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0\VZMR22020\1_Rekonstrukce_parkoviste_NemHu\"/>
    </mc:Choice>
  </mc:AlternateContent>
  <xr:revisionPtr revIDLastSave="0" documentId="13_ncr:1_{A6367346-9D95-48CE-A0D2-5F3E6DBFF2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POZNÁMKA" sheetId="14" r:id="rId2"/>
    <sheet name="Stavba" sheetId="1" r:id="rId3"/>
    <sheet name="VzorPolozky" sheetId="10" state="hidden" r:id="rId4"/>
    <sheet name="01 01 Pol" sheetId="12" r:id="rId5"/>
    <sheet name="02 02 Pol" sheetId="13" r:id="rId6"/>
  </sheets>
  <externalReferences>
    <externalReference r:id="rId7"/>
  </externalReferences>
  <definedNames>
    <definedName name="CelkemDPHVypocet" localSheetId="2">Stavba!$H$45</definedName>
    <definedName name="CenaCelkem">Stavba!$G$29</definedName>
    <definedName name="CenaCelkemBezDPH">Stavba!$G$28</definedName>
    <definedName name="CenaCelkemVypocet" localSheetId="2">Stavba!$I$45</definedName>
    <definedName name="cisloobjektu">Stavba!$D$3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Stavba!$E$13:$G$13</definedName>
    <definedName name="DPHSni">Stavba!$G$24</definedName>
    <definedName name="DPHZakl">Stavba!$G$26</definedName>
    <definedName name="dpsc" localSheetId="2">Stavba!$D$13</definedName>
    <definedName name="IČO" localSheetId="2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'02 02 Pol'!$1:$7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'01 01 Pol'!$A$1:$X$116</definedName>
    <definedName name="_xlnm.Print_Area" localSheetId="5">'02 02 Pol'!$A$1:$X$57</definedName>
    <definedName name="_xlnm.Print_Area" localSheetId="2">Stavba!$A$1:$J$65</definedName>
    <definedName name="odic" localSheetId="2">Stavba!$I$6</definedName>
    <definedName name="oico" localSheetId="2">Stavba!$I$5</definedName>
    <definedName name="omisto" localSheetId="2">Stavba!$E$7</definedName>
    <definedName name="onazev" localSheetId="2">Stavba!$D$6</definedName>
    <definedName name="opsc" localSheetId="2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Stavba!$F$45</definedName>
    <definedName name="ZakladDPHZakl">Stavba!$G$25</definedName>
    <definedName name="ZakladDPHZaklVypocet" localSheetId="2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Delta="1E-4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50" i="13" l="1"/>
  <c r="BA18" i="13"/>
  <c r="G9" i="13"/>
  <c r="I9" i="13"/>
  <c r="K9" i="13"/>
  <c r="M9" i="13"/>
  <c r="O9" i="13"/>
  <c r="Q9" i="13"/>
  <c r="V9" i="13"/>
  <c r="G13" i="13"/>
  <c r="M13" i="13" s="1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19" i="13"/>
  <c r="G8" i="13" s="1"/>
  <c r="I19" i="13"/>
  <c r="K19" i="13"/>
  <c r="O19" i="13"/>
  <c r="Q19" i="13"/>
  <c r="V19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5" i="13"/>
  <c r="M35" i="13" s="1"/>
  <c r="I35" i="13"/>
  <c r="I34" i="13" s="1"/>
  <c r="K35" i="13"/>
  <c r="K34" i="13" s="1"/>
  <c r="O35" i="13"/>
  <c r="O34" i="13" s="1"/>
  <c r="Q35" i="13"/>
  <c r="Q34" i="13" s="1"/>
  <c r="V35" i="13"/>
  <c r="V34" i="13" s="1"/>
  <c r="G38" i="13"/>
  <c r="G34" i="13" s="1"/>
  <c r="I38" i="13"/>
  <c r="K38" i="13"/>
  <c r="O38" i="13"/>
  <c r="Q38" i="13"/>
  <c r="V38" i="13"/>
  <c r="G41" i="13"/>
  <c r="G40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2" i="13"/>
  <c r="G51" i="13" s="1"/>
  <c r="I52" i="13"/>
  <c r="I51" i="13" s="1"/>
  <c r="K52" i="13"/>
  <c r="K51" i="13" s="1"/>
  <c r="O52" i="13"/>
  <c r="O51" i="13" s="1"/>
  <c r="Q52" i="13"/>
  <c r="Q51" i="13" s="1"/>
  <c r="V52" i="13"/>
  <c r="V51" i="13" s="1"/>
  <c r="AE56" i="13"/>
  <c r="F43" i="1" s="1"/>
  <c r="BA112" i="12"/>
  <c r="BA110" i="12"/>
  <c r="BA108" i="12"/>
  <c r="BA105" i="12"/>
  <c r="BA103" i="12"/>
  <c r="BA87" i="12"/>
  <c r="BA24" i="12"/>
  <c r="BA13" i="12"/>
  <c r="G9" i="12"/>
  <c r="M9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6" i="12"/>
  <c r="I53" i="1" s="1"/>
  <c r="O46" i="12"/>
  <c r="G47" i="12"/>
  <c r="M47" i="12" s="1"/>
  <c r="M46" i="12" s="1"/>
  <c r="I47" i="12"/>
  <c r="I46" i="12" s="1"/>
  <c r="K47" i="12"/>
  <c r="K46" i="12" s="1"/>
  <c r="O47" i="12"/>
  <c r="Q47" i="12"/>
  <c r="Q46" i="12" s="1"/>
  <c r="V47" i="12"/>
  <c r="V46" i="12" s="1"/>
  <c r="G48" i="12"/>
  <c r="I54" i="1" s="1"/>
  <c r="K48" i="12"/>
  <c r="G49" i="12"/>
  <c r="I49" i="12"/>
  <c r="I48" i="12" s="1"/>
  <c r="K49" i="12"/>
  <c r="M49" i="12"/>
  <c r="M48" i="12" s="1"/>
  <c r="O49" i="12"/>
  <c r="O48" i="12" s="1"/>
  <c r="Q49" i="12"/>
  <c r="Q48" i="12" s="1"/>
  <c r="V49" i="12"/>
  <c r="V48" i="12" s="1"/>
  <c r="G50" i="12"/>
  <c r="I55" i="1" s="1"/>
  <c r="G51" i="12"/>
  <c r="I51" i="12"/>
  <c r="I50" i="12" s="1"/>
  <c r="K51" i="12"/>
  <c r="M51" i="12"/>
  <c r="O51" i="12"/>
  <c r="O50" i="12" s="1"/>
  <c r="Q51" i="12"/>
  <c r="V51" i="12"/>
  <c r="G53" i="12"/>
  <c r="M53" i="12" s="1"/>
  <c r="I53" i="12"/>
  <c r="K53" i="12"/>
  <c r="O53" i="12"/>
  <c r="Q53" i="12"/>
  <c r="V53" i="12"/>
  <c r="V50" i="12" s="1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3" i="12"/>
  <c r="M73" i="12" s="1"/>
  <c r="I73" i="12"/>
  <c r="I72" i="12" s="1"/>
  <c r="K73" i="12"/>
  <c r="K72" i="12" s="1"/>
  <c r="O73" i="12"/>
  <c r="O72" i="12" s="1"/>
  <c r="Q73" i="12"/>
  <c r="Q72" i="12" s="1"/>
  <c r="V73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Q85" i="12"/>
  <c r="G86" i="12"/>
  <c r="M86" i="12" s="1"/>
  <c r="M85" i="12" s="1"/>
  <c r="I86" i="12"/>
  <c r="I85" i="12" s="1"/>
  <c r="K86" i="12"/>
  <c r="K85" i="12" s="1"/>
  <c r="O86" i="12"/>
  <c r="O85" i="12" s="1"/>
  <c r="Q86" i="12"/>
  <c r="V86" i="12"/>
  <c r="V85" i="12" s="1"/>
  <c r="Q88" i="12"/>
  <c r="G89" i="12"/>
  <c r="G88" i="12" s="1"/>
  <c r="I60" i="1" s="1"/>
  <c r="I89" i="12"/>
  <c r="I88" i="12" s="1"/>
  <c r="K89" i="12"/>
  <c r="K88" i="12" s="1"/>
  <c r="O89" i="12"/>
  <c r="O88" i="12" s="1"/>
  <c r="Q89" i="12"/>
  <c r="V89" i="12"/>
  <c r="V88" i="12" s="1"/>
  <c r="G91" i="12"/>
  <c r="M91" i="12" s="1"/>
  <c r="I91" i="12"/>
  <c r="K91" i="12"/>
  <c r="K90" i="12" s="1"/>
  <c r="O91" i="12"/>
  <c r="O90" i="12" s="1"/>
  <c r="Q91" i="12"/>
  <c r="V91" i="12"/>
  <c r="G93" i="12"/>
  <c r="I93" i="12"/>
  <c r="K93" i="12"/>
  <c r="M93" i="12"/>
  <c r="O93" i="12"/>
  <c r="Q93" i="12"/>
  <c r="Q90" i="12" s="1"/>
  <c r="V93" i="12"/>
  <c r="G95" i="12"/>
  <c r="M95" i="12" s="1"/>
  <c r="I95" i="12"/>
  <c r="K95" i="12"/>
  <c r="O95" i="12"/>
  <c r="Q95" i="12"/>
  <c r="Q94" i="12" s="1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K94" i="12" s="1"/>
  <c r="O98" i="12"/>
  <c r="Q98" i="12"/>
  <c r="V98" i="12"/>
  <c r="G99" i="12"/>
  <c r="I99" i="12"/>
  <c r="K99" i="12"/>
  <c r="M99" i="12"/>
  <c r="O99" i="12"/>
  <c r="Q99" i="12"/>
  <c r="V99" i="12"/>
  <c r="G100" i="12"/>
  <c r="I63" i="1" s="1"/>
  <c r="I19" i="1" s="1"/>
  <c r="G101" i="12"/>
  <c r="I101" i="12"/>
  <c r="I100" i="12" s="1"/>
  <c r="K101" i="12"/>
  <c r="M101" i="12"/>
  <c r="O101" i="12"/>
  <c r="O100" i="12" s="1"/>
  <c r="Q101" i="12"/>
  <c r="V101" i="12"/>
  <c r="G104" i="12"/>
  <c r="M104" i="12" s="1"/>
  <c r="I104" i="12"/>
  <c r="K104" i="12"/>
  <c r="O104" i="12"/>
  <c r="Q104" i="12"/>
  <c r="V104" i="12"/>
  <c r="V100" i="12" s="1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AE115" i="12"/>
  <c r="F42" i="1" s="1"/>
  <c r="I18" i="1"/>
  <c r="H45" i="1"/>
  <c r="G56" i="13" l="1"/>
  <c r="AF56" i="13"/>
  <c r="Q8" i="13"/>
  <c r="F39" i="1"/>
  <c r="F44" i="1"/>
  <c r="K100" i="12"/>
  <c r="Q75" i="12"/>
  <c r="V54" i="12"/>
  <c r="Q106" i="12"/>
  <c r="O106" i="12"/>
  <c r="M90" i="12"/>
  <c r="Q54" i="12"/>
  <c r="K50" i="12"/>
  <c r="V8" i="12"/>
  <c r="V40" i="13"/>
  <c r="K106" i="12"/>
  <c r="O94" i="12"/>
  <c r="I90" i="12"/>
  <c r="M72" i="12"/>
  <c r="O54" i="12"/>
  <c r="Q8" i="12"/>
  <c r="Q40" i="13"/>
  <c r="M38" i="13"/>
  <c r="V94" i="12"/>
  <c r="I94" i="12"/>
  <c r="O75" i="12"/>
  <c r="K54" i="12"/>
  <c r="O8" i="12"/>
  <c r="O40" i="13"/>
  <c r="M34" i="13"/>
  <c r="F41" i="1"/>
  <c r="K75" i="12"/>
  <c r="Q100" i="12"/>
  <c r="V90" i="12"/>
  <c r="V75" i="12"/>
  <c r="I75" i="12"/>
  <c r="I54" i="12"/>
  <c r="K8" i="12"/>
  <c r="K40" i="13"/>
  <c r="K8" i="13"/>
  <c r="I8" i="13"/>
  <c r="I106" i="12"/>
  <c r="V72" i="12"/>
  <c r="Q50" i="12"/>
  <c r="I8" i="12"/>
  <c r="I40" i="13"/>
  <c r="O8" i="13"/>
  <c r="V8" i="13"/>
  <c r="M52" i="13"/>
  <c r="M51" i="13" s="1"/>
  <c r="M41" i="13"/>
  <c r="M40" i="13" s="1"/>
  <c r="M19" i="13"/>
  <c r="M8" i="13" s="1"/>
  <c r="M100" i="12"/>
  <c r="M75" i="12"/>
  <c r="M8" i="12"/>
  <c r="M94" i="12"/>
  <c r="M54" i="12"/>
  <c r="M106" i="12"/>
  <c r="M50" i="12"/>
  <c r="AF115" i="12"/>
  <c r="G106" i="12"/>
  <c r="I64" i="1" s="1"/>
  <c r="I20" i="1" s="1"/>
  <c r="G90" i="12"/>
  <c r="I61" i="1" s="1"/>
  <c r="I17" i="1" s="1"/>
  <c r="M89" i="12"/>
  <c r="M88" i="12" s="1"/>
  <c r="G85" i="12"/>
  <c r="I59" i="1" s="1"/>
  <c r="G72" i="12"/>
  <c r="I57" i="1" s="1"/>
  <c r="G54" i="12"/>
  <c r="I56" i="1" s="1"/>
  <c r="G8" i="12"/>
  <c r="G94" i="12"/>
  <c r="I62" i="1" s="1"/>
  <c r="G75" i="12"/>
  <c r="I58" i="1" s="1"/>
  <c r="J28" i="1"/>
  <c r="J26" i="1"/>
  <c r="G38" i="1"/>
  <c r="F38" i="1"/>
  <c r="J23" i="1"/>
  <c r="J24" i="1"/>
  <c r="J25" i="1"/>
  <c r="J27" i="1"/>
  <c r="E24" i="1"/>
  <c r="G24" i="1"/>
  <c r="E26" i="1"/>
  <c r="G26" i="1"/>
  <c r="G42" i="1" l="1"/>
  <c r="I42" i="1" s="1"/>
  <c r="G41" i="1"/>
  <c r="G39" i="1"/>
  <c r="G45" i="1" s="1"/>
  <c r="G25" i="1" s="1"/>
  <c r="I52" i="1"/>
  <c r="G115" i="12"/>
  <c r="I44" i="1"/>
  <c r="I39" i="1"/>
  <c r="I45" i="1" s="1"/>
  <c r="F45" i="1"/>
  <c r="G23" i="1" s="1"/>
  <c r="A27" i="1" s="1"/>
  <c r="A28" i="1" s="1"/>
  <c r="G44" i="1"/>
  <c r="G43" i="1"/>
  <c r="I43" i="1" s="1"/>
  <c r="I41" i="1"/>
  <c r="J42" i="1" l="1"/>
  <c r="J43" i="1"/>
  <c r="J41" i="1"/>
  <c r="J39" i="1"/>
  <c r="J45" i="1" s="1"/>
  <c r="J44" i="1"/>
  <c r="G28" i="1"/>
  <c r="G27" i="1" s="1"/>
  <c r="G29" i="1" s="1"/>
  <c r="I16" i="1"/>
  <c r="I21" i="1" s="1"/>
  <c r="I65" i="1"/>
  <c r="J62" i="1" l="1"/>
  <c r="J54" i="1"/>
  <c r="J53" i="1"/>
  <c r="J56" i="1"/>
  <c r="J52" i="1"/>
  <c r="J55" i="1"/>
  <c r="J58" i="1"/>
  <c r="J57" i="1"/>
  <c r="J60" i="1"/>
  <c r="J59" i="1"/>
  <c r="J61" i="1"/>
  <c r="J63" i="1"/>
  <c r="J64" i="1"/>
  <c r="J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<sst xmlns="http://schemas.openxmlformats.org/spreadsheetml/2006/main" count="997" uniqueCount="343">
  <si>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</si>
  <si>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</si>
  <si>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</si>
  <si>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</si>
  <si>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</si>
  <si>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</si>
  <si>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</si>
  <si>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</si>
  <si>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</si>
  <si>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</si>
  <si>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</si>
  <si>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</si>
  <si>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</si>
  <si>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</si>
  <si>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</si>
  <si>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</si>
  <si>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</si>
  <si>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</si>
  <si>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</si>
  <si>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</si>
  <si>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</si>
  <si>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</si>
  <si>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</si>
  <si>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</si>
  <si>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</si>
  <si>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</si>
  <si>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</si>
  <si>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</si>
  <si>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</si>
  <si>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</si>
  <si>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</si>
  <si>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</si>
  <si>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</si>
  <si>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</si>
  <si>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</si>
  <si>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</si>
  <si>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</si>
  <si>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</si>
  <si>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</si>
  <si>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</si>
  <si>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</si>
  <si>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</si>
  <si>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</si>
  <si>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</si>
  <si>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20200908</t>
  </si>
  <si>
    <t>Rekonstrukce parkoviště Nemocnice Hustopeče</t>
  </si>
  <si>
    <t>Stavba</t>
  </si>
  <si>
    <t>Stavební objekt</t>
  </si>
  <si>
    <t>01</t>
  </si>
  <si>
    <t>Rekonstrukce parkoviště</t>
  </si>
  <si>
    <t>02</t>
  </si>
  <si>
    <t>Kanalizace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</si>
  <si>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</si>
  <si>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</si>
  <si>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</si>
  <si>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</si>
  <si>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</si>
  <si>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</si>
  <si>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</si>
  <si>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</si>
  <si>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</si>
  <si>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</si>
  <si>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</si>
  <si>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</si>
  <si>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</si>
  <si>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</si>
  <si>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</si>
  <si>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</si>
  <si>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</si>
  <si>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</si>
  <si>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</si>
  <si>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</si>
  <si>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</si>
  <si>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</si>
  <si>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</si>
  <si>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</si>
  <si>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</si>
  <si>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</si>
  <si>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</si>
  <si>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</si>
  <si>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</si>
  <si>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</si>
  <si>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</si>
  <si>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</si>
  <si>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</si>
  <si>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</si>
  <si>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</si>
  <si>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</si>
  <si>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</si>
  <si>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</si>
  <si>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</si>
  <si>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</si>
  <si>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</si>
  <si>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</si>
  <si>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</si>
  <si>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</si>
  <si>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</si>
  <si>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</si>
  <si>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</si>
  <si>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</si>
  <si>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</si>
  <si>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</si>
  <si>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</si>
  <si>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</si>
  <si>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</si>
  <si>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</si>
  <si>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</si>
  <si>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</si>
  <si>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</si>
  <si>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</si>
  <si>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</si>
  <si>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</si>
  <si>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</si>
  <si>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20/ I</t>
  </si>
  <si>
    <t>Práce</t>
  </si>
  <si>
    <t>POL1_</t>
  </si>
  <si>
    <t>s přemístěním hmot na skládku na vzdálenost do 3 m nebo s naložením na dopravní prostředek</t>
  </si>
  <si>
    <t>SPI</t>
  </si>
  <si>
    <t>113107620R00</t>
  </si>
  <si>
    <t>Odstranění podkladů nebo krytů z kameniva hrubého drceného, v ploše jednotlivě nad 50 m2, tloušťka vrstvy 200 mm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</si>
  <si>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</si>
  <si>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</si>
  <si>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</si>
  <si>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</si>
  <si>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</si>
  <si>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26,9*0,2</t>
  </si>
  <si>
    <t>VV</t>
  </si>
  <si>
    <t>151101101R00</t>
  </si>
  <si>
    <t>Zřízení pažení a rozepření stěn rýh příložné  pro jakoukoliv mezerovitost, hloubky do 2 m</t>
  </si>
  <si>
    <t>pro podzemní vedení pro všechny šířky rýhy,</t>
  </si>
  <si>
    <t>12,65*1,2*2</t>
  </si>
  <si>
    <t>151101111R00</t>
  </si>
  <si>
    <t>Odstranění pažení a rozepření rýh příložné , hloubky do 2 m</t>
  </si>
  <si>
    <t>pro podzemní vedení s uložením materiálu na vzdálenost do 3 m od kraje výkopu,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</si>
  <si>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</si>
  <si>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</si>
  <si>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</si>
  <si>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</si>
  <si>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</si>
  <si>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</si>
  <si>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</si>
  <si>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113108412R00</t>
  </si>
  <si>
    <t>Odstranění asfaltové vrstvy pl.nad 50 m2, tl.12 cm</t>
  </si>
  <si>
    <t>Indiv</t>
  </si>
  <si>
    <t>113202111R00</t>
  </si>
  <si>
    <t>Vytrhání obrub obrubníků silničních</t>
  </si>
  <si>
    <t>m</t>
  </si>
  <si>
    <t>17,9</t>
  </si>
  <si>
    <t>32,89</t>
  </si>
  <si>
    <t>120901121R00</t>
  </si>
  <si>
    <t>Bourání konstrukcí z prostého betonu v odkopávkách</t>
  </si>
  <si>
    <t>122201101R00</t>
  </si>
  <si>
    <t>Odkopávky nezapažené v hor. 3 do 100 m3</t>
  </si>
  <si>
    <t>244,24*0,10</t>
  </si>
  <si>
    <t>122202509R00</t>
  </si>
  <si>
    <t>Příplatek za lepivost pro hor. 3</t>
  </si>
  <si>
    <t>162701105R00</t>
  </si>
  <si>
    <t>Vodorovné přemístění výkopku z hor.1-4 do 10000 m</t>
  </si>
  <si>
    <t>171201201R00</t>
  </si>
  <si>
    <t>Uložení sypaniny na skl.-sypanina na výšku přes 2m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</si>
  <si>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</si>
  <si>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</si>
  <si>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</si>
  <si>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</si>
  <si>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12,657*0,8*0,5</t>
  </si>
  <si>
    <t>175101101RT2</t>
  </si>
  <si>
    <t>Obsyp potrubí bez prohození sypaniny s dodáním štěrkopísku frakce 0 - 22 mm</t>
  </si>
  <si>
    <t>12,65*0,8*0,45</t>
  </si>
  <si>
    <t>181101102R00</t>
  </si>
  <si>
    <t>Úprava pláně v zářezech v hor. 1-4, se zhutněním</t>
  </si>
  <si>
    <t>142,323+127,296</t>
  </si>
  <si>
    <t>199000002R00</t>
  </si>
  <si>
    <t>Poplatek za skládku horniny 1- 4</t>
  </si>
  <si>
    <t>00572400R</t>
  </si>
  <si>
    <t>směs travní parková, pro běžnou zátěž</t>
  </si>
  <si>
    <t>kg</t>
  </si>
  <si>
    <t>SPCM</t>
  </si>
  <si>
    <t>Specifikace</t>
  </si>
  <si>
    <t>POL3_</t>
  </si>
  <si>
    <t>58344169R</t>
  </si>
  <si>
    <t>Štěrkodrtě frakce 0-32 A</t>
  </si>
  <si>
    <t>t</t>
  </si>
  <si>
    <t>5,06*1,8</t>
  </si>
  <si>
    <t>212750010RAB</t>
  </si>
  <si>
    <t>Trativody z drenážních trubek lože štěrkopís.,obsyp kamenivem,světlost trub 10cm</t>
  </si>
  <si>
    <t>Agregovaná položka</t>
  </si>
  <si>
    <t>POL2_</t>
  </si>
  <si>
    <t>338920023RA0</t>
  </si>
  <si>
    <t>Palisáda z beton. kůlů tl. 200 mm, výška 550 mm</t>
  </si>
  <si>
    <t>451541111R00</t>
  </si>
  <si>
    <t>Lože pod potrubí ze štěrkodrtě 0 - 63 mm</t>
  </si>
  <si>
    <t>12,68*0,8</t>
  </si>
  <si>
    <t>457621411R00</t>
  </si>
  <si>
    <t>Těsnění z asfaltobet. úprava spár zálivkou 1 kg/m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</si>
  <si>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</si>
  <si>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</si>
  <si>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</si>
  <si>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564851111RT2</t>
  </si>
  <si>
    <t>Podklad ze štěrkodrti po zhutnění tloušťky 15 cm štěrkodrť frakce 0-32 mm</t>
  </si>
  <si>
    <t>564861111RT4</t>
  </si>
  <si>
    <t>Podklad ze štěrkodrti po zhutnění tloušťky 20 cm štěrkodrť frakce 0-63 mm</t>
  </si>
  <si>
    <t>565141211R00</t>
  </si>
  <si>
    <t>Podklad z obal kam.ACP 16+,ACP 22+,nad 3 m,tl.6 cm</t>
  </si>
  <si>
    <t>573111112R00</t>
  </si>
  <si>
    <t>Postřik živičný infiltr.+ posyp,z asfaltu 1 kg/m2</t>
  </si>
  <si>
    <t>573211112R00</t>
  </si>
  <si>
    <t>Postřik živičný spojovací z asfaltu 0,2 kg/m2</t>
  </si>
  <si>
    <t>573231110R00</t>
  </si>
  <si>
    <t>Postřik živičný spojovací z emulze 0,3-0,5 kg/m2</t>
  </si>
  <si>
    <t>576111223R00</t>
  </si>
  <si>
    <t>Koberec asfalt.mastix SMA 11 S (AKMS) nad 3 m,4 cm</t>
  </si>
  <si>
    <t>596215021R00</t>
  </si>
  <si>
    <t>Kladení zámkové dlažby tl. 6 cm do drtě tl. 4 cm</t>
  </si>
  <si>
    <t>596215040R00</t>
  </si>
  <si>
    <t>Kladení zámkové dlažby tl. 8 cm do drtě tl. 4 cm</t>
  </si>
  <si>
    <t>596291111R00</t>
  </si>
  <si>
    <t>Řezání zámkové dlažby tl. 60 mm</t>
  </si>
  <si>
    <t>596291113R00</t>
  </si>
  <si>
    <t>Řezání zámkové dlažby tl. 80 mm</t>
  </si>
  <si>
    <t>59248034R</t>
  </si>
  <si>
    <t>Dlažba zámková GRANIT 20/20/8 II tmavošedá</t>
  </si>
  <si>
    <t>59248057R</t>
  </si>
  <si>
    <t>Dlažební kámen slepecký GRANIT 20/10/6 barva</t>
  </si>
  <si>
    <t>59248130R</t>
  </si>
  <si>
    <t>Dlažba vegetační LORA LOR 24/24/8 II nat</t>
  </si>
  <si>
    <t>kus</t>
  </si>
  <si>
    <t>142,323*16</t>
  </si>
  <si>
    <t>871313121RT1</t>
  </si>
  <si>
    <t>Montáž trub z plastu, gumový kroužek, DN 150 včetně dodávky trub PVC hrdlových 110x3,0x5000</t>
  </si>
  <si>
    <t>895941311RT2</t>
  </si>
  <si>
    <t>Zřízení vpusti uliční z dílců typ UVB - 50 včetně dodávky dílců pro uliční vpusti TBV</t>
  </si>
  <si>
    <t>914001121RT6</t>
  </si>
  <si>
    <t>Osaz.svislé dopr.značky a sloupku,Al patka, základ včetně dodávky sloupku a značky</t>
  </si>
  <si>
    <t>915701111R00</t>
  </si>
  <si>
    <t>Zřízení vodorovného značení z nátěr.hmot tl.do 3mm</t>
  </si>
  <si>
    <t>915711111R00</t>
  </si>
  <si>
    <t>Vodorovné značení dělicích čar 12 cm střík.barvou</t>
  </si>
  <si>
    <t>9*5</t>
  </si>
  <si>
    <t>917862111R00</t>
  </si>
  <si>
    <t>Osazení stojat. obrub.bet. s opěrou,lože z C 12/15</t>
  </si>
  <si>
    <t>919735113R00</t>
  </si>
  <si>
    <t>Řezání stávajícího živičného krytu tl. 10 - 15 cm</t>
  </si>
  <si>
    <t>59217010R</t>
  </si>
  <si>
    <t>Obrubník silniční betonový 150x250x1000 mm přírodní</t>
  </si>
  <si>
    <t>59217421R</t>
  </si>
  <si>
    <t>Obrubník chodníkový ABO 14-10 1000/100/250 přírodní</t>
  </si>
  <si>
    <t>59217476R</t>
  </si>
  <si>
    <t>Obrubník silniční nájezdový 1000/150/150 šedý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</si>
  <si>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</si>
  <si>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</si>
  <si>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</si>
  <si>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998223011R00</t>
  </si>
  <si>
    <t>Přesun hmot, pozemní komunikace, kryt dlážděný</t>
  </si>
  <si>
    <t>Přesun hmot</t>
  </si>
  <si>
    <t>POL7_</t>
  </si>
  <si>
    <t>711823121R00</t>
  </si>
  <si>
    <t>Ochrana konstrukcí nopovou fólií svisle,  , bez dodávky fólie</t>
  </si>
  <si>
    <t>800-711</t>
  </si>
  <si>
    <t>8,8*0,5</t>
  </si>
  <si>
    <t>28323116R</t>
  </si>
  <si>
    <t>fólie izolační zemní drenážní; tloušťka 0,60 mm; výška nopů 8,0 mm; plošná hmotnost 550 g/m2; HDPE</t>
  </si>
  <si>
    <t>979082119R00</t>
  </si>
  <si>
    <t>Příplatek k přesunu suti za každých dalších 1000 m</t>
  </si>
  <si>
    <t>979083117R00</t>
  </si>
  <si>
    <t>Vodorovné přemístění suti na skládku do 6000 m</t>
  </si>
  <si>
    <t>979990001R00</t>
  </si>
  <si>
    <t>Poplatek za skládku stavební suti</t>
  </si>
  <si>
    <t>979990103R00</t>
  </si>
  <si>
    <t>Poplatek za skládku suti - beton do 30x30 cm</t>
  </si>
  <si>
    <t>979990112R00</t>
  </si>
  <si>
    <t>Poplatek za skládku suti-obal.kam.-asfalt do 30x30</t>
  </si>
  <si>
    <t>005111020R</t>
  </si>
  <si>
    <t>Vytyčení stavby</t>
  </si>
  <si>
    <t>Soubor</t>
  </si>
  <si>
    <t>VRN</t>
  </si>
  <si>
    <t>POL99_8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</si>
  <si>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</si>
  <si>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</si>
  <si>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</si>
  <si>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</si>
  <si>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</si>
  <si>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</si>
  <si>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</si>
  <si>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</si>
  <si>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</si>
  <si>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</si>
  <si>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005241020R</t>
  </si>
  <si>
    <t>Geodetické zaměření skutečného provedení</t>
  </si>
  <si>
    <t>Náklady na provedení skutečného zaměření stavby v rozsahu nezbytném pro zápis změny do katastru nemovitostí.</t>
  </si>
  <si>
    <t>005249991</t>
  </si>
  <si>
    <t>Zkoušky únosnosti</t>
  </si>
  <si>
    <t>kpl</t>
  </si>
  <si>
    <t>Vlastní</t>
  </si>
  <si>
    <t>SUM</t>
  </si>
  <si>
    <t>Geodetické zaměření rohů stavby, stabilizace bodů a sestavení laviček.</t>
  </si>
  <si>
    <t>END</t>
  </si>
  <si>
    <t>151201102R00</t>
  </si>
  <si>
    <t>Zřízení pažení a rozepření stěn rýh zátažné, hloubky do 4 m</t>
  </si>
  <si>
    <t>22*2,4*2</t>
  </si>
  <si>
    <t>22*2,8*2</t>
  </si>
  <si>
    <t>151201112R00</t>
  </si>
  <si>
    <t>Odstranění pažení a rozepření rýh zátažné,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</si>
  <si>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</si>
  <si>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</si>
  <si>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</si>
  <si>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132201210R00</t>
  </si>
  <si>
    <t>Hloubení rýh š.do 200 cm hor.3 do 50 m3,STROJNĚ</t>
  </si>
  <si>
    <t>22*1*2,8</t>
  </si>
  <si>
    <t>22*1*2,4</t>
  </si>
  <si>
    <t>22*1*0,55</t>
  </si>
  <si>
    <t/>
  </si>
  <si>
    <t>44*1</t>
  </si>
  <si>
    <t>88,55*0,85*1,8</t>
  </si>
  <si>
    <t>452385111R00</t>
  </si>
  <si>
    <t>Podkladní a vyrovnávací konstrukce pražce v otevřeném výkopu z betonu železového třídy C -/12,5, průřezové plochy do 25 000 mm2</t>
  </si>
  <si>
    <t>827-1</t>
  </si>
  <si>
    <t>z cementu portlandského nebo struskoportlandského,</t>
  </si>
  <si>
    <t>Včetně bednění, odbednění a na nátěru bednění proti přilnavosti betonu.</t>
  </si>
  <si>
    <t>22*1*0,1</t>
  </si>
  <si>
    <t>892855112R00</t>
  </si>
  <si>
    <t>Kamerové prohlídky potrubí do 50 m</t>
  </si>
  <si>
    <t>899623131R00</t>
  </si>
  <si>
    <t>Obetonování potrubí nebo zdiva stok betonem prostým třídy C 8/10</t>
  </si>
  <si>
    <t>z cementu portlandského nebo struskoportlandského, v otevřeném výkopu,</t>
  </si>
  <si>
    <t>21*0,44</t>
  </si>
  <si>
    <t>721290113R0x</t>
  </si>
  <si>
    <t>Zkouška těsnosti kanalizace DN 250</t>
  </si>
  <si>
    <t>800111X1</t>
  </si>
  <si>
    <t>Potrubí PP SN10 DN 250</t>
  </si>
  <si>
    <t>831362121RT3</t>
  </si>
  <si>
    <t>Montáž trub kameninových, pryž. kroužek, DN 250 včetně dodávky trub kamenin. DN 250 dl. 2500 mm</t>
  </si>
  <si>
    <t>871373121R00</t>
  </si>
  <si>
    <t>Montáž trub z plastu, gumový kroužek, DN 300</t>
  </si>
  <si>
    <t>894412313RAB</t>
  </si>
  <si>
    <t>Šachty z betonových dílců betonové šachty prefabrikované_x000D_
 DN 1000, stěna 120 mm, dno přímé V max. 60, hloubka dna 2,66 m, poklop litina 40 t</t>
  </si>
  <si>
    <t>AP-HSV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</si>
  <si>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</si>
  <si>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</si>
  <si>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</si>
  <si>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</si>
  <si>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</si>
  <si>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Asfaltová směs na příjezdovém pásu může být variantně nahrazena za dlažbu odpovídající požadované zátěži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</si>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</sst>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1" fillId="6" borderId="36" xfId="0" applyFont="1" applyFill="1" applyBorder="1" applyAlignment="1">
      <alignment horizontal="left"/>
    </xf>
    <xf numFmtId="0" fontId="21" fillId="6" borderId="3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E13" sqref="E13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3" t="s">
        <v>39</v>
      </c>
      <c r="B2" s="193"/>
      <c r="C2" s="193"/>
      <c r="D2" s="193"/>
      <c r="E2" s="193"/>
      <c r="F2" s="193"/>
      <c r="G2" s="193"/>
    </row>
  </sheetData>
  <sheetProtection password="C719" sheet="1"/>
  <mergeCells count="1">
    <mergeCell ref="A2:G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50CE-30DD-408A-A48E-7169FDD9C87B}">
  <dimension ref="A2:G8"/>
  <sheetViews>
    <sheetView workbookViewId="0">
      <selection activeCell="D11" sqref="D11"/>
    </sheetView>
  </sheetViews>
  <sheetFormatPr defaultRowHeight="13.2" x14ac:dyDescent="0.25"/>
  <sheetData>
    <row r="2" spans="1:7" ht="13.8" x14ac:dyDescent="0.25">
      <c r="A2" s="261" t="s">
        <v>342</v>
      </c>
      <c r="B2" s="261"/>
    </row>
    <row r="3" spans="1:7" x14ac:dyDescent="0.25">
      <c r="A3" s="262" t="s">
        <v>341</v>
      </c>
      <c r="B3" s="262"/>
      <c r="C3" s="262"/>
      <c r="D3" s="262"/>
      <c r="E3" s="262"/>
      <c r="F3" s="262"/>
      <c r="G3" s="262"/>
    </row>
    <row r="4" spans="1:7" x14ac:dyDescent="0.25">
      <c r="A4" s="262"/>
      <c r="B4" s="262"/>
      <c r="C4" s="262"/>
      <c r="D4" s="262"/>
      <c r="E4" s="262"/>
      <c r="F4" s="262"/>
      <c r="G4" s="262"/>
    </row>
    <row r="5" spans="1:7" x14ac:dyDescent="0.25">
      <c r="A5" s="262"/>
      <c r="B5" s="262"/>
      <c r="C5" s="262"/>
      <c r="D5" s="262"/>
      <c r="E5" s="262"/>
      <c r="F5" s="262"/>
      <c r="G5" s="262"/>
    </row>
    <row r="6" spans="1:7" x14ac:dyDescent="0.25">
      <c r="A6" s="262"/>
      <c r="B6" s="262"/>
      <c r="C6" s="262"/>
      <c r="D6" s="262"/>
      <c r="E6" s="262"/>
      <c r="F6" s="262"/>
      <c r="G6" s="262"/>
    </row>
    <row r="7" spans="1:7" x14ac:dyDescent="0.25">
      <c r="A7" s="262"/>
      <c r="B7" s="262"/>
      <c r="C7" s="262"/>
      <c r="D7" s="262"/>
      <c r="E7" s="262"/>
      <c r="F7" s="262"/>
      <c r="G7" s="262"/>
    </row>
    <row r="8" spans="1:7" x14ac:dyDescent="0.25">
      <c r="A8" s="262"/>
      <c r="B8" s="262"/>
      <c r="C8" s="262"/>
      <c r="D8" s="262"/>
      <c r="E8" s="262"/>
      <c r="F8" s="262"/>
      <c r="G8" s="262"/>
    </row>
  </sheetData>
  <sheetProtection algorithmName="SHA-512" hashValue="AYSga25cHpa4Fd01N3XCroGYpvxgqcDpk65fxMieawtOX/kkQeEutNSCzczuq1zoFVyT9iQBM1aUL+gfXzkOgg==" saltValue="mZ/IMxiM0JLRGDf+qy8VDQ==" spinCount="100000" sheet="1" objects="1" scenarios="1"/>
  <mergeCells count="2">
    <mergeCell ref="A3:G8"/>
    <mergeCell ref="A2:B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1" zoomScaleNormal="100" zoomScaleSheetLayoutView="75" workbookViewId="0">
      <selection activeCell="L22" sqref="L2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76" t="s">
        <v>22</v>
      </c>
      <c r="C2" s="77"/>
      <c r="D2" s="78" t="s">
        <v>44</v>
      </c>
      <c r="E2" s="233" t="s">
        <v>45</v>
      </c>
      <c r="F2" s="234"/>
      <c r="G2" s="234"/>
      <c r="H2" s="234"/>
      <c r="I2" s="234"/>
      <c r="J2" s="235"/>
      <c r="O2" s="1"/>
    </row>
    <row r="3" spans="1:15" ht="27" hidden="1" customHeight="1" x14ac:dyDescent="0.25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5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0"/>
      <c r="E11" s="240"/>
      <c r="F11" s="240"/>
      <c r="G11" s="240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SUMIF(F52:F64,A16,I52:I64)+SUMIF(F52:F64,"PSU",I52:I64)</f>
        <v>0</v>
      </c>
      <c r="J16" s="207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SUMIF(F52:F64,A17,I52:I64)</f>
        <v>0</v>
      </c>
      <c r="J17" s="207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SUMIF(F52:F64,A18,I52:I64)</f>
        <v>0</v>
      </c>
      <c r="J18" s="207"/>
    </row>
    <row r="19" spans="1:10" ht="23.25" customHeight="1" x14ac:dyDescent="0.25">
      <c r="A19" s="142" t="s">
        <v>79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SUMIF(F52:F64,A19,I52:I64)</f>
        <v>0</v>
      </c>
      <c r="J19" s="207"/>
    </row>
    <row r="20" spans="1:10" ht="23.25" customHeight="1" x14ac:dyDescent="0.25">
      <c r="A20" s="142" t="s">
        <v>80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SUMIF(F52:F64,A20,I52:I64)</f>
        <v>0</v>
      </c>
      <c r="J20" s="207"/>
    </row>
    <row r="21" spans="1:10" ht="23.25" customHeight="1" x14ac:dyDescent="0.25">
      <c r="A21" s="2"/>
      <c r="B21" s="48" t="s">
        <v>29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I25*E25/100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2">
        <f>CenaCelkemBezDPH-(ZakladDPHSni+ZakladDPHZakl)</f>
        <v>0</v>
      </c>
      <c r="H27" s="232"/>
      <c r="I27" s="23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1">
        <f>A27</f>
        <v>0</v>
      </c>
      <c r="H28" s="211"/>
      <c r="I28" s="211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10">
        <f>ZakladDPHSni+DPHSni+ZakladDPHZakl+DPHZakl+Zaokrouhleni</f>
        <v>0</v>
      </c>
      <c r="H29" s="210"/>
      <c r="I29" s="210"/>
      <c r="J29" s="123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2" t="s">
        <v>43</v>
      </c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46</v>
      </c>
      <c r="C39" s="196"/>
      <c r="D39" s="196"/>
      <c r="E39" s="196"/>
      <c r="F39" s="100">
        <f>'01 01 Pol'!AE115+'02 02 Pol'!AE56</f>
        <v>0</v>
      </c>
      <c r="G39" s="101">
        <f>'01 01 Pol'!AF115+'02 02 Pol'!AF56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5">
      <c r="A40" s="88">
        <v>2</v>
      </c>
      <c r="B40" s="105"/>
      <c r="C40" s="199" t="s">
        <v>47</v>
      </c>
      <c r="D40" s="199"/>
      <c r="E40" s="199"/>
      <c r="F40" s="106"/>
      <c r="G40" s="107"/>
      <c r="H40" s="107"/>
      <c r="I40" s="108"/>
      <c r="J40" s="109"/>
    </row>
    <row r="41" spans="1:10" ht="25.5" customHeight="1" x14ac:dyDescent="0.25">
      <c r="A41" s="88">
        <v>2</v>
      </c>
      <c r="B41" s="105" t="s">
        <v>48</v>
      </c>
      <c r="C41" s="199" t="s">
        <v>49</v>
      </c>
      <c r="D41" s="199"/>
      <c r="E41" s="199"/>
      <c r="F41" s="106">
        <f>'01 01 Pol'!AE115</f>
        <v>0</v>
      </c>
      <c r="G41" s="107">
        <f>'01 01 Pol'!AF115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customHeight="1" x14ac:dyDescent="0.25">
      <c r="A42" s="88">
        <v>3</v>
      </c>
      <c r="B42" s="110" t="s">
        <v>48</v>
      </c>
      <c r="C42" s="196" t="s">
        <v>49</v>
      </c>
      <c r="D42" s="196"/>
      <c r="E42" s="196"/>
      <c r="F42" s="111">
        <f>'01 01 Pol'!AE115</f>
        <v>0</v>
      </c>
      <c r="G42" s="102">
        <f>'01 01 Pol'!AF115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customHeight="1" x14ac:dyDescent="0.25">
      <c r="A43" s="88">
        <v>2</v>
      </c>
      <c r="B43" s="105" t="s">
        <v>50</v>
      </c>
      <c r="C43" s="199" t="s">
        <v>51</v>
      </c>
      <c r="D43" s="199"/>
      <c r="E43" s="199"/>
      <c r="F43" s="106">
        <f>'02 02 Pol'!AE56</f>
        <v>0</v>
      </c>
      <c r="G43" s="107">
        <f>'02 02 Pol'!AF56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5">
      <c r="A44" s="88">
        <v>3</v>
      </c>
      <c r="B44" s="110" t="s">
        <v>50</v>
      </c>
      <c r="C44" s="196" t="s">
        <v>51</v>
      </c>
      <c r="D44" s="196"/>
      <c r="E44" s="196"/>
      <c r="F44" s="111">
        <f>'02 02 Pol'!AE56</f>
        <v>0</v>
      </c>
      <c r="G44" s="102">
        <f>'02 02 Pol'!AF56</f>
        <v>0</v>
      </c>
      <c r="H44" s="102"/>
      <c r="I44" s="103">
        <f>F44+G44+H44</f>
        <v>0</v>
      </c>
      <c r="J44" s="104" t="str">
        <f>IF(CenaCelkemVypocet=0,"",I44/CenaCelkemVypocet*100)</f>
        <v/>
      </c>
    </row>
    <row r="45" spans="1:10" ht="25.5" customHeight="1" x14ac:dyDescent="0.25">
      <c r="A45" s="88"/>
      <c r="B45" s="197" t="s">
        <v>52</v>
      </c>
      <c r="C45" s="198"/>
      <c r="D45" s="198"/>
      <c r="E45" s="198"/>
      <c r="F45" s="112">
        <f>SUMIF(A39:A44,"=1",F39:F44)</f>
        <v>0</v>
      </c>
      <c r="G45" s="113">
        <f>SUMIF(A39:A44,"=1",G39:G44)</f>
        <v>0</v>
      </c>
      <c r="H45" s="113">
        <f>SUMIF(A39:A44,"=1",H39:H44)</f>
        <v>0</v>
      </c>
      <c r="I45" s="114">
        <f>SUMIF(A39:A44,"=1",I39:I44)</f>
        <v>0</v>
      </c>
      <c r="J45" s="115">
        <f>SUMIF(A39:A44,"=1",J39:J44)</f>
        <v>0</v>
      </c>
    </row>
    <row r="49" spans="1:10" ht="15.6" x14ac:dyDescent="0.3">
      <c r="B49" s="124" t="s">
        <v>54</v>
      </c>
    </row>
    <row r="51" spans="1:10" ht="25.5" customHeight="1" x14ac:dyDescent="0.25">
      <c r="A51" s="126"/>
      <c r="B51" s="129" t="s">
        <v>17</v>
      </c>
      <c r="C51" s="129" t="s">
        <v>5</v>
      </c>
      <c r="D51" s="130"/>
      <c r="E51" s="130"/>
      <c r="F51" s="131" t="s">
        <v>55</v>
      </c>
      <c r="G51" s="131"/>
      <c r="H51" s="131"/>
      <c r="I51" s="131" t="s">
        <v>29</v>
      </c>
      <c r="J51" s="131" t="s">
        <v>0</v>
      </c>
    </row>
    <row r="52" spans="1:10" ht="36.75" customHeight="1" x14ac:dyDescent="0.25">
      <c r="A52" s="127"/>
      <c r="B52" s="132" t="s">
        <v>56</v>
      </c>
      <c r="C52" s="194" t="s">
        <v>57</v>
      </c>
      <c r="D52" s="195"/>
      <c r="E52" s="195"/>
      <c r="F52" s="138" t="s">
        <v>24</v>
      </c>
      <c r="G52" s="139"/>
      <c r="H52" s="139"/>
      <c r="I52" s="139">
        <f>'01 01 Pol'!G8+'02 02 Pol'!G8</f>
        <v>0</v>
      </c>
      <c r="J52" s="136" t="str">
        <f>IF(I65=0,"",I52/I65*100)</f>
        <v/>
      </c>
    </row>
    <row r="53" spans="1:10" ht="36.75" customHeight="1" x14ac:dyDescent="0.25">
      <c r="A53" s="127"/>
      <c r="B53" s="132" t="s">
        <v>58</v>
      </c>
      <c r="C53" s="194" t="s">
        <v>59</v>
      </c>
      <c r="D53" s="195"/>
      <c r="E53" s="195"/>
      <c r="F53" s="138" t="s">
        <v>24</v>
      </c>
      <c r="G53" s="139"/>
      <c r="H53" s="139"/>
      <c r="I53" s="139">
        <f>'01 01 Pol'!G46</f>
        <v>0</v>
      </c>
      <c r="J53" s="136" t="str">
        <f>IF(I65=0,"",I53/I65*100)</f>
        <v/>
      </c>
    </row>
    <row r="54" spans="1:10" ht="36.75" customHeight="1" x14ac:dyDescent="0.25">
      <c r="A54" s="127"/>
      <c r="B54" s="132" t="s">
        <v>60</v>
      </c>
      <c r="C54" s="194" t="s">
        <v>61</v>
      </c>
      <c r="D54" s="195"/>
      <c r="E54" s="195"/>
      <c r="F54" s="138" t="s">
        <v>24</v>
      </c>
      <c r="G54" s="139"/>
      <c r="H54" s="139"/>
      <c r="I54" s="139">
        <f>'01 01 Pol'!G48</f>
        <v>0</v>
      </c>
      <c r="J54" s="136" t="str">
        <f>IF(I65=0,"",I54/I65*100)</f>
        <v/>
      </c>
    </row>
    <row r="55" spans="1:10" ht="36.75" customHeight="1" x14ac:dyDescent="0.25">
      <c r="A55" s="127"/>
      <c r="B55" s="132" t="s">
        <v>62</v>
      </c>
      <c r="C55" s="194" t="s">
        <v>63</v>
      </c>
      <c r="D55" s="195"/>
      <c r="E55" s="195"/>
      <c r="F55" s="138" t="s">
        <v>24</v>
      </c>
      <c r="G55" s="139"/>
      <c r="H55" s="139"/>
      <c r="I55" s="139">
        <f>'01 01 Pol'!G50+'02 02 Pol'!G34</f>
        <v>0</v>
      </c>
      <c r="J55" s="136" t="str">
        <f>IF(I65=0,"",I55/I65*100)</f>
        <v/>
      </c>
    </row>
    <row r="56" spans="1:10" ht="36.75" customHeight="1" x14ac:dyDescent="0.25">
      <c r="A56" s="127"/>
      <c r="B56" s="132" t="s">
        <v>64</v>
      </c>
      <c r="C56" s="194" t="s">
        <v>65</v>
      </c>
      <c r="D56" s="195"/>
      <c r="E56" s="195"/>
      <c r="F56" s="138" t="s">
        <v>24</v>
      </c>
      <c r="G56" s="139"/>
      <c r="H56" s="139"/>
      <c r="I56" s="139">
        <f>'01 01 Pol'!G54</f>
        <v>0</v>
      </c>
      <c r="J56" s="136" t="str">
        <f>IF(I65=0,"",I56/I65*100)</f>
        <v/>
      </c>
    </row>
    <row r="57" spans="1:10" ht="36.75" customHeight="1" x14ac:dyDescent="0.25">
      <c r="A57" s="127"/>
      <c r="B57" s="132" t="s">
        <v>66</v>
      </c>
      <c r="C57" s="194" t="s">
        <v>67</v>
      </c>
      <c r="D57" s="195"/>
      <c r="E57" s="195"/>
      <c r="F57" s="138" t="s">
        <v>24</v>
      </c>
      <c r="G57" s="139"/>
      <c r="H57" s="139"/>
      <c r="I57" s="139">
        <f>'01 01 Pol'!G72+'02 02 Pol'!G40</f>
        <v>0</v>
      </c>
      <c r="J57" s="136" t="str">
        <f>IF(I65=0,"",I57/I65*100)</f>
        <v/>
      </c>
    </row>
    <row r="58" spans="1:10" ht="36.75" customHeight="1" x14ac:dyDescent="0.25">
      <c r="A58" s="127"/>
      <c r="B58" s="132" t="s">
        <v>68</v>
      </c>
      <c r="C58" s="194" t="s">
        <v>69</v>
      </c>
      <c r="D58" s="195"/>
      <c r="E58" s="195"/>
      <c r="F58" s="138" t="s">
        <v>24</v>
      </c>
      <c r="G58" s="139"/>
      <c r="H58" s="139"/>
      <c r="I58" s="139">
        <f>'01 01 Pol'!G75</f>
        <v>0</v>
      </c>
      <c r="J58" s="136" t="str">
        <f>IF(I65=0,"",I58/I65*100)</f>
        <v/>
      </c>
    </row>
    <row r="59" spans="1:10" ht="36.75" customHeight="1" x14ac:dyDescent="0.25">
      <c r="A59" s="127"/>
      <c r="B59" s="132" t="s">
        <v>70</v>
      </c>
      <c r="C59" s="194" t="s">
        <v>71</v>
      </c>
      <c r="D59" s="195"/>
      <c r="E59" s="195"/>
      <c r="F59" s="138" t="s">
        <v>24</v>
      </c>
      <c r="G59" s="139"/>
      <c r="H59" s="139"/>
      <c r="I59" s="139">
        <f>'01 01 Pol'!G85</f>
        <v>0</v>
      </c>
      <c r="J59" s="136" t="str">
        <f>IF(I65=0,"",I59/I65*100)</f>
        <v/>
      </c>
    </row>
    <row r="60" spans="1:10" ht="36.75" customHeight="1" x14ac:dyDescent="0.25">
      <c r="A60" s="127"/>
      <c r="B60" s="132" t="s">
        <v>72</v>
      </c>
      <c r="C60" s="194" t="s">
        <v>73</v>
      </c>
      <c r="D60" s="195"/>
      <c r="E60" s="195"/>
      <c r="F60" s="138" t="s">
        <v>24</v>
      </c>
      <c r="G60" s="139"/>
      <c r="H60" s="139"/>
      <c r="I60" s="139">
        <f>'01 01 Pol'!G88+'02 02 Pol'!G51</f>
        <v>0</v>
      </c>
      <c r="J60" s="136" t="str">
        <f>IF(I65=0,"",I60/I65*100)</f>
        <v/>
      </c>
    </row>
    <row r="61" spans="1:10" ht="36.75" customHeight="1" x14ac:dyDescent="0.25">
      <c r="A61" s="127"/>
      <c r="B61" s="132" t="s">
        <v>74</v>
      </c>
      <c r="C61" s="194" t="s">
        <v>75</v>
      </c>
      <c r="D61" s="195"/>
      <c r="E61" s="195"/>
      <c r="F61" s="138" t="s">
        <v>25</v>
      </c>
      <c r="G61" s="139"/>
      <c r="H61" s="139"/>
      <c r="I61" s="139">
        <f>'01 01 Pol'!G90</f>
        <v>0</v>
      </c>
      <c r="J61" s="136" t="str">
        <f>IF(I65=0,"",I61/I65*100)</f>
        <v/>
      </c>
    </row>
    <row r="62" spans="1:10" ht="36.75" customHeight="1" x14ac:dyDescent="0.25">
      <c r="A62" s="127"/>
      <c r="B62" s="132" t="s">
        <v>76</v>
      </c>
      <c r="C62" s="194" t="s">
        <v>77</v>
      </c>
      <c r="D62" s="195"/>
      <c r="E62" s="195"/>
      <c r="F62" s="138" t="s">
        <v>78</v>
      </c>
      <c r="G62" s="139"/>
      <c r="H62" s="139"/>
      <c r="I62" s="139">
        <f>'01 01 Pol'!G94</f>
        <v>0</v>
      </c>
      <c r="J62" s="136" t="str">
        <f>IF(I65=0,"",I62/I65*100)</f>
        <v/>
      </c>
    </row>
    <row r="63" spans="1:10" ht="36.75" customHeight="1" x14ac:dyDescent="0.25">
      <c r="A63" s="127"/>
      <c r="B63" s="132" t="s">
        <v>79</v>
      </c>
      <c r="C63" s="194" t="s">
        <v>27</v>
      </c>
      <c r="D63" s="195"/>
      <c r="E63" s="195"/>
      <c r="F63" s="138" t="s">
        <v>79</v>
      </c>
      <c r="G63" s="139"/>
      <c r="H63" s="139"/>
      <c r="I63" s="139">
        <f>'01 01 Pol'!G100</f>
        <v>0</v>
      </c>
      <c r="J63" s="136" t="str">
        <f>IF(I65=0,"",I63/I65*100)</f>
        <v/>
      </c>
    </row>
    <row r="64" spans="1:10" ht="36.75" customHeight="1" x14ac:dyDescent="0.25">
      <c r="A64" s="127"/>
      <c r="B64" s="132" t="s">
        <v>80</v>
      </c>
      <c r="C64" s="194" t="s">
        <v>28</v>
      </c>
      <c r="D64" s="195"/>
      <c r="E64" s="195"/>
      <c r="F64" s="138" t="s">
        <v>80</v>
      </c>
      <c r="G64" s="139"/>
      <c r="H64" s="139"/>
      <c r="I64" s="139">
        <f>'01 01 Pol'!G106</f>
        <v>0</v>
      </c>
      <c r="J64" s="136" t="str">
        <f>IF(I65=0,"",I64/I65*100)</f>
        <v/>
      </c>
    </row>
    <row r="65" spans="1:10" ht="25.5" customHeight="1" x14ac:dyDescent="0.25">
      <c r="A65" s="128"/>
      <c r="B65" s="133" t="s">
        <v>1</v>
      </c>
      <c r="C65" s="134"/>
      <c r="D65" s="135"/>
      <c r="E65" s="135"/>
      <c r="F65" s="140"/>
      <c r="G65" s="141"/>
      <c r="H65" s="141"/>
      <c r="I65" s="141">
        <f>SUM(I52:I64)</f>
        <v>0</v>
      </c>
      <c r="J65" s="137">
        <f>SUM(J52:J64)</f>
        <v>0</v>
      </c>
    </row>
    <row r="66" spans="1:10" x14ac:dyDescent="0.25">
      <c r="F66" s="86"/>
      <c r="G66" s="86"/>
      <c r="H66" s="86"/>
      <c r="I66" s="86"/>
      <c r="J66" s="87"/>
    </row>
    <row r="67" spans="1:10" x14ac:dyDescent="0.25">
      <c r="F67" s="86"/>
      <c r="G67" s="86"/>
      <c r="H67" s="86"/>
      <c r="I67" s="86"/>
      <c r="J67" s="87"/>
    </row>
    <row r="68" spans="1:10" x14ac:dyDescent="0.25">
      <c r="F68" s="86"/>
      <c r="G68" s="86"/>
      <c r="H68" s="86"/>
      <c r="I68" s="86"/>
      <c r="J68" s="87"/>
    </row>
  </sheetData>
  <sheetProtection password="C71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4" t="s">
        <v>6</v>
      </c>
      <c r="B1" s="244"/>
      <c r="C1" s="245"/>
      <c r="D1" s="244"/>
      <c r="E1" s="244"/>
      <c r="F1" s="244"/>
      <c r="G1" s="244"/>
    </row>
    <row r="2" spans="1:7" ht="24.9" customHeight="1" x14ac:dyDescent="0.25">
      <c r="A2" s="50" t="s">
        <v>7</v>
      </c>
      <c r="B2" s="49"/>
      <c r="C2" s="246"/>
      <c r="D2" s="246"/>
      <c r="E2" s="246"/>
      <c r="F2" s="246"/>
      <c r="G2" s="247"/>
    </row>
    <row r="3" spans="1:7" ht="24.9" customHeight="1" x14ac:dyDescent="0.25">
      <c r="A3" s="50" t="s">
        <v>8</v>
      </c>
      <c r="B3" s="49"/>
      <c r="C3" s="246"/>
      <c r="D3" s="246"/>
      <c r="E3" s="246"/>
      <c r="F3" s="246"/>
      <c r="G3" s="247"/>
    </row>
    <row r="4" spans="1:7" ht="24.9" customHeight="1" x14ac:dyDescent="0.25">
      <c r="A4" s="50" t="s">
        <v>9</v>
      </c>
      <c r="B4" s="49"/>
      <c r="C4" s="246"/>
      <c r="D4" s="246"/>
      <c r="E4" s="246"/>
      <c r="F4" s="246"/>
      <c r="G4" s="247"/>
    </row>
    <row r="5" spans="1:7" x14ac:dyDescent="0.25">
      <c r="B5" s="4"/>
      <c r="C5" s="5"/>
      <c r="D5" s="6"/>
    </row>
  </sheetData>
  <sheetProtection password="C71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4" t="s">
        <v>81</v>
      </c>
      <c r="B1" s="254"/>
      <c r="C1" s="254"/>
      <c r="D1" s="254"/>
      <c r="E1" s="254"/>
      <c r="F1" s="254"/>
      <c r="G1" s="254"/>
      <c r="AG1" t="s">
        <v>82</v>
      </c>
    </row>
    <row r="2" spans="1:60" ht="25.05" customHeight="1" x14ac:dyDescent="0.25">
      <c r="A2" s="143" t="s">
        <v>7</v>
      </c>
      <c r="B2" s="49" t="s">
        <v>44</v>
      </c>
      <c r="C2" s="255" t="s">
        <v>45</v>
      </c>
      <c r="D2" s="256"/>
      <c r="E2" s="256"/>
      <c r="F2" s="256"/>
      <c r="G2" s="257"/>
      <c r="AG2" t="s">
        <v>83</v>
      </c>
    </row>
    <row r="3" spans="1:60" ht="25.05" customHeight="1" x14ac:dyDescent="0.25">
      <c r="A3" s="143" t="s">
        <v>8</v>
      </c>
      <c r="B3" s="49" t="s">
        <v>48</v>
      </c>
      <c r="C3" s="255" t="s">
        <v>49</v>
      </c>
      <c r="D3" s="256"/>
      <c r="E3" s="256"/>
      <c r="F3" s="256"/>
      <c r="G3" s="257"/>
      <c r="AC3" s="125" t="s">
        <v>83</v>
      </c>
      <c r="AG3" t="s">
        <v>84</v>
      </c>
    </row>
    <row r="4" spans="1:60" ht="25.05" customHeight="1" x14ac:dyDescent="0.25">
      <c r="A4" s="144" t="s">
        <v>9</v>
      </c>
      <c r="B4" s="145" t="s">
        <v>48</v>
      </c>
      <c r="C4" s="258" t="s">
        <v>49</v>
      </c>
      <c r="D4" s="259"/>
      <c r="E4" s="259"/>
      <c r="F4" s="259"/>
      <c r="G4" s="260"/>
      <c r="AG4" t="s">
        <v>85</v>
      </c>
    </row>
    <row r="5" spans="1:60" x14ac:dyDescent="0.25">
      <c r="D5" s="10"/>
    </row>
    <row r="6" spans="1:60" ht="39.6" x14ac:dyDescent="0.25">
      <c r="A6" s="147" t="s">
        <v>86</v>
      </c>
      <c r="B6" s="149" t="s">
        <v>87</v>
      </c>
      <c r="C6" s="149" t="s">
        <v>88</v>
      </c>
      <c r="D6" s="148" t="s">
        <v>89</v>
      </c>
      <c r="E6" s="147" t="s">
        <v>90</v>
      </c>
      <c r="F6" s="146" t="s">
        <v>91</v>
      </c>
      <c r="G6" s="147" t="s">
        <v>29</v>
      </c>
      <c r="H6" s="150" t="s">
        <v>30</v>
      </c>
      <c r="I6" s="150" t="s">
        <v>92</v>
      </c>
      <c r="J6" s="150" t="s">
        <v>31</v>
      </c>
      <c r="K6" s="150" t="s">
        <v>93</v>
      </c>
      <c r="L6" s="150" t="s">
        <v>94</v>
      </c>
      <c r="M6" s="150" t="s">
        <v>95</v>
      </c>
      <c r="N6" s="150" t="s">
        <v>96</v>
      </c>
      <c r="O6" s="150" t="s">
        <v>97</v>
      </c>
      <c r="P6" s="150" t="s">
        <v>98</v>
      </c>
      <c r="Q6" s="150" t="s">
        <v>99</v>
      </c>
      <c r="R6" s="150" t="s">
        <v>100</v>
      </c>
      <c r="S6" s="150" t="s">
        <v>101</v>
      </c>
      <c r="T6" s="150" t="s">
        <v>102</v>
      </c>
      <c r="U6" s="150" t="s">
        <v>103</v>
      </c>
      <c r="V6" s="150" t="s">
        <v>104</v>
      </c>
      <c r="W6" s="150" t="s">
        <v>105</v>
      </c>
      <c r="X6" s="150" t="s">
        <v>106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4" t="s">
        <v>107</v>
      </c>
      <c r="B8" s="165" t="s">
        <v>56</v>
      </c>
      <c r="C8" s="186" t="s">
        <v>57</v>
      </c>
      <c r="D8" s="166"/>
      <c r="E8" s="167"/>
      <c r="F8" s="168"/>
      <c r="G8" s="168">
        <f>SUMIF(AG9:AG45,"&lt;&gt;NOR",G9:G45)</f>
        <v>0</v>
      </c>
      <c r="H8" s="168"/>
      <c r="I8" s="168">
        <f>SUM(I9:I45)</f>
        <v>0</v>
      </c>
      <c r="J8" s="168"/>
      <c r="K8" s="168">
        <f>SUM(K9:K45)</f>
        <v>0</v>
      </c>
      <c r="L8" s="168"/>
      <c r="M8" s="168">
        <f>SUM(M9:M45)</f>
        <v>0</v>
      </c>
      <c r="N8" s="168"/>
      <c r="O8" s="168">
        <f>SUM(O9:O45)</f>
        <v>16.88</v>
      </c>
      <c r="P8" s="168"/>
      <c r="Q8" s="168">
        <f>SUM(Q9:Q45)</f>
        <v>192.09</v>
      </c>
      <c r="R8" s="168"/>
      <c r="S8" s="168"/>
      <c r="T8" s="169"/>
      <c r="U8" s="163"/>
      <c r="V8" s="163">
        <f>SUM(V9:V45)</f>
        <v>37.249999999999993</v>
      </c>
      <c r="W8" s="163"/>
      <c r="X8" s="163"/>
      <c r="AG8" t="s">
        <v>108</v>
      </c>
    </row>
    <row r="9" spans="1:60" ht="20.399999999999999" outlineLevel="1" x14ac:dyDescent="0.25">
      <c r="A9" s="170">
        <v>1</v>
      </c>
      <c r="B9" s="171" t="s">
        <v>109</v>
      </c>
      <c r="C9" s="187" t="s">
        <v>110</v>
      </c>
      <c r="D9" s="172" t="s">
        <v>111</v>
      </c>
      <c r="E9" s="173">
        <v>28.58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0.22500000000000001</v>
      </c>
      <c r="Q9" s="175">
        <f>ROUND(E9*P9,2)</f>
        <v>6.43</v>
      </c>
      <c r="R9" s="175" t="s">
        <v>112</v>
      </c>
      <c r="S9" s="175" t="s">
        <v>113</v>
      </c>
      <c r="T9" s="176" t="s">
        <v>113</v>
      </c>
      <c r="U9" s="160">
        <v>0.14199999999999999</v>
      </c>
      <c r="V9" s="160">
        <f>ROUND(E9*U9,2)</f>
        <v>4.0599999999999996</v>
      </c>
      <c r="W9" s="160"/>
      <c r="X9" s="160" t="s">
        <v>114</v>
      </c>
      <c r="Y9" s="151"/>
      <c r="Z9" s="151"/>
      <c r="AA9" s="151"/>
      <c r="AB9" s="151"/>
      <c r="AC9" s="151"/>
      <c r="AD9" s="151"/>
      <c r="AE9" s="151"/>
      <c r="AF9" s="151"/>
      <c r="AG9" s="151" t="s">
        <v>115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50" t="s">
        <v>116</v>
      </c>
      <c r="D10" s="251"/>
      <c r="E10" s="251"/>
      <c r="F10" s="251"/>
      <c r="G10" s="25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117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0.399999999999999" outlineLevel="1" x14ac:dyDescent="0.25">
      <c r="A11" s="177">
        <v>2</v>
      </c>
      <c r="B11" s="178" t="s">
        <v>118</v>
      </c>
      <c r="C11" s="188" t="s">
        <v>119</v>
      </c>
      <c r="D11" s="179" t="s">
        <v>111</v>
      </c>
      <c r="E11" s="180">
        <v>244.24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2">
        <v>0</v>
      </c>
      <c r="O11" s="182">
        <f>ROUND(E11*N11,2)</f>
        <v>0</v>
      </c>
      <c r="P11" s="182">
        <v>0.44</v>
      </c>
      <c r="Q11" s="182">
        <f>ROUND(E11*P11,2)</f>
        <v>107.47</v>
      </c>
      <c r="R11" s="182" t="s">
        <v>112</v>
      </c>
      <c r="S11" s="182" t="s">
        <v>113</v>
      </c>
      <c r="T11" s="183" t="s">
        <v>113</v>
      </c>
      <c r="U11" s="160">
        <v>7.2999999999999995E-2</v>
      </c>
      <c r="V11" s="160">
        <f>ROUND(E11*U11,2)</f>
        <v>17.829999999999998</v>
      </c>
      <c r="W11" s="160"/>
      <c r="X11" s="160" t="s">
        <v>114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115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0">
        <v>3</v>
      </c>
      <c r="B12" s="171" t="s">
        <v>120</v>
      </c>
      <c r="C12" s="187" t="s">
        <v>121</v>
      </c>
      <c r="D12" s="172" t="s">
        <v>122</v>
      </c>
      <c r="E12" s="173">
        <v>5.38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 t="s">
        <v>123</v>
      </c>
      <c r="S12" s="175" t="s">
        <v>113</v>
      </c>
      <c r="T12" s="176" t="s">
        <v>113</v>
      </c>
      <c r="U12" s="160">
        <v>9.7000000000000003E-2</v>
      </c>
      <c r="V12" s="160">
        <f>ROUND(E12*U12,2)</f>
        <v>0.52</v>
      </c>
      <c r="W12" s="160"/>
      <c r="X12" s="160" t="s">
        <v>114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115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50" t="s">
        <v>124</v>
      </c>
      <c r="D13" s="251"/>
      <c r="E13" s="251"/>
      <c r="F13" s="251"/>
      <c r="G13" s="251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117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4" t="str">
        <f>C13</f>
        <v>nebo lesní půdy, s vodorovným přemístěním na hromady v místě upotřebení nebo na dočasné či trvalé skládky se složením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89" t="s">
        <v>125</v>
      </c>
      <c r="D14" s="161"/>
      <c r="E14" s="162">
        <v>5.38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126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0">
        <v>4</v>
      </c>
      <c r="B15" s="171" t="s">
        <v>127</v>
      </c>
      <c r="C15" s="187" t="s">
        <v>128</v>
      </c>
      <c r="D15" s="172" t="s">
        <v>111</v>
      </c>
      <c r="E15" s="173">
        <v>30.36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9.8999999999999999E-4</v>
      </c>
      <c r="O15" s="175">
        <f>ROUND(E15*N15,2)</f>
        <v>0.03</v>
      </c>
      <c r="P15" s="175">
        <v>0</v>
      </c>
      <c r="Q15" s="175">
        <f>ROUND(E15*P15,2)</f>
        <v>0</v>
      </c>
      <c r="R15" s="175" t="s">
        <v>123</v>
      </c>
      <c r="S15" s="175" t="s">
        <v>113</v>
      </c>
      <c r="T15" s="176" t="s">
        <v>113</v>
      </c>
      <c r="U15" s="160">
        <v>0.23599999999999999</v>
      </c>
      <c r="V15" s="160">
        <f>ROUND(E15*U15,2)</f>
        <v>7.16</v>
      </c>
      <c r="W15" s="160"/>
      <c r="X15" s="160" t="s">
        <v>114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115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250" t="s">
        <v>129</v>
      </c>
      <c r="D16" s="251"/>
      <c r="E16" s="251"/>
      <c r="F16" s="251"/>
      <c r="G16" s="251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117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89" t="s">
        <v>130</v>
      </c>
      <c r="D17" s="161"/>
      <c r="E17" s="162">
        <v>30.36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126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0">
        <v>5</v>
      </c>
      <c r="B18" s="171" t="s">
        <v>131</v>
      </c>
      <c r="C18" s="187" t="s">
        <v>132</v>
      </c>
      <c r="D18" s="172" t="s">
        <v>111</v>
      </c>
      <c r="E18" s="173">
        <v>30.36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123</v>
      </c>
      <c r="S18" s="175" t="s">
        <v>113</v>
      </c>
      <c r="T18" s="176" t="s">
        <v>113</v>
      </c>
      <c r="U18" s="160">
        <v>7.0000000000000007E-2</v>
      </c>
      <c r="V18" s="160">
        <f>ROUND(E18*U18,2)</f>
        <v>2.13</v>
      </c>
      <c r="W18" s="160"/>
      <c r="X18" s="160" t="s">
        <v>114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115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250" t="s">
        <v>133</v>
      </c>
      <c r="D19" s="251"/>
      <c r="E19" s="251"/>
      <c r="F19" s="251"/>
      <c r="G19" s="251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117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89" t="s">
        <v>130</v>
      </c>
      <c r="D20" s="161"/>
      <c r="E20" s="162">
        <v>30.36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126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0">
        <v>6</v>
      </c>
      <c r="B21" s="171" t="s">
        <v>134</v>
      </c>
      <c r="C21" s="187" t="s">
        <v>135</v>
      </c>
      <c r="D21" s="172" t="s">
        <v>111</v>
      </c>
      <c r="E21" s="173">
        <v>29.2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136</v>
      </c>
      <c r="S21" s="175" t="s">
        <v>113</v>
      </c>
      <c r="T21" s="176" t="s">
        <v>113</v>
      </c>
      <c r="U21" s="160">
        <v>0.06</v>
      </c>
      <c r="V21" s="160">
        <f>ROUND(E21*U21,2)</f>
        <v>1.75</v>
      </c>
      <c r="W21" s="160"/>
      <c r="X21" s="160" t="s">
        <v>114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115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250" t="s">
        <v>137</v>
      </c>
      <c r="D22" s="251"/>
      <c r="E22" s="251"/>
      <c r="F22" s="251"/>
      <c r="G22" s="251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117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0">
        <v>7</v>
      </c>
      <c r="B23" s="171" t="s">
        <v>138</v>
      </c>
      <c r="C23" s="187" t="s">
        <v>139</v>
      </c>
      <c r="D23" s="172" t="s">
        <v>111</v>
      </c>
      <c r="E23" s="173">
        <v>29.2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123</v>
      </c>
      <c r="S23" s="175" t="s">
        <v>113</v>
      </c>
      <c r="T23" s="176" t="s">
        <v>113</v>
      </c>
      <c r="U23" s="160">
        <v>0.13</v>
      </c>
      <c r="V23" s="160">
        <f>ROUND(E23*U23,2)</f>
        <v>3.8</v>
      </c>
      <c r="W23" s="160"/>
      <c r="X23" s="160" t="s">
        <v>114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115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250" t="s">
        <v>140</v>
      </c>
      <c r="D24" s="251"/>
      <c r="E24" s="251"/>
      <c r="F24" s="251"/>
      <c r="G24" s="251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117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84" t="str">
        <f>C24</f>
        <v>s případným nutným přemístěním hromad nebo dočasných skládek na místo potřeby ze vzdálenosti do 30 m, v rovině nebo ve svahu do 1 : 5,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7">
        <v>8</v>
      </c>
      <c r="B25" s="178" t="s">
        <v>141</v>
      </c>
      <c r="C25" s="188" t="s">
        <v>142</v>
      </c>
      <c r="D25" s="179" t="s">
        <v>111</v>
      </c>
      <c r="E25" s="180">
        <v>244.24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2">
        <v>0</v>
      </c>
      <c r="O25" s="182">
        <f>ROUND(E25*N25,2)</f>
        <v>0</v>
      </c>
      <c r="P25" s="182">
        <v>0.26400000000000001</v>
      </c>
      <c r="Q25" s="182">
        <f>ROUND(E25*P25,2)</f>
        <v>64.48</v>
      </c>
      <c r="R25" s="182"/>
      <c r="S25" s="182" t="s">
        <v>113</v>
      </c>
      <c r="T25" s="183" t="s">
        <v>143</v>
      </c>
      <c r="U25" s="160">
        <v>0</v>
      </c>
      <c r="V25" s="160">
        <f>ROUND(E25*U25,2)</f>
        <v>0</v>
      </c>
      <c r="W25" s="160"/>
      <c r="X25" s="160" t="s">
        <v>114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115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0">
        <v>9</v>
      </c>
      <c r="B26" s="171" t="s">
        <v>144</v>
      </c>
      <c r="C26" s="187" t="s">
        <v>145</v>
      </c>
      <c r="D26" s="172" t="s">
        <v>146</v>
      </c>
      <c r="E26" s="173">
        <v>50.79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0.27</v>
      </c>
      <c r="Q26" s="175">
        <f>ROUND(E26*P26,2)</f>
        <v>13.71</v>
      </c>
      <c r="R26" s="175"/>
      <c r="S26" s="175" t="s">
        <v>113</v>
      </c>
      <c r="T26" s="176" t="s">
        <v>143</v>
      </c>
      <c r="U26" s="160">
        <v>0</v>
      </c>
      <c r="V26" s="160">
        <f>ROUND(E26*U26,2)</f>
        <v>0</v>
      </c>
      <c r="W26" s="160"/>
      <c r="X26" s="160" t="s">
        <v>114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115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189" t="s">
        <v>147</v>
      </c>
      <c r="D27" s="161"/>
      <c r="E27" s="162">
        <v>17.899999999999999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126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189" t="s">
        <v>148</v>
      </c>
      <c r="D28" s="161"/>
      <c r="E28" s="162">
        <v>32.89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126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7">
        <v>10</v>
      </c>
      <c r="B29" s="178" t="s">
        <v>149</v>
      </c>
      <c r="C29" s="188" t="s">
        <v>150</v>
      </c>
      <c r="D29" s="179" t="s">
        <v>122</v>
      </c>
      <c r="E29" s="180">
        <v>1.2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2">
        <v>0</v>
      </c>
      <c r="O29" s="182">
        <f>ROUND(E29*N29,2)</f>
        <v>0</v>
      </c>
      <c r="P29" s="182">
        <v>0</v>
      </c>
      <c r="Q29" s="182">
        <f>ROUND(E29*P29,2)</f>
        <v>0</v>
      </c>
      <c r="R29" s="182"/>
      <c r="S29" s="182" t="s">
        <v>113</v>
      </c>
      <c r="T29" s="183" t="s">
        <v>143</v>
      </c>
      <c r="U29" s="160">
        <v>0</v>
      </c>
      <c r="V29" s="160">
        <f>ROUND(E29*U29,2)</f>
        <v>0</v>
      </c>
      <c r="W29" s="160"/>
      <c r="X29" s="160" t="s">
        <v>114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115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0">
        <v>11</v>
      </c>
      <c r="B30" s="171" t="s">
        <v>151</v>
      </c>
      <c r="C30" s="187" t="s">
        <v>152</v>
      </c>
      <c r="D30" s="172" t="s">
        <v>122</v>
      </c>
      <c r="E30" s="173">
        <v>24.423999999999999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/>
      <c r="S30" s="175" t="s">
        <v>113</v>
      </c>
      <c r="T30" s="176" t="s">
        <v>143</v>
      </c>
      <c r="U30" s="160">
        <v>0</v>
      </c>
      <c r="V30" s="160">
        <f>ROUND(E30*U30,2)</f>
        <v>0</v>
      </c>
      <c r="W30" s="160"/>
      <c r="X30" s="160" t="s">
        <v>114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115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89" t="s">
        <v>153</v>
      </c>
      <c r="D31" s="161"/>
      <c r="E31" s="162">
        <v>24.423999999999999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126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7">
        <v>12</v>
      </c>
      <c r="B32" s="178" t="s">
        <v>154</v>
      </c>
      <c r="C32" s="188" t="s">
        <v>155</v>
      </c>
      <c r="D32" s="179" t="s">
        <v>122</v>
      </c>
      <c r="E32" s="180">
        <v>24.42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2"/>
      <c r="S32" s="182" t="s">
        <v>113</v>
      </c>
      <c r="T32" s="183" t="s">
        <v>143</v>
      </c>
      <c r="U32" s="160">
        <v>0</v>
      </c>
      <c r="V32" s="160">
        <f>ROUND(E32*U32,2)</f>
        <v>0</v>
      </c>
      <c r="W32" s="160"/>
      <c r="X32" s="160" t="s">
        <v>114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115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7">
        <v>13</v>
      </c>
      <c r="B33" s="178" t="s">
        <v>156</v>
      </c>
      <c r="C33" s="188" t="s">
        <v>157</v>
      </c>
      <c r="D33" s="179" t="s">
        <v>122</v>
      </c>
      <c r="E33" s="180">
        <v>24.42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2">
        <v>0</v>
      </c>
      <c r="O33" s="182">
        <f>ROUND(E33*N33,2)</f>
        <v>0</v>
      </c>
      <c r="P33" s="182">
        <v>0</v>
      </c>
      <c r="Q33" s="182">
        <f>ROUND(E33*P33,2)</f>
        <v>0</v>
      </c>
      <c r="R33" s="182"/>
      <c r="S33" s="182" t="s">
        <v>113</v>
      </c>
      <c r="T33" s="183" t="s">
        <v>143</v>
      </c>
      <c r="U33" s="160">
        <v>0</v>
      </c>
      <c r="V33" s="160">
        <f>ROUND(E33*U33,2)</f>
        <v>0</v>
      </c>
      <c r="W33" s="160"/>
      <c r="X33" s="160" t="s">
        <v>114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115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7">
        <v>14</v>
      </c>
      <c r="B34" s="178" t="s">
        <v>158</v>
      </c>
      <c r="C34" s="188" t="s">
        <v>159</v>
      </c>
      <c r="D34" s="179" t="s">
        <v>122</v>
      </c>
      <c r="E34" s="180">
        <v>24.42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2">
        <v>0</v>
      </c>
      <c r="O34" s="182">
        <f>ROUND(E34*N34,2)</f>
        <v>0</v>
      </c>
      <c r="P34" s="182">
        <v>0</v>
      </c>
      <c r="Q34" s="182">
        <f>ROUND(E34*P34,2)</f>
        <v>0</v>
      </c>
      <c r="R34" s="182"/>
      <c r="S34" s="182" t="s">
        <v>113</v>
      </c>
      <c r="T34" s="183" t="s">
        <v>143</v>
      </c>
      <c r="U34" s="160">
        <v>0</v>
      </c>
      <c r="V34" s="160">
        <f>ROUND(E34*U34,2)</f>
        <v>0</v>
      </c>
      <c r="W34" s="160"/>
      <c r="X34" s="160" t="s">
        <v>114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115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0">
        <v>15</v>
      </c>
      <c r="B35" s="171" t="s">
        <v>160</v>
      </c>
      <c r="C35" s="187" t="s">
        <v>161</v>
      </c>
      <c r="D35" s="172" t="s">
        <v>122</v>
      </c>
      <c r="E35" s="173">
        <v>5.0628000000000002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113</v>
      </c>
      <c r="T35" s="176" t="s">
        <v>143</v>
      </c>
      <c r="U35" s="160">
        <v>0</v>
      </c>
      <c r="V35" s="160">
        <f>ROUND(E35*U35,2)</f>
        <v>0</v>
      </c>
      <c r="W35" s="160"/>
      <c r="X35" s="160" t="s">
        <v>114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115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248" t="s">
        <v>162</v>
      </c>
      <c r="D36" s="249"/>
      <c r="E36" s="249"/>
      <c r="F36" s="249"/>
      <c r="G36" s="24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163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89" t="s">
        <v>164</v>
      </c>
      <c r="D37" s="161"/>
      <c r="E37" s="162">
        <v>5.0628000000000002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126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0">
        <v>16</v>
      </c>
      <c r="B38" s="171" t="s">
        <v>165</v>
      </c>
      <c r="C38" s="187" t="s">
        <v>166</v>
      </c>
      <c r="D38" s="172" t="s">
        <v>122</v>
      </c>
      <c r="E38" s="173">
        <v>4.5540000000000003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1.7</v>
      </c>
      <c r="O38" s="175">
        <f>ROUND(E38*N38,2)</f>
        <v>7.74</v>
      </c>
      <c r="P38" s="175">
        <v>0</v>
      </c>
      <c r="Q38" s="175">
        <f>ROUND(E38*P38,2)</f>
        <v>0</v>
      </c>
      <c r="R38" s="175"/>
      <c r="S38" s="175" t="s">
        <v>113</v>
      </c>
      <c r="T38" s="176" t="s">
        <v>143</v>
      </c>
      <c r="U38" s="160">
        <v>0</v>
      </c>
      <c r="V38" s="160">
        <f>ROUND(E38*U38,2)</f>
        <v>0</v>
      </c>
      <c r="W38" s="160"/>
      <c r="X38" s="160" t="s">
        <v>114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115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89" t="s">
        <v>167</v>
      </c>
      <c r="D39" s="161"/>
      <c r="E39" s="162">
        <v>4.5540000000000003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126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0">
        <v>17</v>
      </c>
      <c r="B40" s="171" t="s">
        <v>168</v>
      </c>
      <c r="C40" s="187" t="s">
        <v>169</v>
      </c>
      <c r="D40" s="172" t="s">
        <v>111</v>
      </c>
      <c r="E40" s="173">
        <v>269.61900000000003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5" t="s">
        <v>113</v>
      </c>
      <c r="T40" s="176" t="s">
        <v>143</v>
      </c>
      <c r="U40" s="160">
        <v>0</v>
      </c>
      <c r="V40" s="160">
        <f>ROUND(E40*U40,2)</f>
        <v>0</v>
      </c>
      <c r="W40" s="160"/>
      <c r="X40" s="160" t="s">
        <v>114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115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89" t="s">
        <v>170</v>
      </c>
      <c r="D41" s="161"/>
      <c r="E41" s="162">
        <v>269.61900000000003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126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7">
        <v>18</v>
      </c>
      <c r="B42" s="178" t="s">
        <v>171</v>
      </c>
      <c r="C42" s="188" t="s">
        <v>172</v>
      </c>
      <c r="D42" s="179" t="s">
        <v>122</v>
      </c>
      <c r="E42" s="180">
        <v>24.42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2">
        <v>0</v>
      </c>
      <c r="O42" s="182">
        <f>ROUND(E42*N42,2)</f>
        <v>0</v>
      </c>
      <c r="P42" s="182">
        <v>0</v>
      </c>
      <c r="Q42" s="182">
        <f>ROUND(E42*P42,2)</f>
        <v>0</v>
      </c>
      <c r="R42" s="182"/>
      <c r="S42" s="182" t="s">
        <v>113</v>
      </c>
      <c r="T42" s="183" t="s">
        <v>143</v>
      </c>
      <c r="U42" s="160">
        <v>0</v>
      </c>
      <c r="V42" s="160">
        <f>ROUND(E42*U42,2)</f>
        <v>0</v>
      </c>
      <c r="W42" s="160"/>
      <c r="X42" s="160" t="s">
        <v>114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115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7">
        <v>19</v>
      </c>
      <c r="B43" s="178" t="s">
        <v>173</v>
      </c>
      <c r="C43" s="188" t="s">
        <v>174</v>
      </c>
      <c r="D43" s="179" t="s">
        <v>175</v>
      </c>
      <c r="E43" s="180">
        <v>1.1000000000000001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2">
        <v>1E-3</v>
      </c>
      <c r="O43" s="182">
        <f>ROUND(E43*N43,2)</f>
        <v>0</v>
      </c>
      <c r="P43" s="182">
        <v>0</v>
      </c>
      <c r="Q43" s="182">
        <f>ROUND(E43*P43,2)</f>
        <v>0</v>
      </c>
      <c r="R43" s="182" t="s">
        <v>176</v>
      </c>
      <c r="S43" s="182" t="s">
        <v>113</v>
      </c>
      <c r="T43" s="183" t="s">
        <v>113</v>
      </c>
      <c r="U43" s="160">
        <v>0</v>
      </c>
      <c r="V43" s="160">
        <f>ROUND(E43*U43,2)</f>
        <v>0</v>
      </c>
      <c r="W43" s="160"/>
      <c r="X43" s="160" t="s">
        <v>177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178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0">
        <v>20</v>
      </c>
      <c r="B44" s="171" t="s">
        <v>179</v>
      </c>
      <c r="C44" s="187" t="s">
        <v>180</v>
      </c>
      <c r="D44" s="172" t="s">
        <v>181</v>
      </c>
      <c r="E44" s="173">
        <v>9.1080000000000005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1</v>
      </c>
      <c r="O44" s="175">
        <f>ROUND(E44*N44,2)</f>
        <v>9.11</v>
      </c>
      <c r="P44" s="175">
        <v>0</v>
      </c>
      <c r="Q44" s="175">
        <f>ROUND(E44*P44,2)</f>
        <v>0</v>
      </c>
      <c r="R44" s="175" t="s">
        <v>176</v>
      </c>
      <c r="S44" s="175" t="s">
        <v>113</v>
      </c>
      <c r="T44" s="176" t="s">
        <v>143</v>
      </c>
      <c r="U44" s="160">
        <v>0</v>
      </c>
      <c r="V44" s="160">
        <f>ROUND(E44*U44,2)</f>
        <v>0</v>
      </c>
      <c r="W44" s="160"/>
      <c r="X44" s="160" t="s">
        <v>177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178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89" t="s">
        <v>182</v>
      </c>
      <c r="D45" s="161"/>
      <c r="E45" s="162">
        <v>9.1080000000000005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126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5">
      <c r="A46" s="164" t="s">
        <v>107</v>
      </c>
      <c r="B46" s="165" t="s">
        <v>58</v>
      </c>
      <c r="C46" s="186" t="s">
        <v>59</v>
      </c>
      <c r="D46" s="166"/>
      <c r="E46" s="167"/>
      <c r="F46" s="168"/>
      <c r="G46" s="168">
        <f>SUMIF(AG47:AG47,"&lt;&gt;NOR",G47:G47)</f>
        <v>0</v>
      </c>
      <c r="H46" s="168"/>
      <c r="I46" s="168">
        <f>SUM(I47:I47)</f>
        <v>0</v>
      </c>
      <c r="J46" s="168"/>
      <c r="K46" s="168">
        <f>SUM(K47:K47)</f>
        <v>0</v>
      </c>
      <c r="L46" s="168"/>
      <c r="M46" s="168">
        <f>SUM(M47:M47)</f>
        <v>0</v>
      </c>
      <c r="N46" s="168"/>
      <c r="O46" s="168">
        <f>SUM(O47:O47)</f>
        <v>8.51</v>
      </c>
      <c r="P46" s="168"/>
      <c r="Q46" s="168">
        <f>SUM(Q47:Q47)</f>
        <v>0</v>
      </c>
      <c r="R46" s="168"/>
      <c r="S46" s="168"/>
      <c r="T46" s="169"/>
      <c r="U46" s="163"/>
      <c r="V46" s="163">
        <f>SUM(V47:V47)</f>
        <v>0</v>
      </c>
      <c r="W46" s="163"/>
      <c r="X46" s="163"/>
      <c r="AG46" t="s">
        <v>108</v>
      </c>
    </row>
    <row r="47" spans="1:60" outlineLevel="1" x14ac:dyDescent="0.25">
      <c r="A47" s="177">
        <v>21</v>
      </c>
      <c r="B47" s="178" t="s">
        <v>183</v>
      </c>
      <c r="C47" s="188" t="s">
        <v>184</v>
      </c>
      <c r="D47" s="179" t="s">
        <v>146</v>
      </c>
      <c r="E47" s="180">
        <v>19.5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21</v>
      </c>
      <c r="M47" s="182">
        <f>G47*(1+L47/100)</f>
        <v>0</v>
      </c>
      <c r="N47" s="182">
        <v>0.43652999999999997</v>
      </c>
      <c r="O47" s="182">
        <f>ROUND(E47*N47,2)</f>
        <v>8.51</v>
      </c>
      <c r="P47" s="182">
        <v>0</v>
      </c>
      <c r="Q47" s="182">
        <f>ROUND(E47*P47,2)</f>
        <v>0</v>
      </c>
      <c r="R47" s="182"/>
      <c r="S47" s="182" t="s">
        <v>113</v>
      </c>
      <c r="T47" s="183" t="s">
        <v>143</v>
      </c>
      <c r="U47" s="160">
        <v>0</v>
      </c>
      <c r="V47" s="160">
        <f>ROUND(E47*U47,2)</f>
        <v>0</v>
      </c>
      <c r="W47" s="160"/>
      <c r="X47" s="160" t="s">
        <v>185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186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5">
      <c r="A48" s="164" t="s">
        <v>107</v>
      </c>
      <c r="B48" s="165" t="s">
        <v>60</v>
      </c>
      <c r="C48" s="186" t="s">
        <v>61</v>
      </c>
      <c r="D48" s="166"/>
      <c r="E48" s="167"/>
      <c r="F48" s="168"/>
      <c r="G48" s="168">
        <f>SUMIF(AG49:AG49,"&lt;&gt;NOR",G49:G49)</f>
        <v>0</v>
      </c>
      <c r="H48" s="168"/>
      <c r="I48" s="168">
        <f>SUM(I49:I49)</f>
        <v>0</v>
      </c>
      <c r="J48" s="168"/>
      <c r="K48" s="168">
        <f>SUM(K49:K49)</f>
        <v>0</v>
      </c>
      <c r="L48" s="168"/>
      <c r="M48" s="168">
        <f>SUM(M49:M49)</f>
        <v>0</v>
      </c>
      <c r="N48" s="168"/>
      <c r="O48" s="168">
        <f>SUM(O49:O49)</f>
        <v>12.96</v>
      </c>
      <c r="P48" s="168"/>
      <c r="Q48" s="168">
        <f>SUM(Q49:Q49)</f>
        <v>0</v>
      </c>
      <c r="R48" s="168"/>
      <c r="S48" s="168"/>
      <c r="T48" s="169"/>
      <c r="U48" s="163"/>
      <c r="V48" s="163">
        <f>SUM(V49:V49)</f>
        <v>0</v>
      </c>
      <c r="W48" s="163"/>
      <c r="X48" s="163"/>
      <c r="AG48" t="s">
        <v>108</v>
      </c>
    </row>
    <row r="49" spans="1:60" outlineLevel="1" x14ac:dyDescent="0.25">
      <c r="A49" s="177">
        <v>22</v>
      </c>
      <c r="B49" s="178" t="s">
        <v>187</v>
      </c>
      <c r="C49" s="188" t="s">
        <v>188</v>
      </c>
      <c r="D49" s="179" t="s">
        <v>146</v>
      </c>
      <c r="E49" s="180">
        <v>10.49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2">
        <v>1.2358100000000001</v>
      </c>
      <c r="O49" s="182">
        <f>ROUND(E49*N49,2)</f>
        <v>12.96</v>
      </c>
      <c r="P49" s="182">
        <v>0</v>
      </c>
      <c r="Q49" s="182">
        <f>ROUND(E49*P49,2)</f>
        <v>0</v>
      </c>
      <c r="R49" s="182"/>
      <c r="S49" s="182" t="s">
        <v>113</v>
      </c>
      <c r="T49" s="183" t="s">
        <v>143</v>
      </c>
      <c r="U49" s="160">
        <v>0</v>
      </c>
      <c r="V49" s="160">
        <f>ROUND(E49*U49,2)</f>
        <v>0</v>
      </c>
      <c r="W49" s="160"/>
      <c r="X49" s="160" t="s">
        <v>185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186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5">
      <c r="A50" s="164" t="s">
        <v>107</v>
      </c>
      <c r="B50" s="165" t="s">
        <v>62</v>
      </c>
      <c r="C50" s="186" t="s">
        <v>63</v>
      </c>
      <c r="D50" s="166"/>
      <c r="E50" s="167"/>
      <c r="F50" s="168"/>
      <c r="G50" s="168">
        <f>SUMIF(AG51:AG53,"&lt;&gt;NOR",G51:G53)</f>
        <v>0</v>
      </c>
      <c r="H50" s="168"/>
      <c r="I50" s="168">
        <f>SUM(I51:I53)</f>
        <v>0</v>
      </c>
      <c r="J50" s="168"/>
      <c r="K50" s="168">
        <f>SUM(K51:K53)</f>
        <v>0</v>
      </c>
      <c r="L50" s="168"/>
      <c r="M50" s="168">
        <f>SUM(M51:M53)</f>
        <v>0</v>
      </c>
      <c r="N50" s="168"/>
      <c r="O50" s="168">
        <f>SUM(O51:O53)</f>
        <v>17.28</v>
      </c>
      <c r="P50" s="168"/>
      <c r="Q50" s="168">
        <f>SUM(Q51:Q53)</f>
        <v>0</v>
      </c>
      <c r="R50" s="168"/>
      <c r="S50" s="168"/>
      <c r="T50" s="169"/>
      <c r="U50" s="163"/>
      <c r="V50" s="163">
        <f>SUM(V51:V53)</f>
        <v>0</v>
      </c>
      <c r="W50" s="163"/>
      <c r="X50" s="163"/>
      <c r="AG50" t="s">
        <v>108</v>
      </c>
    </row>
    <row r="51" spans="1:60" outlineLevel="1" x14ac:dyDescent="0.25">
      <c r="A51" s="170">
        <v>23</v>
      </c>
      <c r="B51" s="171" t="s">
        <v>189</v>
      </c>
      <c r="C51" s="187" t="s">
        <v>190</v>
      </c>
      <c r="D51" s="172" t="s">
        <v>122</v>
      </c>
      <c r="E51" s="173">
        <v>10.144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1.7034</v>
      </c>
      <c r="O51" s="175">
        <f>ROUND(E51*N51,2)</f>
        <v>17.28</v>
      </c>
      <c r="P51" s="175">
        <v>0</v>
      </c>
      <c r="Q51" s="175">
        <f>ROUND(E51*P51,2)</f>
        <v>0</v>
      </c>
      <c r="R51" s="175"/>
      <c r="S51" s="175" t="s">
        <v>113</v>
      </c>
      <c r="T51" s="176" t="s">
        <v>143</v>
      </c>
      <c r="U51" s="160">
        <v>0</v>
      </c>
      <c r="V51" s="160">
        <f>ROUND(E51*U51,2)</f>
        <v>0</v>
      </c>
      <c r="W51" s="160"/>
      <c r="X51" s="160" t="s">
        <v>114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115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89" t="s">
        <v>191</v>
      </c>
      <c r="D52" s="161"/>
      <c r="E52" s="162">
        <v>10.144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126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77">
        <v>24</v>
      </c>
      <c r="B53" s="178" t="s">
        <v>192</v>
      </c>
      <c r="C53" s="188" t="s">
        <v>193</v>
      </c>
      <c r="D53" s="179" t="s">
        <v>146</v>
      </c>
      <c r="E53" s="180">
        <v>5.4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2">
        <v>5.0000000000000001E-4</v>
      </c>
      <c r="O53" s="182">
        <f>ROUND(E53*N53,2)</f>
        <v>0</v>
      </c>
      <c r="P53" s="182">
        <v>0</v>
      </c>
      <c r="Q53" s="182">
        <f>ROUND(E53*P53,2)</f>
        <v>0</v>
      </c>
      <c r="R53" s="182"/>
      <c r="S53" s="182" t="s">
        <v>113</v>
      </c>
      <c r="T53" s="183" t="s">
        <v>143</v>
      </c>
      <c r="U53" s="160">
        <v>0</v>
      </c>
      <c r="V53" s="160">
        <f>ROUND(E53*U53,2)</f>
        <v>0</v>
      </c>
      <c r="W53" s="160"/>
      <c r="X53" s="160" t="s">
        <v>114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115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5">
      <c r="A54" s="164" t="s">
        <v>107</v>
      </c>
      <c r="B54" s="165" t="s">
        <v>64</v>
      </c>
      <c r="C54" s="186" t="s">
        <v>65</v>
      </c>
      <c r="D54" s="166"/>
      <c r="E54" s="167"/>
      <c r="F54" s="168"/>
      <c r="G54" s="168">
        <f>SUMIF(AG55:AG71,"&lt;&gt;NOR",G55:G71)</f>
        <v>0</v>
      </c>
      <c r="H54" s="168"/>
      <c r="I54" s="168">
        <f>SUM(I55:I71)</f>
        <v>0</v>
      </c>
      <c r="J54" s="168"/>
      <c r="K54" s="168">
        <f>SUM(K55:K71)</f>
        <v>0</v>
      </c>
      <c r="L54" s="168"/>
      <c r="M54" s="168">
        <f>SUM(M55:M71)</f>
        <v>0</v>
      </c>
      <c r="N54" s="168"/>
      <c r="O54" s="168">
        <f>SUM(O55:O71)</f>
        <v>217.29</v>
      </c>
      <c r="P54" s="168"/>
      <c r="Q54" s="168">
        <f>SUM(Q55:Q71)</f>
        <v>0</v>
      </c>
      <c r="R54" s="168"/>
      <c r="S54" s="168"/>
      <c r="T54" s="169"/>
      <c r="U54" s="163"/>
      <c r="V54" s="163">
        <f>SUM(V55:V71)</f>
        <v>3.18</v>
      </c>
      <c r="W54" s="163"/>
      <c r="X54" s="163"/>
      <c r="AG54" t="s">
        <v>108</v>
      </c>
    </row>
    <row r="55" spans="1:60" outlineLevel="1" x14ac:dyDescent="0.25">
      <c r="A55" s="170">
        <v>25</v>
      </c>
      <c r="B55" s="171" t="s">
        <v>194</v>
      </c>
      <c r="C55" s="187" t="s">
        <v>195</v>
      </c>
      <c r="D55" s="172" t="s">
        <v>111</v>
      </c>
      <c r="E55" s="173">
        <v>127.29600000000001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0.30651</v>
      </c>
      <c r="O55" s="175">
        <f>ROUND(E55*N55,2)</f>
        <v>39.020000000000003</v>
      </c>
      <c r="P55" s="175">
        <v>0</v>
      </c>
      <c r="Q55" s="175">
        <f>ROUND(E55*P55,2)</f>
        <v>0</v>
      </c>
      <c r="R55" s="175" t="s">
        <v>112</v>
      </c>
      <c r="S55" s="175" t="s">
        <v>113</v>
      </c>
      <c r="T55" s="176" t="s">
        <v>113</v>
      </c>
      <c r="U55" s="160">
        <v>2.5000000000000001E-2</v>
      </c>
      <c r="V55" s="160">
        <f>ROUND(E55*U55,2)</f>
        <v>3.18</v>
      </c>
      <c r="W55" s="160"/>
      <c r="X55" s="160" t="s">
        <v>114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115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250" t="s">
        <v>196</v>
      </c>
      <c r="D56" s="251"/>
      <c r="E56" s="251"/>
      <c r="F56" s="251"/>
      <c r="G56" s="251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117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7">
        <v>26</v>
      </c>
      <c r="B57" s="178" t="s">
        <v>197</v>
      </c>
      <c r="C57" s="188" t="s">
        <v>198</v>
      </c>
      <c r="D57" s="179" t="s">
        <v>111</v>
      </c>
      <c r="E57" s="180">
        <v>142.32300000000001</v>
      </c>
      <c r="F57" s="181"/>
      <c r="G57" s="182">
        <f t="shared" ref="G57:G70" si="0">ROUND(E57*F57,2)</f>
        <v>0</v>
      </c>
      <c r="H57" s="181"/>
      <c r="I57" s="182">
        <f t="shared" ref="I57:I70" si="1">ROUND(E57*H57,2)</f>
        <v>0</v>
      </c>
      <c r="J57" s="181"/>
      <c r="K57" s="182">
        <f t="shared" ref="K57:K70" si="2">ROUND(E57*J57,2)</f>
        <v>0</v>
      </c>
      <c r="L57" s="182">
        <v>21</v>
      </c>
      <c r="M57" s="182">
        <f t="shared" ref="M57:M70" si="3">G57*(1+L57/100)</f>
        <v>0</v>
      </c>
      <c r="N57" s="182">
        <v>0.378</v>
      </c>
      <c r="O57" s="182">
        <f t="shared" ref="O57:O70" si="4">ROUND(E57*N57,2)</f>
        <v>53.8</v>
      </c>
      <c r="P57" s="182">
        <v>0</v>
      </c>
      <c r="Q57" s="182">
        <f t="shared" ref="Q57:Q70" si="5">ROUND(E57*P57,2)</f>
        <v>0</v>
      </c>
      <c r="R57" s="182"/>
      <c r="S57" s="182" t="s">
        <v>113</v>
      </c>
      <c r="T57" s="183" t="s">
        <v>143</v>
      </c>
      <c r="U57" s="160">
        <v>0</v>
      </c>
      <c r="V57" s="160">
        <f t="shared" ref="V57:V70" si="6">ROUND(E57*U57,2)</f>
        <v>0</v>
      </c>
      <c r="W57" s="160"/>
      <c r="X57" s="160" t="s">
        <v>114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115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77">
        <v>27</v>
      </c>
      <c r="B58" s="178" t="s">
        <v>199</v>
      </c>
      <c r="C58" s="188" t="s">
        <v>200</v>
      </c>
      <c r="D58" s="179" t="s">
        <v>111</v>
      </c>
      <c r="E58" s="180">
        <v>127.29600000000001</v>
      </c>
      <c r="F58" s="181"/>
      <c r="G58" s="182">
        <f t="shared" si="0"/>
        <v>0</v>
      </c>
      <c r="H58" s="181"/>
      <c r="I58" s="182">
        <f t="shared" si="1"/>
        <v>0</v>
      </c>
      <c r="J58" s="181"/>
      <c r="K58" s="182">
        <f t="shared" si="2"/>
        <v>0</v>
      </c>
      <c r="L58" s="182">
        <v>21</v>
      </c>
      <c r="M58" s="182">
        <f t="shared" si="3"/>
        <v>0</v>
      </c>
      <c r="N58" s="182">
        <v>0.441</v>
      </c>
      <c r="O58" s="182">
        <f t="shared" si="4"/>
        <v>56.14</v>
      </c>
      <c r="P58" s="182">
        <v>0</v>
      </c>
      <c r="Q58" s="182">
        <f t="shared" si="5"/>
        <v>0</v>
      </c>
      <c r="R58" s="182"/>
      <c r="S58" s="182" t="s">
        <v>113</v>
      </c>
      <c r="T58" s="183" t="s">
        <v>143</v>
      </c>
      <c r="U58" s="160">
        <v>0</v>
      </c>
      <c r="V58" s="160">
        <f t="shared" si="6"/>
        <v>0</v>
      </c>
      <c r="W58" s="160"/>
      <c r="X58" s="160" t="s">
        <v>114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115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7">
        <v>28</v>
      </c>
      <c r="B59" s="178" t="s">
        <v>201</v>
      </c>
      <c r="C59" s="188" t="s">
        <v>202</v>
      </c>
      <c r="D59" s="179" t="s">
        <v>111</v>
      </c>
      <c r="E59" s="180">
        <v>127.29600000000001</v>
      </c>
      <c r="F59" s="181"/>
      <c r="G59" s="182">
        <f t="shared" si="0"/>
        <v>0</v>
      </c>
      <c r="H59" s="181"/>
      <c r="I59" s="182">
        <f t="shared" si="1"/>
        <v>0</v>
      </c>
      <c r="J59" s="181"/>
      <c r="K59" s="182">
        <f t="shared" si="2"/>
        <v>0</v>
      </c>
      <c r="L59" s="182">
        <v>21</v>
      </c>
      <c r="M59" s="182">
        <f t="shared" si="3"/>
        <v>0</v>
      </c>
      <c r="N59" s="182">
        <v>0.15826000000000001</v>
      </c>
      <c r="O59" s="182">
        <f t="shared" si="4"/>
        <v>20.149999999999999</v>
      </c>
      <c r="P59" s="182">
        <v>0</v>
      </c>
      <c r="Q59" s="182">
        <f t="shared" si="5"/>
        <v>0</v>
      </c>
      <c r="R59" s="182"/>
      <c r="S59" s="182" t="s">
        <v>113</v>
      </c>
      <c r="T59" s="183" t="s">
        <v>143</v>
      </c>
      <c r="U59" s="160">
        <v>0</v>
      </c>
      <c r="V59" s="160">
        <f t="shared" si="6"/>
        <v>0</v>
      </c>
      <c r="W59" s="160"/>
      <c r="X59" s="160" t="s">
        <v>114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115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7">
        <v>29</v>
      </c>
      <c r="B60" s="178" t="s">
        <v>203</v>
      </c>
      <c r="C60" s="188" t="s">
        <v>204</v>
      </c>
      <c r="D60" s="179" t="s">
        <v>111</v>
      </c>
      <c r="E60" s="180">
        <v>127.29600000000001</v>
      </c>
      <c r="F60" s="181"/>
      <c r="G60" s="182">
        <f t="shared" si="0"/>
        <v>0</v>
      </c>
      <c r="H60" s="181"/>
      <c r="I60" s="182">
        <f t="shared" si="1"/>
        <v>0</v>
      </c>
      <c r="J60" s="181"/>
      <c r="K60" s="182">
        <f t="shared" si="2"/>
        <v>0</v>
      </c>
      <c r="L60" s="182">
        <v>21</v>
      </c>
      <c r="M60" s="182">
        <f t="shared" si="3"/>
        <v>0</v>
      </c>
      <c r="N60" s="182">
        <v>6.0099999999999997E-3</v>
      </c>
      <c r="O60" s="182">
        <f t="shared" si="4"/>
        <v>0.77</v>
      </c>
      <c r="P60" s="182">
        <v>0</v>
      </c>
      <c r="Q60" s="182">
        <f t="shared" si="5"/>
        <v>0</v>
      </c>
      <c r="R60" s="182"/>
      <c r="S60" s="182" t="s">
        <v>113</v>
      </c>
      <c r="T60" s="183" t="s">
        <v>143</v>
      </c>
      <c r="U60" s="160">
        <v>0</v>
      </c>
      <c r="V60" s="160">
        <f t="shared" si="6"/>
        <v>0</v>
      </c>
      <c r="W60" s="160"/>
      <c r="X60" s="160" t="s">
        <v>114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115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7">
        <v>30</v>
      </c>
      <c r="B61" s="178" t="s">
        <v>205</v>
      </c>
      <c r="C61" s="188" t="s">
        <v>206</v>
      </c>
      <c r="D61" s="179" t="s">
        <v>111</v>
      </c>
      <c r="E61" s="180">
        <v>127.29600000000001</v>
      </c>
      <c r="F61" s="181"/>
      <c r="G61" s="182">
        <f t="shared" si="0"/>
        <v>0</v>
      </c>
      <c r="H61" s="181"/>
      <c r="I61" s="182">
        <f t="shared" si="1"/>
        <v>0</v>
      </c>
      <c r="J61" s="181"/>
      <c r="K61" s="182">
        <f t="shared" si="2"/>
        <v>0</v>
      </c>
      <c r="L61" s="182">
        <v>21</v>
      </c>
      <c r="M61" s="182">
        <f t="shared" si="3"/>
        <v>0</v>
      </c>
      <c r="N61" s="182">
        <v>3.1E-4</v>
      </c>
      <c r="O61" s="182">
        <f t="shared" si="4"/>
        <v>0.04</v>
      </c>
      <c r="P61" s="182">
        <v>0</v>
      </c>
      <c r="Q61" s="182">
        <f t="shared" si="5"/>
        <v>0</v>
      </c>
      <c r="R61" s="182"/>
      <c r="S61" s="182" t="s">
        <v>113</v>
      </c>
      <c r="T61" s="183" t="s">
        <v>143</v>
      </c>
      <c r="U61" s="160">
        <v>0</v>
      </c>
      <c r="V61" s="160">
        <f t="shared" si="6"/>
        <v>0</v>
      </c>
      <c r="W61" s="160"/>
      <c r="X61" s="160" t="s">
        <v>114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115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77">
        <v>31</v>
      </c>
      <c r="B62" s="178" t="s">
        <v>207</v>
      </c>
      <c r="C62" s="188" t="s">
        <v>208</v>
      </c>
      <c r="D62" s="179" t="s">
        <v>111</v>
      </c>
      <c r="E62" s="180">
        <v>127.29600000000001</v>
      </c>
      <c r="F62" s="181"/>
      <c r="G62" s="182">
        <f t="shared" si="0"/>
        <v>0</v>
      </c>
      <c r="H62" s="181"/>
      <c r="I62" s="182">
        <f t="shared" si="1"/>
        <v>0</v>
      </c>
      <c r="J62" s="181"/>
      <c r="K62" s="182">
        <f t="shared" si="2"/>
        <v>0</v>
      </c>
      <c r="L62" s="182">
        <v>21</v>
      </c>
      <c r="M62" s="182">
        <f t="shared" si="3"/>
        <v>0</v>
      </c>
      <c r="N62" s="182">
        <v>5.0000000000000001E-4</v>
      </c>
      <c r="O62" s="182">
        <f t="shared" si="4"/>
        <v>0.06</v>
      </c>
      <c r="P62" s="182">
        <v>0</v>
      </c>
      <c r="Q62" s="182">
        <f t="shared" si="5"/>
        <v>0</v>
      </c>
      <c r="R62" s="182"/>
      <c r="S62" s="182" t="s">
        <v>113</v>
      </c>
      <c r="T62" s="183" t="s">
        <v>143</v>
      </c>
      <c r="U62" s="160">
        <v>0</v>
      </c>
      <c r="V62" s="160">
        <f t="shared" si="6"/>
        <v>0</v>
      </c>
      <c r="W62" s="160"/>
      <c r="X62" s="160" t="s">
        <v>114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115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7">
        <v>32</v>
      </c>
      <c r="B63" s="178" t="s">
        <v>209</v>
      </c>
      <c r="C63" s="188" t="s">
        <v>210</v>
      </c>
      <c r="D63" s="179" t="s">
        <v>111</v>
      </c>
      <c r="E63" s="180">
        <v>127.29600000000001</v>
      </c>
      <c r="F63" s="181"/>
      <c r="G63" s="182">
        <f t="shared" si="0"/>
        <v>0</v>
      </c>
      <c r="H63" s="181"/>
      <c r="I63" s="182">
        <f t="shared" si="1"/>
        <v>0</v>
      </c>
      <c r="J63" s="181"/>
      <c r="K63" s="182">
        <f t="shared" si="2"/>
        <v>0</v>
      </c>
      <c r="L63" s="182">
        <v>21</v>
      </c>
      <c r="M63" s="182">
        <f t="shared" si="3"/>
        <v>0</v>
      </c>
      <c r="N63" s="182">
        <v>9.2799999999999994E-2</v>
      </c>
      <c r="O63" s="182">
        <f t="shared" si="4"/>
        <v>11.81</v>
      </c>
      <c r="P63" s="182">
        <v>0</v>
      </c>
      <c r="Q63" s="182">
        <f t="shared" si="5"/>
        <v>0</v>
      </c>
      <c r="R63" s="182"/>
      <c r="S63" s="182" t="s">
        <v>113</v>
      </c>
      <c r="T63" s="183" t="s">
        <v>143</v>
      </c>
      <c r="U63" s="160">
        <v>0</v>
      </c>
      <c r="V63" s="160">
        <f t="shared" si="6"/>
        <v>0</v>
      </c>
      <c r="W63" s="160"/>
      <c r="X63" s="160" t="s">
        <v>114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115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77">
        <v>33</v>
      </c>
      <c r="B64" s="178" t="s">
        <v>211</v>
      </c>
      <c r="C64" s="188" t="s">
        <v>212</v>
      </c>
      <c r="D64" s="179" t="s">
        <v>111</v>
      </c>
      <c r="E64" s="180">
        <v>6.2249999999999996</v>
      </c>
      <c r="F64" s="181"/>
      <c r="G64" s="182">
        <f t="shared" si="0"/>
        <v>0</v>
      </c>
      <c r="H64" s="181"/>
      <c r="I64" s="182">
        <f t="shared" si="1"/>
        <v>0</v>
      </c>
      <c r="J64" s="181"/>
      <c r="K64" s="182">
        <f t="shared" si="2"/>
        <v>0</v>
      </c>
      <c r="L64" s="182">
        <v>21</v>
      </c>
      <c r="M64" s="182">
        <f t="shared" si="3"/>
        <v>0</v>
      </c>
      <c r="N64" s="182">
        <v>7.3899999999999993E-2</v>
      </c>
      <c r="O64" s="182">
        <f t="shared" si="4"/>
        <v>0.46</v>
      </c>
      <c r="P64" s="182">
        <v>0</v>
      </c>
      <c r="Q64" s="182">
        <f t="shared" si="5"/>
        <v>0</v>
      </c>
      <c r="R64" s="182"/>
      <c r="S64" s="182" t="s">
        <v>113</v>
      </c>
      <c r="T64" s="183" t="s">
        <v>143</v>
      </c>
      <c r="U64" s="160">
        <v>0</v>
      </c>
      <c r="V64" s="160">
        <f t="shared" si="6"/>
        <v>0</v>
      </c>
      <c r="W64" s="160"/>
      <c r="X64" s="160" t="s">
        <v>114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115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7">
        <v>34</v>
      </c>
      <c r="B65" s="178" t="s">
        <v>213</v>
      </c>
      <c r="C65" s="188" t="s">
        <v>214</v>
      </c>
      <c r="D65" s="179" t="s">
        <v>111</v>
      </c>
      <c r="E65" s="180">
        <v>154.31399999999999</v>
      </c>
      <c r="F65" s="181"/>
      <c r="G65" s="182">
        <f t="shared" si="0"/>
        <v>0</v>
      </c>
      <c r="H65" s="181"/>
      <c r="I65" s="182">
        <f t="shared" si="1"/>
        <v>0</v>
      </c>
      <c r="J65" s="181"/>
      <c r="K65" s="182">
        <f t="shared" si="2"/>
        <v>0</v>
      </c>
      <c r="L65" s="182">
        <v>21</v>
      </c>
      <c r="M65" s="182">
        <f t="shared" si="3"/>
        <v>0</v>
      </c>
      <c r="N65" s="182">
        <v>7.3899999999999993E-2</v>
      </c>
      <c r="O65" s="182">
        <f t="shared" si="4"/>
        <v>11.4</v>
      </c>
      <c r="P65" s="182">
        <v>0</v>
      </c>
      <c r="Q65" s="182">
        <f t="shared" si="5"/>
        <v>0</v>
      </c>
      <c r="R65" s="182"/>
      <c r="S65" s="182" t="s">
        <v>113</v>
      </c>
      <c r="T65" s="183" t="s">
        <v>143</v>
      </c>
      <c r="U65" s="160">
        <v>0</v>
      </c>
      <c r="V65" s="160">
        <f t="shared" si="6"/>
        <v>0</v>
      </c>
      <c r="W65" s="160"/>
      <c r="X65" s="160" t="s">
        <v>114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115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77">
        <v>35</v>
      </c>
      <c r="B66" s="178" t="s">
        <v>215</v>
      </c>
      <c r="C66" s="188" t="s">
        <v>216</v>
      </c>
      <c r="D66" s="179" t="s">
        <v>146</v>
      </c>
      <c r="E66" s="180">
        <v>16.350000000000001</v>
      </c>
      <c r="F66" s="181"/>
      <c r="G66" s="182">
        <f t="shared" si="0"/>
        <v>0</v>
      </c>
      <c r="H66" s="181"/>
      <c r="I66" s="182">
        <f t="shared" si="1"/>
        <v>0</v>
      </c>
      <c r="J66" s="181"/>
      <c r="K66" s="182">
        <f t="shared" si="2"/>
        <v>0</v>
      </c>
      <c r="L66" s="182">
        <v>21</v>
      </c>
      <c r="M66" s="182">
        <f t="shared" si="3"/>
        <v>0</v>
      </c>
      <c r="N66" s="182">
        <v>3.3E-4</v>
      </c>
      <c r="O66" s="182">
        <f t="shared" si="4"/>
        <v>0.01</v>
      </c>
      <c r="P66" s="182">
        <v>0</v>
      </c>
      <c r="Q66" s="182">
        <f t="shared" si="5"/>
        <v>0</v>
      </c>
      <c r="R66" s="182"/>
      <c r="S66" s="182" t="s">
        <v>113</v>
      </c>
      <c r="T66" s="183" t="s">
        <v>143</v>
      </c>
      <c r="U66" s="160">
        <v>0</v>
      </c>
      <c r="V66" s="160">
        <f t="shared" si="6"/>
        <v>0</v>
      </c>
      <c r="W66" s="160"/>
      <c r="X66" s="160" t="s">
        <v>114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115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7">
        <v>36</v>
      </c>
      <c r="B67" s="178" t="s">
        <v>217</v>
      </c>
      <c r="C67" s="188" t="s">
        <v>218</v>
      </c>
      <c r="D67" s="179" t="s">
        <v>146</v>
      </c>
      <c r="E67" s="180">
        <v>34.5</v>
      </c>
      <c r="F67" s="181"/>
      <c r="G67" s="182">
        <f t="shared" si="0"/>
        <v>0</v>
      </c>
      <c r="H67" s="181"/>
      <c r="I67" s="182">
        <f t="shared" si="1"/>
        <v>0</v>
      </c>
      <c r="J67" s="181"/>
      <c r="K67" s="182">
        <f t="shared" si="2"/>
        <v>0</v>
      </c>
      <c r="L67" s="182">
        <v>21</v>
      </c>
      <c r="M67" s="182">
        <f t="shared" si="3"/>
        <v>0</v>
      </c>
      <c r="N67" s="182">
        <v>3.6000000000000002E-4</v>
      </c>
      <c r="O67" s="182">
        <f t="shared" si="4"/>
        <v>0.01</v>
      </c>
      <c r="P67" s="182">
        <v>0</v>
      </c>
      <c r="Q67" s="182">
        <f t="shared" si="5"/>
        <v>0</v>
      </c>
      <c r="R67" s="182"/>
      <c r="S67" s="182" t="s">
        <v>113</v>
      </c>
      <c r="T67" s="183" t="s">
        <v>143</v>
      </c>
      <c r="U67" s="160">
        <v>0</v>
      </c>
      <c r="V67" s="160">
        <f t="shared" si="6"/>
        <v>0</v>
      </c>
      <c r="W67" s="160"/>
      <c r="X67" s="160" t="s">
        <v>114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115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77">
        <v>37</v>
      </c>
      <c r="B68" s="178" t="s">
        <v>219</v>
      </c>
      <c r="C68" s="188" t="s">
        <v>220</v>
      </c>
      <c r="D68" s="179" t="s">
        <v>111</v>
      </c>
      <c r="E68" s="180">
        <v>11.991</v>
      </c>
      <c r="F68" s="181"/>
      <c r="G68" s="182">
        <f t="shared" si="0"/>
        <v>0</v>
      </c>
      <c r="H68" s="181"/>
      <c r="I68" s="182">
        <f t="shared" si="1"/>
        <v>0</v>
      </c>
      <c r="J68" s="181"/>
      <c r="K68" s="182">
        <f t="shared" si="2"/>
        <v>0</v>
      </c>
      <c r="L68" s="182">
        <v>21</v>
      </c>
      <c r="M68" s="182">
        <f t="shared" si="3"/>
        <v>0</v>
      </c>
      <c r="N68" s="182">
        <v>0.188</v>
      </c>
      <c r="O68" s="182">
        <f t="shared" si="4"/>
        <v>2.25</v>
      </c>
      <c r="P68" s="182">
        <v>0</v>
      </c>
      <c r="Q68" s="182">
        <f t="shared" si="5"/>
        <v>0</v>
      </c>
      <c r="R68" s="182" t="s">
        <v>176</v>
      </c>
      <c r="S68" s="182" t="s">
        <v>113</v>
      </c>
      <c r="T68" s="183" t="s">
        <v>143</v>
      </c>
      <c r="U68" s="160">
        <v>0</v>
      </c>
      <c r="V68" s="160">
        <f t="shared" si="6"/>
        <v>0</v>
      </c>
      <c r="W68" s="160"/>
      <c r="X68" s="160" t="s">
        <v>177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178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7">
        <v>38</v>
      </c>
      <c r="B69" s="178" t="s">
        <v>221</v>
      </c>
      <c r="C69" s="188" t="s">
        <v>222</v>
      </c>
      <c r="D69" s="179" t="s">
        <v>111</v>
      </c>
      <c r="E69" s="180">
        <v>6.2249999999999996</v>
      </c>
      <c r="F69" s="181"/>
      <c r="G69" s="182">
        <f t="shared" si="0"/>
        <v>0</v>
      </c>
      <c r="H69" s="181"/>
      <c r="I69" s="182">
        <f t="shared" si="1"/>
        <v>0</v>
      </c>
      <c r="J69" s="181"/>
      <c r="K69" s="182">
        <f t="shared" si="2"/>
        <v>0</v>
      </c>
      <c r="L69" s="182">
        <v>21</v>
      </c>
      <c r="M69" s="182">
        <f t="shared" si="3"/>
        <v>0</v>
      </c>
      <c r="N69" s="182">
        <v>0.14099999999999999</v>
      </c>
      <c r="O69" s="182">
        <f t="shared" si="4"/>
        <v>0.88</v>
      </c>
      <c r="P69" s="182">
        <v>0</v>
      </c>
      <c r="Q69" s="182">
        <f t="shared" si="5"/>
        <v>0</v>
      </c>
      <c r="R69" s="182" t="s">
        <v>176</v>
      </c>
      <c r="S69" s="182" t="s">
        <v>113</v>
      </c>
      <c r="T69" s="183" t="s">
        <v>143</v>
      </c>
      <c r="U69" s="160">
        <v>0</v>
      </c>
      <c r="V69" s="160">
        <f t="shared" si="6"/>
        <v>0</v>
      </c>
      <c r="W69" s="160"/>
      <c r="X69" s="160" t="s">
        <v>177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178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70">
        <v>39</v>
      </c>
      <c r="B70" s="171" t="s">
        <v>223</v>
      </c>
      <c r="C70" s="187" t="s">
        <v>224</v>
      </c>
      <c r="D70" s="172" t="s">
        <v>225</v>
      </c>
      <c r="E70" s="173">
        <v>2277.1680000000001</v>
      </c>
      <c r="F70" s="174"/>
      <c r="G70" s="175">
        <f t="shared" si="0"/>
        <v>0</v>
      </c>
      <c r="H70" s="174"/>
      <c r="I70" s="175">
        <f t="shared" si="1"/>
        <v>0</v>
      </c>
      <c r="J70" s="174"/>
      <c r="K70" s="175">
        <f t="shared" si="2"/>
        <v>0</v>
      </c>
      <c r="L70" s="175">
        <v>21</v>
      </c>
      <c r="M70" s="175">
        <f t="shared" si="3"/>
        <v>0</v>
      </c>
      <c r="N70" s="175">
        <v>8.9999999999999993E-3</v>
      </c>
      <c r="O70" s="175">
        <f t="shared" si="4"/>
        <v>20.49</v>
      </c>
      <c r="P70" s="175">
        <v>0</v>
      </c>
      <c r="Q70" s="175">
        <f t="shared" si="5"/>
        <v>0</v>
      </c>
      <c r="R70" s="175" t="s">
        <v>176</v>
      </c>
      <c r="S70" s="175" t="s">
        <v>113</v>
      </c>
      <c r="T70" s="176" t="s">
        <v>143</v>
      </c>
      <c r="U70" s="160">
        <v>0</v>
      </c>
      <c r="V70" s="160">
        <f t="shared" si="6"/>
        <v>0</v>
      </c>
      <c r="W70" s="160"/>
      <c r="X70" s="160" t="s">
        <v>177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178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89" t="s">
        <v>226</v>
      </c>
      <c r="D71" s="161"/>
      <c r="E71" s="162">
        <v>2277.17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126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5">
      <c r="A72" s="164" t="s">
        <v>107</v>
      </c>
      <c r="B72" s="165" t="s">
        <v>66</v>
      </c>
      <c r="C72" s="186" t="s">
        <v>67</v>
      </c>
      <c r="D72" s="166"/>
      <c r="E72" s="167"/>
      <c r="F72" s="168"/>
      <c r="G72" s="168">
        <f>SUMIF(AG73:AG74,"&lt;&gt;NOR",G73:G74)</f>
        <v>0</v>
      </c>
      <c r="H72" s="168"/>
      <c r="I72" s="168">
        <f>SUM(I73:I74)</f>
        <v>0</v>
      </c>
      <c r="J72" s="168"/>
      <c r="K72" s="168">
        <f>SUM(K73:K74)</f>
        <v>0</v>
      </c>
      <c r="L72" s="168"/>
      <c r="M72" s="168">
        <f>SUM(M73:M74)</f>
        <v>0</v>
      </c>
      <c r="N72" s="168"/>
      <c r="O72" s="168">
        <f>SUM(O73:O74)</f>
        <v>3.08</v>
      </c>
      <c r="P72" s="168"/>
      <c r="Q72" s="168">
        <f>SUM(Q73:Q74)</f>
        <v>0</v>
      </c>
      <c r="R72" s="168"/>
      <c r="S72" s="168"/>
      <c r="T72" s="169"/>
      <c r="U72" s="163"/>
      <c r="V72" s="163">
        <f>SUM(V73:V74)</f>
        <v>0</v>
      </c>
      <c r="W72" s="163"/>
      <c r="X72" s="163"/>
      <c r="AG72" t="s">
        <v>108</v>
      </c>
    </row>
    <row r="73" spans="1:60" ht="20.399999999999999" outlineLevel="1" x14ac:dyDescent="0.25">
      <c r="A73" s="177">
        <v>40</v>
      </c>
      <c r="B73" s="178" t="s">
        <v>227</v>
      </c>
      <c r="C73" s="188" t="s">
        <v>228</v>
      </c>
      <c r="D73" s="179" t="s">
        <v>146</v>
      </c>
      <c r="E73" s="180">
        <v>12.657</v>
      </c>
      <c r="F73" s="181"/>
      <c r="G73" s="182">
        <f>ROUND(E73*F73,2)</f>
        <v>0</v>
      </c>
      <c r="H73" s="181"/>
      <c r="I73" s="182">
        <f>ROUND(E73*H73,2)</f>
        <v>0</v>
      </c>
      <c r="J73" s="181"/>
      <c r="K73" s="182">
        <f>ROUND(E73*J73,2)</f>
        <v>0</v>
      </c>
      <c r="L73" s="182">
        <v>21</v>
      </c>
      <c r="M73" s="182">
        <f>G73*(1+L73/100)</f>
        <v>0</v>
      </c>
      <c r="N73" s="182">
        <v>1.6100000000000001E-3</v>
      </c>
      <c r="O73" s="182">
        <f>ROUND(E73*N73,2)</f>
        <v>0.02</v>
      </c>
      <c r="P73" s="182">
        <v>0</v>
      </c>
      <c r="Q73" s="182">
        <f>ROUND(E73*P73,2)</f>
        <v>0</v>
      </c>
      <c r="R73" s="182"/>
      <c r="S73" s="182" t="s">
        <v>113</v>
      </c>
      <c r="T73" s="183" t="s">
        <v>143</v>
      </c>
      <c r="U73" s="160">
        <v>0</v>
      </c>
      <c r="V73" s="160">
        <f>ROUND(E73*U73,2)</f>
        <v>0</v>
      </c>
      <c r="W73" s="160"/>
      <c r="X73" s="160" t="s">
        <v>114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115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77">
        <v>41</v>
      </c>
      <c r="B74" s="178" t="s">
        <v>229</v>
      </c>
      <c r="C74" s="188" t="s">
        <v>230</v>
      </c>
      <c r="D74" s="179" t="s">
        <v>225</v>
      </c>
      <c r="E74" s="180">
        <v>1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2">
        <v>3.0596700000000001</v>
      </c>
      <c r="O74" s="182">
        <f>ROUND(E74*N74,2)</f>
        <v>3.06</v>
      </c>
      <c r="P74" s="182">
        <v>0</v>
      </c>
      <c r="Q74" s="182">
        <f>ROUND(E74*P74,2)</f>
        <v>0</v>
      </c>
      <c r="R74" s="182"/>
      <c r="S74" s="182" t="s">
        <v>113</v>
      </c>
      <c r="T74" s="183" t="s">
        <v>143</v>
      </c>
      <c r="U74" s="160">
        <v>0</v>
      </c>
      <c r="V74" s="160">
        <f>ROUND(E74*U74,2)</f>
        <v>0</v>
      </c>
      <c r="W74" s="160"/>
      <c r="X74" s="160" t="s">
        <v>114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115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5">
      <c r="A75" s="164" t="s">
        <v>107</v>
      </c>
      <c r="B75" s="165" t="s">
        <v>68</v>
      </c>
      <c r="C75" s="186" t="s">
        <v>69</v>
      </c>
      <c r="D75" s="166"/>
      <c r="E75" s="167"/>
      <c r="F75" s="168"/>
      <c r="G75" s="168">
        <f>SUMIF(AG76:AG84,"&lt;&gt;NOR",G76:G84)</f>
        <v>0</v>
      </c>
      <c r="H75" s="168"/>
      <c r="I75" s="168">
        <f>SUM(I76:I84)</f>
        <v>0</v>
      </c>
      <c r="J75" s="168"/>
      <c r="K75" s="168">
        <f>SUM(K76:K84)</f>
        <v>0</v>
      </c>
      <c r="L75" s="168"/>
      <c r="M75" s="168">
        <f>SUM(M76:M84)</f>
        <v>0</v>
      </c>
      <c r="N75" s="168"/>
      <c r="O75" s="168">
        <f>SUM(O76:O84)</f>
        <v>22.039999999999996</v>
      </c>
      <c r="P75" s="168"/>
      <c r="Q75" s="168">
        <f>SUM(Q76:Q84)</f>
        <v>0</v>
      </c>
      <c r="R75" s="168"/>
      <c r="S75" s="168"/>
      <c r="T75" s="169"/>
      <c r="U75" s="163"/>
      <c r="V75" s="163">
        <f>SUM(V76:V84)</f>
        <v>0</v>
      </c>
      <c r="W75" s="163"/>
      <c r="X75" s="163"/>
      <c r="AG75" t="s">
        <v>108</v>
      </c>
    </row>
    <row r="76" spans="1:60" outlineLevel="1" x14ac:dyDescent="0.25">
      <c r="A76" s="177">
        <v>42</v>
      </c>
      <c r="B76" s="178" t="s">
        <v>231</v>
      </c>
      <c r="C76" s="188" t="s">
        <v>232</v>
      </c>
      <c r="D76" s="179" t="s">
        <v>225</v>
      </c>
      <c r="E76" s="180">
        <v>1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2">
        <v>0.11840000000000001</v>
      </c>
      <c r="O76" s="182">
        <f>ROUND(E76*N76,2)</f>
        <v>0.12</v>
      </c>
      <c r="P76" s="182">
        <v>0</v>
      </c>
      <c r="Q76" s="182">
        <f>ROUND(E76*P76,2)</f>
        <v>0</v>
      </c>
      <c r="R76" s="182"/>
      <c r="S76" s="182" t="s">
        <v>113</v>
      </c>
      <c r="T76" s="183" t="s">
        <v>143</v>
      </c>
      <c r="U76" s="160">
        <v>0</v>
      </c>
      <c r="V76" s="160">
        <f>ROUND(E76*U76,2)</f>
        <v>0</v>
      </c>
      <c r="W76" s="160"/>
      <c r="X76" s="160" t="s">
        <v>114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115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7">
        <v>43</v>
      </c>
      <c r="B77" s="178" t="s">
        <v>233</v>
      </c>
      <c r="C77" s="188" t="s">
        <v>234</v>
      </c>
      <c r="D77" s="179" t="s">
        <v>111</v>
      </c>
      <c r="E77" s="180">
        <v>0.98</v>
      </c>
      <c r="F77" s="181"/>
      <c r="G77" s="182">
        <f>ROUND(E77*F77,2)</f>
        <v>0</v>
      </c>
      <c r="H77" s="181"/>
      <c r="I77" s="182">
        <f>ROUND(E77*H77,2)</f>
        <v>0</v>
      </c>
      <c r="J77" s="181"/>
      <c r="K77" s="182">
        <f>ROUND(E77*J77,2)</f>
        <v>0</v>
      </c>
      <c r="L77" s="182">
        <v>21</v>
      </c>
      <c r="M77" s="182">
        <f>G77*(1+L77/100)</f>
        <v>0</v>
      </c>
      <c r="N77" s="182">
        <v>1.3999999999999999E-4</v>
      </c>
      <c r="O77" s="182">
        <f>ROUND(E77*N77,2)</f>
        <v>0</v>
      </c>
      <c r="P77" s="182">
        <v>0</v>
      </c>
      <c r="Q77" s="182">
        <f>ROUND(E77*P77,2)</f>
        <v>0</v>
      </c>
      <c r="R77" s="182"/>
      <c r="S77" s="182" t="s">
        <v>113</v>
      </c>
      <c r="T77" s="183" t="s">
        <v>143</v>
      </c>
      <c r="U77" s="160">
        <v>0</v>
      </c>
      <c r="V77" s="160">
        <f>ROUND(E77*U77,2)</f>
        <v>0</v>
      </c>
      <c r="W77" s="160"/>
      <c r="X77" s="160" t="s">
        <v>114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115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70">
        <v>44</v>
      </c>
      <c r="B78" s="171" t="s">
        <v>235</v>
      </c>
      <c r="C78" s="187" t="s">
        <v>236</v>
      </c>
      <c r="D78" s="172" t="s">
        <v>146</v>
      </c>
      <c r="E78" s="173">
        <v>45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9.0000000000000006E-5</v>
      </c>
      <c r="O78" s="175">
        <f>ROUND(E78*N78,2)</f>
        <v>0</v>
      </c>
      <c r="P78" s="175">
        <v>0</v>
      </c>
      <c r="Q78" s="175">
        <f>ROUND(E78*P78,2)</f>
        <v>0</v>
      </c>
      <c r="R78" s="175"/>
      <c r="S78" s="175" t="s">
        <v>113</v>
      </c>
      <c r="T78" s="176" t="s">
        <v>143</v>
      </c>
      <c r="U78" s="160">
        <v>0</v>
      </c>
      <c r="V78" s="160">
        <f>ROUND(E78*U78,2)</f>
        <v>0</v>
      </c>
      <c r="W78" s="160"/>
      <c r="X78" s="160" t="s">
        <v>114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115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189" t="s">
        <v>237</v>
      </c>
      <c r="D79" s="161"/>
      <c r="E79" s="162">
        <v>45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126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77">
        <v>45</v>
      </c>
      <c r="B80" s="178" t="s">
        <v>238</v>
      </c>
      <c r="C80" s="188" t="s">
        <v>239</v>
      </c>
      <c r="D80" s="179" t="s">
        <v>146</v>
      </c>
      <c r="E80" s="180">
        <v>84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2">
        <v>0.188</v>
      </c>
      <c r="O80" s="182">
        <f>ROUND(E80*N80,2)</f>
        <v>15.79</v>
      </c>
      <c r="P80" s="182">
        <v>0</v>
      </c>
      <c r="Q80" s="182">
        <f>ROUND(E80*P80,2)</f>
        <v>0</v>
      </c>
      <c r="R80" s="182"/>
      <c r="S80" s="182" t="s">
        <v>113</v>
      </c>
      <c r="T80" s="183" t="s">
        <v>143</v>
      </c>
      <c r="U80" s="160">
        <v>0</v>
      </c>
      <c r="V80" s="160">
        <f>ROUND(E80*U80,2)</f>
        <v>0</v>
      </c>
      <c r="W80" s="160"/>
      <c r="X80" s="160" t="s">
        <v>114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115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7">
        <v>46</v>
      </c>
      <c r="B81" s="178" t="s">
        <v>240</v>
      </c>
      <c r="C81" s="188" t="s">
        <v>241</v>
      </c>
      <c r="D81" s="179" t="s">
        <v>146</v>
      </c>
      <c r="E81" s="180">
        <v>5.4</v>
      </c>
      <c r="F81" s="181"/>
      <c r="G81" s="182">
        <f>ROUND(E81*F81,2)</f>
        <v>0</v>
      </c>
      <c r="H81" s="181"/>
      <c r="I81" s="182">
        <f>ROUND(E81*H81,2)</f>
        <v>0</v>
      </c>
      <c r="J81" s="181"/>
      <c r="K81" s="182">
        <f>ROUND(E81*J81,2)</f>
        <v>0</v>
      </c>
      <c r="L81" s="182">
        <v>21</v>
      </c>
      <c r="M81" s="182">
        <f>G81*(1+L81/100)</f>
        <v>0</v>
      </c>
      <c r="N81" s="182">
        <v>0</v>
      </c>
      <c r="O81" s="182">
        <f>ROUND(E81*N81,2)</f>
        <v>0</v>
      </c>
      <c r="P81" s="182">
        <v>0</v>
      </c>
      <c r="Q81" s="182">
        <f>ROUND(E81*P81,2)</f>
        <v>0</v>
      </c>
      <c r="R81" s="182"/>
      <c r="S81" s="182" t="s">
        <v>113</v>
      </c>
      <c r="T81" s="183" t="s">
        <v>143</v>
      </c>
      <c r="U81" s="160">
        <v>0</v>
      </c>
      <c r="V81" s="160">
        <f>ROUND(E81*U81,2)</f>
        <v>0</v>
      </c>
      <c r="W81" s="160"/>
      <c r="X81" s="160" t="s">
        <v>114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115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77">
        <v>47</v>
      </c>
      <c r="B82" s="178" t="s">
        <v>242</v>
      </c>
      <c r="C82" s="188" t="s">
        <v>243</v>
      </c>
      <c r="D82" s="179" t="s">
        <v>225</v>
      </c>
      <c r="E82" s="180">
        <v>47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21</v>
      </c>
      <c r="M82" s="182">
        <f>G82*(1+L82/100)</f>
        <v>0</v>
      </c>
      <c r="N82" s="182">
        <v>8.1970000000000001E-2</v>
      </c>
      <c r="O82" s="182">
        <f>ROUND(E82*N82,2)</f>
        <v>3.85</v>
      </c>
      <c r="P82" s="182">
        <v>0</v>
      </c>
      <c r="Q82" s="182">
        <f>ROUND(E82*P82,2)</f>
        <v>0</v>
      </c>
      <c r="R82" s="182" t="s">
        <v>176</v>
      </c>
      <c r="S82" s="182" t="s">
        <v>113</v>
      </c>
      <c r="T82" s="183" t="s">
        <v>143</v>
      </c>
      <c r="U82" s="160">
        <v>0</v>
      </c>
      <c r="V82" s="160">
        <f>ROUND(E82*U82,2)</f>
        <v>0</v>
      </c>
      <c r="W82" s="160"/>
      <c r="X82" s="160" t="s">
        <v>177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178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7">
        <v>48</v>
      </c>
      <c r="B83" s="178" t="s">
        <v>244</v>
      </c>
      <c r="C83" s="188" t="s">
        <v>245</v>
      </c>
      <c r="D83" s="179" t="s">
        <v>225</v>
      </c>
      <c r="E83" s="180">
        <v>9</v>
      </c>
      <c r="F83" s="181"/>
      <c r="G83" s="182">
        <f>ROUND(E83*F83,2)</f>
        <v>0</v>
      </c>
      <c r="H83" s="181"/>
      <c r="I83" s="182">
        <f>ROUND(E83*H83,2)</f>
        <v>0</v>
      </c>
      <c r="J83" s="181"/>
      <c r="K83" s="182">
        <f>ROUND(E83*J83,2)</f>
        <v>0</v>
      </c>
      <c r="L83" s="182">
        <v>21</v>
      </c>
      <c r="M83" s="182">
        <f>G83*(1+L83/100)</f>
        <v>0</v>
      </c>
      <c r="N83" s="182">
        <v>0.06</v>
      </c>
      <c r="O83" s="182">
        <f>ROUND(E83*N83,2)</f>
        <v>0.54</v>
      </c>
      <c r="P83" s="182">
        <v>0</v>
      </c>
      <c r="Q83" s="182">
        <f>ROUND(E83*P83,2)</f>
        <v>0</v>
      </c>
      <c r="R83" s="182" t="s">
        <v>176</v>
      </c>
      <c r="S83" s="182" t="s">
        <v>113</v>
      </c>
      <c r="T83" s="183" t="s">
        <v>143</v>
      </c>
      <c r="U83" s="160">
        <v>0</v>
      </c>
      <c r="V83" s="160">
        <f>ROUND(E83*U83,2)</f>
        <v>0</v>
      </c>
      <c r="W83" s="160"/>
      <c r="X83" s="160" t="s">
        <v>177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178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77">
        <v>49</v>
      </c>
      <c r="B84" s="178" t="s">
        <v>246</v>
      </c>
      <c r="C84" s="188" t="s">
        <v>247</v>
      </c>
      <c r="D84" s="179" t="s">
        <v>225</v>
      </c>
      <c r="E84" s="180">
        <v>36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21</v>
      </c>
      <c r="M84" s="182">
        <f>G84*(1+L84/100)</f>
        <v>0</v>
      </c>
      <c r="N84" s="182">
        <v>4.8300000000000003E-2</v>
      </c>
      <c r="O84" s="182">
        <f>ROUND(E84*N84,2)</f>
        <v>1.74</v>
      </c>
      <c r="P84" s="182">
        <v>0</v>
      </c>
      <c r="Q84" s="182">
        <f>ROUND(E84*P84,2)</f>
        <v>0</v>
      </c>
      <c r="R84" s="182" t="s">
        <v>176</v>
      </c>
      <c r="S84" s="182" t="s">
        <v>113</v>
      </c>
      <c r="T84" s="183" t="s">
        <v>143</v>
      </c>
      <c r="U84" s="160">
        <v>0</v>
      </c>
      <c r="V84" s="160">
        <f>ROUND(E84*U84,2)</f>
        <v>0</v>
      </c>
      <c r="W84" s="160"/>
      <c r="X84" s="160" t="s">
        <v>177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178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5">
      <c r="A85" s="164" t="s">
        <v>107</v>
      </c>
      <c r="B85" s="165" t="s">
        <v>70</v>
      </c>
      <c r="C85" s="186" t="s">
        <v>71</v>
      </c>
      <c r="D85" s="166"/>
      <c r="E85" s="167"/>
      <c r="F85" s="168"/>
      <c r="G85" s="168">
        <f>SUMIF(AG86:AG87,"&lt;&gt;NOR",G86:G87)</f>
        <v>0</v>
      </c>
      <c r="H85" s="168"/>
      <c r="I85" s="168">
        <f>SUM(I86:I87)</f>
        <v>0</v>
      </c>
      <c r="J85" s="168"/>
      <c r="K85" s="168">
        <f>SUM(K86:K87)</f>
        <v>0</v>
      </c>
      <c r="L85" s="168"/>
      <c r="M85" s="168">
        <f>SUM(M86:M87)</f>
        <v>0</v>
      </c>
      <c r="N85" s="168"/>
      <c r="O85" s="168">
        <f>SUM(O86:O87)</f>
        <v>0</v>
      </c>
      <c r="P85" s="168"/>
      <c r="Q85" s="168">
        <f>SUM(Q86:Q87)</f>
        <v>0</v>
      </c>
      <c r="R85" s="168"/>
      <c r="S85" s="168"/>
      <c r="T85" s="169"/>
      <c r="U85" s="163"/>
      <c r="V85" s="163">
        <f>SUM(V86:V87)</f>
        <v>3.29</v>
      </c>
      <c r="W85" s="163"/>
      <c r="X85" s="163"/>
      <c r="AG85" t="s">
        <v>108</v>
      </c>
    </row>
    <row r="86" spans="1:60" ht="20.399999999999999" outlineLevel="1" x14ac:dyDescent="0.25">
      <c r="A86" s="170">
        <v>50</v>
      </c>
      <c r="B86" s="171" t="s">
        <v>248</v>
      </c>
      <c r="C86" s="187" t="s">
        <v>249</v>
      </c>
      <c r="D86" s="172" t="s">
        <v>111</v>
      </c>
      <c r="E86" s="173">
        <v>28.58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5" t="s">
        <v>112</v>
      </c>
      <c r="S86" s="175" t="s">
        <v>113</v>
      </c>
      <c r="T86" s="176" t="s">
        <v>113</v>
      </c>
      <c r="U86" s="160">
        <v>0.115</v>
      </c>
      <c r="V86" s="160">
        <f>ROUND(E86*U86,2)</f>
        <v>3.29</v>
      </c>
      <c r="W86" s="160"/>
      <c r="X86" s="160" t="s">
        <v>114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115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1" outlineLevel="1" x14ac:dyDescent="0.25">
      <c r="A87" s="158"/>
      <c r="B87" s="159"/>
      <c r="C87" s="250" t="s">
        <v>250</v>
      </c>
      <c r="D87" s="251"/>
      <c r="E87" s="251"/>
      <c r="F87" s="251"/>
      <c r="G87" s="251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117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84" t="str">
        <f>C87</f>
        <v>krajníků, desek nebo panelů od spojovacího materiálu s odklizením a uložením očištěných hmot a spojovacího materiálu na skládku na vzdálenost do 10 m</v>
      </c>
      <c r="BB87" s="151"/>
      <c r="BC87" s="151"/>
      <c r="BD87" s="151"/>
      <c r="BE87" s="151"/>
      <c r="BF87" s="151"/>
      <c r="BG87" s="151"/>
      <c r="BH87" s="151"/>
    </row>
    <row r="88" spans="1:60" x14ac:dyDescent="0.25">
      <c r="A88" s="164" t="s">
        <v>107</v>
      </c>
      <c r="B88" s="165" t="s">
        <v>72</v>
      </c>
      <c r="C88" s="186" t="s">
        <v>73</v>
      </c>
      <c r="D88" s="166"/>
      <c r="E88" s="167"/>
      <c r="F88" s="168"/>
      <c r="G88" s="168">
        <f>SUMIF(AG89:AG89,"&lt;&gt;NOR",G89:G89)</f>
        <v>0</v>
      </c>
      <c r="H88" s="168"/>
      <c r="I88" s="168">
        <f>SUM(I89:I89)</f>
        <v>0</v>
      </c>
      <c r="J88" s="168"/>
      <c r="K88" s="168">
        <f>SUM(K89:K89)</f>
        <v>0</v>
      </c>
      <c r="L88" s="168"/>
      <c r="M88" s="168">
        <f>SUM(M89:M89)</f>
        <v>0</v>
      </c>
      <c r="N88" s="168"/>
      <c r="O88" s="168">
        <f>SUM(O89:O89)</f>
        <v>0</v>
      </c>
      <c r="P88" s="168"/>
      <c r="Q88" s="168">
        <f>SUM(Q89:Q89)</f>
        <v>0</v>
      </c>
      <c r="R88" s="168"/>
      <c r="S88" s="168"/>
      <c r="T88" s="169"/>
      <c r="U88" s="163"/>
      <c r="V88" s="163">
        <f>SUM(V89:V89)</f>
        <v>0</v>
      </c>
      <c r="W88" s="163"/>
      <c r="X88" s="163"/>
      <c r="AG88" t="s">
        <v>108</v>
      </c>
    </row>
    <row r="89" spans="1:60" outlineLevel="1" x14ac:dyDescent="0.25">
      <c r="A89" s="177">
        <v>51</v>
      </c>
      <c r="B89" s="178" t="s">
        <v>251</v>
      </c>
      <c r="C89" s="188" t="s">
        <v>252</v>
      </c>
      <c r="D89" s="179" t="s">
        <v>181</v>
      </c>
      <c r="E89" s="180">
        <v>276.57738000000001</v>
      </c>
      <c r="F89" s="181"/>
      <c r="G89" s="182">
        <f>ROUND(E89*F89,2)</f>
        <v>0</v>
      </c>
      <c r="H89" s="181"/>
      <c r="I89" s="182">
        <f>ROUND(E89*H89,2)</f>
        <v>0</v>
      </c>
      <c r="J89" s="181"/>
      <c r="K89" s="182">
        <f>ROUND(E89*J89,2)</f>
        <v>0</v>
      </c>
      <c r="L89" s="182">
        <v>21</v>
      </c>
      <c r="M89" s="182">
        <f>G89*(1+L89/100)</f>
        <v>0</v>
      </c>
      <c r="N89" s="182">
        <v>0</v>
      </c>
      <c r="O89" s="182">
        <f>ROUND(E89*N89,2)</f>
        <v>0</v>
      </c>
      <c r="P89" s="182">
        <v>0</v>
      </c>
      <c r="Q89" s="182">
        <f>ROUND(E89*P89,2)</f>
        <v>0</v>
      </c>
      <c r="R89" s="182"/>
      <c r="S89" s="182" t="s">
        <v>113</v>
      </c>
      <c r="T89" s="183" t="s">
        <v>143</v>
      </c>
      <c r="U89" s="160">
        <v>0</v>
      </c>
      <c r="V89" s="160">
        <f>ROUND(E89*U89,2)</f>
        <v>0</v>
      </c>
      <c r="W89" s="160"/>
      <c r="X89" s="160" t="s">
        <v>253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254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5">
      <c r="A90" s="164" t="s">
        <v>107</v>
      </c>
      <c r="B90" s="165" t="s">
        <v>74</v>
      </c>
      <c r="C90" s="186" t="s">
        <v>75</v>
      </c>
      <c r="D90" s="166"/>
      <c r="E90" s="167"/>
      <c r="F90" s="168"/>
      <c r="G90" s="168">
        <f>SUMIF(AG91:AG93,"&lt;&gt;NOR",G91:G93)</f>
        <v>0</v>
      </c>
      <c r="H90" s="168"/>
      <c r="I90" s="168">
        <f>SUM(I91:I93)</f>
        <v>0</v>
      </c>
      <c r="J90" s="168"/>
      <c r="K90" s="168">
        <f>SUM(K91:K93)</f>
        <v>0</v>
      </c>
      <c r="L90" s="168"/>
      <c r="M90" s="168">
        <f>SUM(M91:M93)</f>
        <v>0</v>
      </c>
      <c r="N90" s="168"/>
      <c r="O90" s="168">
        <f>SUM(O91:O93)</f>
        <v>0</v>
      </c>
      <c r="P90" s="168"/>
      <c r="Q90" s="168">
        <f>SUM(Q91:Q93)</f>
        <v>0</v>
      </c>
      <c r="R90" s="168"/>
      <c r="S90" s="168"/>
      <c r="T90" s="169"/>
      <c r="U90" s="163"/>
      <c r="V90" s="163">
        <f>SUM(V91:V93)</f>
        <v>0.7</v>
      </c>
      <c r="W90" s="163"/>
      <c r="X90" s="163"/>
      <c r="AG90" t="s">
        <v>108</v>
      </c>
    </row>
    <row r="91" spans="1:60" outlineLevel="1" x14ac:dyDescent="0.25">
      <c r="A91" s="170">
        <v>52</v>
      </c>
      <c r="B91" s="171" t="s">
        <v>255</v>
      </c>
      <c r="C91" s="187" t="s">
        <v>256</v>
      </c>
      <c r="D91" s="172" t="s">
        <v>111</v>
      </c>
      <c r="E91" s="173">
        <v>4.4000000000000004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257</v>
      </c>
      <c r="S91" s="175" t="s">
        <v>113</v>
      </c>
      <c r="T91" s="176" t="s">
        <v>113</v>
      </c>
      <c r="U91" s="160">
        <v>0.16</v>
      </c>
      <c r="V91" s="160">
        <f>ROUND(E91*U91,2)</f>
        <v>0.7</v>
      </c>
      <c r="W91" s="160"/>
      <c r="X91" s="160" t="s">
        <v>114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115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8"/>
      <c r="B92" s="159"/>
      <c r="C92" s="189" t="s">
        <v>258</v>
      </c>
      <c r="D92" s="161"/>
      <c r="E92" s="162">
        <v>4.4000000000000004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126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0.399999999999999" outlineLevel="1" x14ac:dyDescent="0.25">
      <c r="A93" s="177">
        <v>53</v>
      </c>
      <c r="B93" s="178" t="s">
        <v>259</v>
      </c>
      <c r="C93" s="188" t="s">
        <v>260</v>
      </c>
      <c r="D93" s="179" t="s">
        <v>111</v>
      </c>
      <c r="E93" s="180">
        <v>4.4000000000000004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2">
        <v>5.5000000000000003E-4</v>
      </c>
      <c r="O93" s="182">
        <f>ROUND(E93*N93,2)</f>
        <v>0</v>
      </c>
      <c r="P93" s="182">
        <v>0</v>
      </c>
      <c r="Q93" s="182">
        <f>ROUND(E93*P93,2)</f>
        <v>0</v>
      </c>
      <c r="R93" s="182" t="s">
        <v>176</v>
      </c>
      <c r="S93" s="182" t="s">
        <v>113</v>
      </c>
      <c r="T93" s="183" t="s">
        <v>113</v>
      </c>
      <c r="U93" s="160">
        <v>0</v>
      </c>
      <c r="V93" s="160">
        <f>ROUND(E93*U93,2)</f>
        <v>0</v>
      </c>
      <c r="W93" s="160"/>
      <c r="X93" s="160" t="s">
        <v>177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x14ac:dyDescent="0.25">
      <c r="A94" s="164" t="s">
        <v>107</v>
      </c>
      <c r="B94" s="165" t="s">
        <v>76</v>
      </c>
      <c r="C94" s="186" t="s">
        <v>77</v>
      </c>
      <c r="D94" s="166"/>
      <c r="E94" s="167"/>
      <c r="F94" s="168"/>
      <c r="G94" s="168">
        <f>SUMIF(AG95:AG99,"&lt;&gt;NOR",G95:G99)</f>
        <v>0</v>
      </c>
      <c r="H94" s="168"/>
      <c r="I94" s="168">
        <f>SUM(I95:I99)</f>
        <v>0</v>
      </c>
      <c r="J94" s="168"/>
      <c r="K94" s="168">
        <f>SUM(K95:K99)</f>
        <v>0</v>
      </c>
      <c r="L94" s="168"/>
      <c r="M94" s="168">
        <f>SUM(M95:M99)</f>
        <v>0</v>
      </c>
      <c r="N94" s="168"/>
      <c r="O94" s="168">
        <f>SUM(O95:O99)</f>
        <v>0</v>
      </c>
      <c r="P94" s="168"/>
      <c r="Q94" s="168">
        <f>SUM(Q95:Q99)</f>
        <v>0</v>
      </c>
      <c r="R94" s="168"/>
      <c r="S94" s="168"/>
      <c r="T94" s="169"/>
      <c r="U94" s="163"/>
      <c r="V94" s="163">
        <f>SUM(V95:V99)</f>
        <v>0</v>
      </c>
      <c r="W94" s="163"/>
      <c r="X94" s="163"/>
      <c r="AG94" t="s">
        <v>108</v>
      </c>
    </row>
    <row r="95" spans="1:60" outlineLevel="1" x14ac:dyDescent="0.25">
      <c r="A95" s="177">
        <v>54</v>
      </c>
      <c r="B95" s="178" t="s">
        <v>261</v>
      </c>
      <c r="C95" s="188" t="s">
        <v>262</v>
      </c>
      <c r="D95" s="179" t="s">
        <v>181</v>
      </c>
      <c r="E95" s="180">
        <v>577.4</v>
      </c>
      <c r="F95" s="181"/>
      <c r="G95" s="182">
        <f>ROUND(E95*F95,2)</f>
        <v>0</v>
      </c>
      <c r="H95" s="181"/>
      <c r="I95" s="182">
        <f>ROUND(E95*H95,2)</f>
        <v>0</v>
      </c>
      <c r="J95" s="181"/>
      <c r="K95" s="182">
        <f>ROUND(E95*J95,2)</f>
        <v>0</v>
      </c>
      <c r="L95" s="182">
        <v>21</v>
      </c>
      <c r="M95" s="182">
        <f>G95*(1+L95/100)</f>
        <v>0</v>
      </c>
      <c r="N95" s="182">
        <v>0</v>
      </c>
      <c r="O95" s="182">
        <f>ROUND(E95*N95,2)</f>
        <v>0</v>
      </c>
      <c r="P95" s="182">
        <v>0</v>
      </c>
      <c r="Q95" s="182">
        <f>ROUND(E95*P95,2)</f>
        <v>0</v>
      </c>
      <c r="R95" s="182"/>
      <c r="S95" s="182" t="s">
        <v>113</v>
      </c>
      <c r="T95" s="183" t="s">
        <v>143</v>
      </c>
      <c r="U95" s="160">
        <v>0</v>
      </c>
      <c r="V95" s="160">
        <f>ROUND(E95*U95,2)</f>
        <v>0</v>
      </c>
      <c r="W95" s="160"/>
      <c r="X95" s="160" t="s">
        <v>114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115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77">
        <v>55</v>
      </c>
      <c r="B96" s="178" t="s">
        <v>263</v>
      </c>
      <c r="C96" s="188" t="s">
        <v>264</v>
      </c>
      <c r="D96" s="179" t="s">
        <v>181</v>
      </c>
      <c r="E96" s="180">
        <v>144.35</v>
      </c>
      <c r="F96" s="181"/>
      <c r="G96" s="182">
        <f>ROUND(E96*F96,2)</f>
        <v>0</v>
      </c>
      <c r="H96" s="181"/>
      <c r="I96" s="182">
        <f>ROUND(E96*H96,2)</f>
        <v>0</v>
      </c>
      <c r="J96" s="181"/>
      <c r="K96" s="182">
        <f>ROUND(E96*J96,2)</f>
        <v>0</v>
      </c>
      <c r="L96" s="182">
        <v>21</v>
      </c>
      <c r="M96" s="182">
        <f>G96*(1+L96/100)</f>
        <v>0</v>
      </c>
      <c r="N96" s="182">
        <v>0</v>
      </c>
      <c r="O96" s="182">
        <f>ROUND(E96*N96,2)</f>
        <v>0</v>
      </c>
      <c r="P96" s="182">
        <v>0</v>
      </c>
      <c r="Q96" s="182">
        <f>ROUND(E96*P96,2)</f>
        <v>0</v>
      </c>
      <c r="R96" s="182"/>
      <c r="S96" s="182" t="s">
        <v>113</v>
      </c>
      <c r="T96" s="183" t="s">
        <v>143</v>
      </c>
      <c r="U96" s="160">
        <v>0</v>
      </c>
      <c r="V96" s="160">
        <f>ROUND(E96*U96,2)</f>
        <v>0</v>
      </c>
      <c r="W96" s="160"/>
      <c r="X96" s="160" t="s">
        <v>114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115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77">
        <v>56</v>
      </c>
      <c r="B97" s="178" t="s">
        <v>265</v>
      </c>
      <c r="C97" s="188" t="s">
        <v>266</v>
      </c>
      <c r="D97" s="179" t="s">
        <v>181</v>
      </c>
      <c r="E97" s="180">
        <v>87.9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21</v>
      </c>
      <c r="M97" s="182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2"/>
      <c r="S97" s="182" t="s">
        <v>113</v>
      </c>
      <c r="T97" s="183" t="s">
        <v>143</v>
      </c>
      <c r="U97" s="160">
        <v>0</v>
      </c>
      <c r="V97" s="160">
        <f>ROUND(E97*U97,2)</f>
        <v>0</v>
      </c>
      <c r="W97" s="160"/>
      <c r="X97" s="160" t="s">
        <v>114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115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77">
        <v>57</v>
      </c>
      <c r="B98" s="178" t="s">
        <v>267</v>
      </c>
      <c r="C98" s="188" t="s">
        <v>268</v>
      </c>
      <c r="D98" s="179" t="s">
        <v>181</v>
      </c>
      <c r="E98" s="180">
        <v>3.05</v>
      </c>
      <c r="F98" s="181"/>
      <c r="G98" s="182">
        <f>ROUND(E98*F98,2)</f>
        <v>0</v>
      </c>
      <c r="H98" s="181"/>
      <c r="I98" s="182">
        <f>ROUND(E98*H98,2)</f>
        <v>0</v>
      </c>
      <c r="J98" s="181"/>
      <c r="K98" s="182">
        <f>ROUND(E98*J98,2)</f>
        <v>0</v>
      </c>
      <c r="L98" s="182">
        <v>21</v>
      </c>
      <c r="M98" s="182">
        <f>G98*(1+L98/100)</f>
        <v>0</v>
      </c>
      <c r="N98" s="182">
        <v>0</v>
      </c>
      <c r="O98" s="182">
        <f>ROUND(E98*N98,2)</f>
        <v>0</v>
      </c>
      <c r="P98" s="182">
        <v>0</v>
      </c>
      <c r="Q98" s="182">
        <f>ROUND(E98*P98,2)</f>
        <v>0</v>
      </c>
      <c r="R98" s="182"/>
      <c r="S98" s="182" t="s">
        <v>113</v>
      </c>
      <c r="T98" s="183" t="s">
        <v>143</v>
      </c>
      <c r="U98" s="160">
        <v>0</v>
      </c>
      <c r="V98" s="160">
        <f>ROUND(E98*U98,2)</f>
        <v>0</v>
      </c>
      <c r="W98" s="160"/>
      <c r="X98" s="160" t="s">
        <v>114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115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77">
        <v>58</v>
      </c>
      <c r="B99" s="178" t="s">
        <v>269</v>
      </c>
      <c r="C99" s="188" t="s">
        <v>270</v>
      </c>
      <c r="D99" s="179" t="s">
        <v>181</v>
      </c>
      <c r="E99" s="180">
        <v>53.4</v>
      </c>
      <c r="F99" s="181"/>
      <c r="G99" s="182">
        <f>ROUND(E99*F99,2)</f>
        <v>0</v>
      </c>
      <c r="H99" s="181"/>
      <c r="I99" s="182">
        <f>ROUND(E99*H99,2)</f>
        <v>0</v>
      </c>
      <c r="J99" s="181"/>
      <c r="K99" s="182">
        <f>ROUND(E99*J99,2)</f>
        <v>0</v>
      </c>
      <c r="L99" s="182">
        <v>21</v>
      </c>
      <c r="M99" s="182">
        <f>G99*(1+L99/100)</f>
        <v>0</v>
      </c>
      <c r="N99" s="182">
        <v>0</v>
      </c>
      <c r="O99" s="182">
        <f>ROUND(E99*N99,2)</f>
        <v>0</v>
      </c>
      <c r="P99" s="182">
        <v>0</v>
      </c>
      <c r="Q99" s="182">
        <f>ROUND(E99*P99,2)</f>
        <v>0</v>
      </c>
      <c r="R99" s="182"/>
      <c r="S99" s="182" t="s">
        <v>113</v>
      </c>
      <c r="T99" s="183" t="s">
        <v>143</v>
      </c>
      <c r="U99" s="160">
        <v>0</v>
      </c>
      <c r="V99" s="160">
        <f>ROUND(E99*U99,2)</f>
        <v>0</v>
      </c>
      <c r="W99" s="160"/>
      <c r="X99" s="160" t="s">
        <v>114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115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5">
      <c r="A100" s="164" t="s">
        <v>107</v>
      </c>
      <c r="B100" s="165" t="s">
        <v>79</v>
      </c>
      <c r="C100" s="186" t="s">
        <v>27</v>
      </c>
      <c r="D100" s="166"/>
      <c r="E100" s="167"/>
      <c r="F100" s="168"/>
      <c r="G100" s="168">
        <f>SUMIF(AG101:AG105,"&lt;&gt;NOR",G101:G105)</f>
        <v>0</v>
      </c>
      <c r="H100" s="168"/>
      <c r="I100" s="168">
        <f>SUM(I101:I105)</f>
        <v>0</v>
      </c>
      <c r="J100" s="168"/>
      <c r="K100" s="168">
        <f>SUM(K101:K105)</f>
        <v>0</v>
      </c>
      <c r="L100" s="168"/>
      <c r="M100" s="168">
        <f>SUM(M101:M105)</f>
        <v>0</v>
      </c>
      <c r="N100" s="168"/>
      <c r="O100" s="168">
        <f>SUM(O101:O105)</f>
        <v>0</v>
      </c>
      <c r="P100" s="168"/>
      <c r="Q100" s="168">
        <f>SUM(Q101:Q105)</f>
        <v>0</v>
      </c>
      <c r="R100" s="168"/>
      <c r="S100" s="168"/>
      <c r="T100" s="169"/>
      <c r="U100" s="163"/>
      <c r="V100" s="163">
        <f>SUM(V101:V105)</f>
        <v>0</v>
      </c>
      <c r="W100" s="163"/>
      <c r="X100" s="163"/>
      <c r="AG100" t="s">
        <v>108</v>
      </c>
    </row>
    <row r="101" spans="1:60" outlineLevel="1" x14ac:dyDescent="0.25">
      <c r="A101" s="170">
        <v>59</v>
      </c>
      <c r="B101" s="171" t="s">
        <v>271</v>
      </c>
      <c r="C101" s="187" t="s">
        <v>272</v>
      </c>
      <c r="D101" s="172" t="s">
        <v>273</v>
      </c>
      <c r="E101" s="173">
        <v>1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5"/>
      <c r="S101" s="175" t="s">
        <v>113</v>
      </c>
      <c r="T101" s="176" t="s">
        <v>143</v>
      </c>
      <c r="U101" s="160">
        <v>0</v>
      </c>
      <c r="V101" s="160">
        <f>ROUND(E101*U101,2)</f>
        <v>0</v>
      </c>
      <c r="W101" s="160"/>
      <c r="X101" s="160" t="s">
        <v>274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275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58"/>
      <c r="B102" s="159"/>
      <c r="C102" s="248" t="s">
        <v>294</v>
      </c>
      <c r="D102" s="249"/>
      <c r="E102" s="249"/>
      <c r="F102" s="249"/>
      <c r="G102" s="249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163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58"/>
      <c r="B103" s="159"/>
      <c r="C103" s="252" t="s">
        <v>276</v>
      </c>
      <c r="D103" s="253"/>
      <c r="E103" s="253"/>
      <c r="F103" s="253"/>
      <c r="G103" s="253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163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84" t="str">
        <f>C103</f>
        <v>Vyhotovení protokolu o vytyčení stavby se seznamem souřadnic vytyčených bodů a jejich polohopisnými (S-JTSK) a výškopisnými (Bpv) hodnotami.</v>
      </c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70">
        <v>60</v>
      </c>
      <c r="B104" s="171" t="s">
        <v>277</v>
      </c>
      <c r="C104" s="187" t="s">
        <v>278</v>
      </c>
      <c r="D104" s="172" t="s">
        <v>273</v>
      </c>
      <c r="E104" s="173">
        <v>1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5"/>
      <c r="S104" s="175" t="s">
        <v>113</v>
      </c>
      <c r="T104" s="176" t="s">
        <v>143</v>
      </c>
      <c r="U104" s="160">
        <v>0</v>
      </c>
      <c r="V104" s="160">
        <f>ROUND(E104*U104,2)</f>
        <v>0</v>
      </c>
      <c r="W104" s="160"/>
      <c r="X104" s="160" t="s">
        <v>274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275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248" t="s">
        <v>279</v>
      </c>
      <c r="D105" s="249"/>
      <c r="E105" s="249"/>
      <c r="F105" s="249"/>
      <c r="G105" s="249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163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84" t="str">
        <f>C105</f>
        <v>Zaměření a vytýčení stávajících inženýrských sítí v místě stavby z hlediska jejich ochrany při provádění stavby.</v>
      </c>
      <c r="BB105" s="151"/>
      <c r="BC105" s="151"/>
      <c r="BD105" s="151"/>
      <c r="BE105" s="151"/>
      <c r="BF105" s="151"/>
      <c r="BG105" s="151"/>
      <c r="BH105" s="151"/>
    </row>
    <row r="106" spans="1:60" x14ac:dyDescent="0.25">
      <c r="A106" s="164" t="s">
        <v>107</v>
      </c>
      <c r="B106" s="165" t="s">
        <v>80</v>
      </c>
      <c r="C106" s="186" t="s">
        <v>28</v>
      </c>
      <c r="D106" s="166"/>
      <c r="E106" s="167"/>
      <c r="F106" s="168"/>
      <c r="G106" s="168">
        <f>SUMIF(AG107:AG113,"&lt;&gt;NOR",G107:G113)</f>
        <v>0</v>
      </c>
      <c r="H106" s="168"/>
      <c r="I106" s="168">
        <f>SUM(I107:I113)</f>
        <v>0</v>
      </c>
      <c r="J106" s="168"/>
      <c r="K106" s="168">
        <f>SUM(K107:K113)</f>
        <v>0</v>
      </c>
      <c r="L106" s="168"/>
      <c r="M106" s="168">
        <f>SUM(M107:M113)</f>
        <v>0</v>
      </c>
      <c r="N106" s="168"/>
      <c r="O106" s="168">
        <f>SUM(O107:O113)</f>
        <v>0</v>
      </c>
      <c r="P106" s="168"/>
      <c r="Q106" s="168">
        <f>SUM(Q107:Q113)</f>
        <v>0</v>
      </c>
      <c r="R106" s="168"/>
      <c r="S106" s="168"/>
      <c r="T106" s="169"/>
      <c r="U106" s="163"/>
      <c r="V106" s="163">
        <f>SUM(V107:V113)</f>
        <v>0</v>
      </c>
      <c r="W106" s="163"/>
      <c r="X106" s="163"/>
      <c r="AG106" t="s">
        <v>108</v>
      </c>
    </row>
    <row r="107" spans="1:60" outlineLevel="1" x14ac:dyDescent="0.25">
      <c r="A107" s="170">
        <v>61</v>
      </c>
      <c r="B107" s="171" t="s">
        <v>280</v>
      </c>
      <c r="C107" s="187" t="s">
        <v>281</v>
      </c>
      <c r="D107" s="172" t="s">
        <v>273</v>
      </c>
      <c r="E107" s="173">
        <v>1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5"/>
      <c r="S107" s="175" t="s">
        <v>113</v>
      </c>
      <c r="T107" s="176" t="s">
        <v>143</v>
      </c>
      <c r="U107" s="160">
        <v>0</v>
      </c>
      <c r="V107" s="160">
        <f>ROUND(E107*U107,2)</f>
        <v>0</v>
      </c>
      <c r="W107" s="160"/>
      <c r="X107" s="160" t="s">
        <v>274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275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1" outlineLevel="1" x14ac:dyDescent="0.25">
      <c r="A108" s="158"/>
      <c r="B108" s="159"/>
      <c r="C108" s="248" t="s">
        <v>282</v>
      </c>
      <c r="D108" s="249"/>
      <c r="E108" s="249"/>
      <c r="F108" s="249"/>
      <c r="G108" s="249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163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84" t="str">
        <f>C108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0">
        <v>62</v>
      </c>
      <c r="B109" s="171" t="s">
        <v>283</v>
      </c>
      <c r="C109" s="187" t="s">
        <v>284</v>
      </c>
      <c r="D109" s="172" t="s">
        <v>273</v>
      </c>
      <c r="E109" s="173">
        <v>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5"/>
      <c r="S109" s="175" t="s">
        <v>113</v>
      </c>
      <c r="T109" s="176" t="s">
        <v>143</v>
      </c>
      <c r="U109" s="160">
        <v>0</v>
      </c>
      <c r="V109" s="160">
        <f>ROUND(E109*U109,2)</f>
        <v>0</v>
      </c>
      <c r="W109" s="160"/>
      <c r="X109" s="160" t="s">
        <v>274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275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248" t="s">
        <v>285</v>
      </c>
      <c r="D110" s="249"/>
      <c r="E110" s="249"/>
      <c r="F110" s="249"/>
      <c r="G110" s="249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163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84" t="str">
        <f>C110</f>
        <v>Náklady na vyhotovení dokumentace skutečného provedení stavby a její předání objednateli v požadované formě a požadovaném počtu.</v>
      </c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70">
        <v>63</v>
      </c>
      <c r="B111" s="171" t="s">
        <v>286</v>
      </c>
      <c r="C111" s="187" t="s">
        <v>287</v>
      </c>
      <c r="D111" s="172" t="s">
        <v>273</v>
      </c>
      <c r="E111" s="173">
        <v>1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/>
      <c r="S111" s="175" t="s">
        <v>113</v>
      </c>
      <c r="T111" s="176" t="s">
        <v>143</v>
      </c>
      <c r="U111" s="160">
        <v>0</v>
      </c>
      <c r="V111" s="160">
        <f>ROUND(E111*U111,2)</f>
        <v>0</v>
      </c>
      <c r="W111" s="160"/>
      <c r="X111" s="160" t="s">
        <v>274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275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248" t="s">
        <v>288</v>
      </c>
      <c r="D112" s="249"/>
      <c r="E112" s="249"/>
      <c r="F112" s="249"/>
      <c r="G112" s="249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163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84" t="str">
        <f>C112</f>
        <v>Náklady na provedení skutečného zaměření stavby v rozsahu nezbytném pro zápis změny do katastru nemovitostí.</v>
      </c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70">
        <v>64</v>
      </c>
      <c r="B113" s="171" t="s">
        <v>289</v>
      </c>
      <c r="C113" s="187" t="s">
        <v>290</v>
      </c>
      <c r="D113" s="172" t="s">
        <v>291</v>
      </c>
      <c r="E113" s="173">
        <v>2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/>
      <c r="S113" s="175" t="s">
        <v>292</v>
      </c>
      <c r="T113" s="176" t="s">
        <v>143</v>
      </c>
      <c r="U113" s="160">
        <v>0</v>
      </c>
      <c r="V113" s="160">
        <f>ROUND(E113*U113,2)</f>
        <v>0</v>
      </c>
      <c r="W113" s="160"/>
      <c r="X113" s="160" t="s">
        <v>274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5">
      <c r="A114" s="3"/>
      <c r="B114" s="4"/>
      <c r="C114" s="190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94</v>
      </c>
    </row>
    <row r="115" spans="1:60" x14ac:dyDescent="0.25">
      <c r="A115" s="154"/>
      <c r="B115" s="155" t="s">
        <v>29</v>
      </c>
      <c r="C115" s="191"/>
      <c r="D115" s="156"/>
      <c r="E115" s="157"/>
      <c r="F115" s="157"/>
      <c r="G115" s="185">
        <f>G8+G46+G48+G50+G54+G72+G75+G85+G88+G90+G94+G100+G106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293</v>
      </c>
    </row>
    <row r="116" spans="1:60" x14ac:dyDescent="0.25">
      <c r="C116" s="192"/>
      <c r="D116" s="10"/>
      <c r="AG116" t="s">
        <v>295</v>
      </c>
    </row>
    <row r="117" spans="1:60" x14ac:dyDescent="0.25">
      <c r="D117" s="10"/>
    </row>
    <row r="118" spans="1:60" x14ac:dyDescent="0.25">
      <c r="D118" s="10"/>
    </row>
    <row r="119" spans="1:60" x14ac:dyDescent="0.25">
      <c r="D119" s="10"/>
    </row>
    <row r="120" spans="1:60" x14ac:dyDescent="0.25">
      <c r="D120" s="10"/>
    </row>
    <row r="121" spans="1:60" x14ac:dyDescent="0.25">
      <c r="D121" s="10"/>
    </row>
    <row r="122" spans="1:60" x14ac:dyDescent="0.25">
      <c r="D122" s="10"/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19">
    <mergeCell ref="C56:G56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4:G24"/>
    <mergeCell ref="C36:G36"/>
    <mergeCell ref="C112:G112"/>
    <mergeCell ref="C87:G87"/>
    <mergeCell ref="C102:G102"/>
    <mergeCell ref="C103:G103"/>
    <mergeCell ref="C105:G105"/>
    <mergeCell ref="C108:G108"/>
    <mergeCell ref="C110:G1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4" t="s">
        <v>81</v>
      </c>
      <c r="B1" s="254"/>
      <c r="C1" s="254"/>
      <c r="D1" s="254"/>
      <c r="E1" s="254"/>
      <c r="F1" s="254"/>
      <c r="G1" s="254"/>
      <c r="AG1" t="s">
        <v>82</v>
      </c>
    </row>
    <row r="2" spans="1:60" ht="25.05" customHeight="1" x14ac:dyDescent="0.25">
      <c r="A2" s="143" t="s">
        <v>7</v>
      </c>
      <c r="B2" s="49" t="s">
        <v>44</v>
      </c>
      <c r="C2" s="255" t="s">
        <v>45</v>
      </c>
      <c r="D2" s="256"/>
      <c r="E2" s="256"/>
      <c r="F2" s="256"/>
      <c r="G2" s="257"/>
      <c r="AG2" t="s">
        <v>83</v>
      </c>
    </row>
    <row r="3" spans="1:60" ht="25.05" customHeight="1" x14ac:dyDescent="0.25">
      <c r="A3" s="143" t="s">
        <v>8</v>
      </c>
      <c r="B3" s="49" t="s">
        <v>50</v>
      </c>
      <c r="C3" s="255" t="s">
        <v>51</v>
      </c>
      <c r="D3" s="256"/>
      <c r="E3" s="256"/>
      <c r="F3" s="256"/>
      <c r="G3" s="257"/>
      <c r="AC3" s="125" t="s">
        <v>83</v>
      </c>
      <c r="AG3" t="s">
        <v>84</v>
      </c>
    </row>
    <row r="4" spans="1:60" ht="25.05" customHeight="1" x14ac:dyDescent="0.25">
      <c r="A4" s="144" t="s">
        <v>9</v>
      </c>
      <c r="B4" s="145" t="s">
        <v>50</v>
      </c>
      <c r="C4" s="258" t="s">
        <v>51</v>
      </c>
      <c r="D4" s="259"/>
      <c r="E4" s="259"/>
      <c r="F4" s="259"/>
      <c r="G4" s="260"/>
      <c r="AG4" t="s">
        <v>85</v>
      </c>
    </row>
    <row r="5" spans="1:60" x14ac:dyDescent="0.25">
      <c r="D5" s="10"/>
    </row>
    <row r="6" spans="1:60" ht="39.6" x14ac:dyDescent="0.25">
      <c r="A6" s="147" t="s">
        <v>86</v>
      </c>
      <c r="B6" s="149" t="s">
        <v>87</v>
      </c>
      <c r="C6" s="149" t="s">
        <v>88</v>
      </c>
      <c r="D6" s="148" t="s">
        <v>89</v>
      </c>
      <c r="E6" s="147" t="s">
        <v>90</v>
      </c>
      <c r="F6" s="146" t="s">
        <v>91</v>
      </c>
      <c r="G6" s="147" t="s">
        <v>29</v>
      </c>
      <c r="H6" s="150" t="s">
        <v>30</v>
      </c>
      <c r="I6" s="150" t="s">
        <v>92</v>
      </c>
      <c r="J6" s="150" t="s">
        <v>31</v>
      </c>
      <c r="K6" s="150" t="s">
        <v>93</v>
      </c>
      <c r="L6" s="150" t="s">
        <v>94</v>
      </c>
      <c r="M6" s="150" t="s">
        <v>95</v>
      </c>
      <c r="N6" s="150" t="s">
        <v>96</v>
      </c>
      <c r="O6" s="150" t="s">
        <v>97</v>
      </c>
      <c r="P6" s="150" t="s">
        <v>98</v>
      </c>
      <c r="Q6" s="150" t="s">
        <v>99</v>
      </c>
      <c r="R6" s="150" t="s">
        <v>100</v>
      </c>
      <c r="S6" s="150" t="s">
        <v>101</v>
      </c>
      <c r="T6" s="150" t="s">
        <v>102</v>
      </c>
      <c r="U6" s="150" t="s">
        <v>103</v>
      </c>
      <c r="V6" s="150" t="s">
        <v>104</v>
      </c>
      <c r="W6" s="150" t="s">
        <v>105</v>
      </c>
      <c r="X6" s="150" t="s">
        <v>106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4" t="s">
        <v>107</v>
      </c>
      <c r="B8" s="165" t="s">
        <v>56</v>
      </c>
      <c r="C8" s="186" t="s">
        <v>57</v>
      </c>
      <c r="D8" s="166"/>
      <c r="E8" s="167"/>
      <c r="F8" s="168"/>
      <c r="G8" s="168">
        <f>SUMIF(AG9:AG33,"&lt;&gt;NOR",G9:G33)</f>
        <v>0</v>
      </c>
      <c r="H8" s="168"/>
      <c r="I8" s="168">
        <f>SUM(I9:I33)</f>
        <v>0</v>
      </c>
      <c r="J8" s="168"/>
      <c r="K8" s="168">
        <f>SUM(K9:K33)</f>
        <v>0</v>
      </c>
      <c r="L8" s="168"/>
      <c r="M8" s="168">
        <f>SUM(M9:M33)</f>
        <v>0</v>
      </c>
      <c r="N8" s="168"/>
      <c r="O8" s="168">
        <f>SUM(O9:O33)</f>
        <v>156.51</v>
      </c>
      <c r="P8" s="168"/>
      <c r="Q8" s="168">
        <f>SUM(Q9:Q33)</f>
        <v>0</v>
      </c>
      <c r="R8" s="168"/>
      <c r="S8" s="168"/>
      <c r="T8" s="169"/>
      <c r="U8" s="163"/>
      <c r="V8" s="163">
        <f>SUM(V9:V33)</f>
        <v>194.14000000000001</v>
      </c>
      <c r="W8" s="163"/>
      <c r="X8" s="163"/>
      <c r="AG8" t="s">
        <v>108</v>
      </c>
    </row>
    <row r="9" spans="1:60" outlineLevel="1" x14ac:dyDescent="0.25">
      <c r="A9" s="170">
        <v>1</v>
      </c>
      <c r="B9" s="171" t="s">
        <v>296</v>
      </c>
      <c r="C9" s="187" t="s">
        <v>297</v>
      </c>
      <c r="D9" s="172" t="s">
        <v>111</v>
      </c>
      <c r="E9" s="173">
        <v>228.8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2.0200000000000001E-3</v>
      </c>
      <c r="O9" s="175">
        <f>ROUND(E9*N9,2)</f>
        <v>0.46</v>
      </c>
      <c r="P9" s="175">
        <v>0</v>
      </c>
      <c r="Q9" s="175">
        <f>ROUND(E9*P9,2)</f>
        <v>0</v>
      </c>
      <c r="R9" s="175" t="s">
        <v>123</v>
      </c>
      <c r="S9" s="175" t="s">
        <v>113</v>
      </c>
      <c r="T9" s="176" t="s">
        <v>113</v>
      </c>
      <c r="U9" s="160">
        <v>0.45800000000000002</v>
      </c>
      <c r="V9" s="160">
        <f>ROUND(E9*U9,2)</f>
        <v>104.79</v>
      </c>
      <c r="W9" s="160"/>
      <c r="X9" s="160" t="s">
        <v>114</v>
      </c>
      <c r="Y9" s="151"/>
      <c r="Z9" s="151"/>
      <c r="AA9" s="151"/>
      <c r="AB9" s="151"/>
      <c r="AC9" s="151"/>
      <c r="AD9" s="151"/>
      <c r="AE9" s="151"/>
      <c r="AF9" s="151"/>
      <c r="AG9" s="151" t="s">
        <v>115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50" t="s">
        <v>129</v>
      </c>
      <c r="D10" s="251"/>
      <c r="E10" s="251"/>
      <c r="F10" s="251"/>
      <c r="G10" s="25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117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89" t="s">
        <v>298</v>
      </c>
      <c r="D11" s="161"/>
      <c r="E11" s="162">
        <v>105.6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126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89" t="s">
        <v>299</v>
      </c>
      <c r="D12" s="161"/>
      <c r="E12" s="162">
        <v>123.2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0">
        <v>2</v>
      </c>
      <c r="B13" s="171" t="s">
        <v>300</v>
      </c>
      <c r="C13" s="187" t="s">
        <v>301</v>
      </c>
      <c r="D13" s="172" t="s">
        <v>111</v>
      </c>
      <c r="E13" s="173">
        <v>228.8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123</v>
      </c>
      <c r="S13" s="175" t="s">
        <v>113</v>
      </c>
      <c r="T13" s="176" t="s">
        <v>113</v>
      </c>
      <c r="U13" s="160">
        <v>0.218</v>
      </c>
      <c r="V13" s="160">
        <f>ROUND(E13*U13,2)</f>
        <v>49.88</v>
      </c>
      <c r="W13" s="160"/>
      <c r="X13" s="160" t="s">
        <v>114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115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250" t="s">
        <v>133</v>
      </c>
      <c r="D14" s="251"/>
      <c r="E14" s="251"/>
      <c r="F14" s="251"/>
      <c r="G14" s="25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117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89" t="s">
        <v>298</v>
      </c>
      <c r="D15" s="161"/>
      <c r="E15" s="162">
        <v>105.6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126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89" t="s">
        <v>299</v>
      </c>
      <c r="D16" s="161"/>
      <c r="E16" s="162">
        <v>123.2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126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0">
        <v>3</v>
      </c>
      <c r="B17" s="171" t="s">
        <v>302</v>
      </c>
      <c r="C17" s="187" t="s">
        <v>303</v>
      </c>
      <c r="D17" s="172" t="s">
        <v>122</v>
      </c>
      <c r="E17" s="173">
        <v>114.4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123</v>
      </c>
      <c r="S17" s="175" t="s">
        <v>113</v>
      </c>
      <c r="T17" s="176" t="s">
        <v>113</v>
      </c>
      <c r="U17" s="160">
        <v>0.34499999999999997</v>
      </c>
      <c r="V17" s="160">
        <f>ROUND(E17*U17,2)</f>
        <v>39.47</v>
      </c>
      <c r="W17" s="160"/>
      <c r="X17" s="160" t="s">
        <v>114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115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250" t="s">
        <v>304</v>
      </c>
      <c r="D18" s="251"/>
      <c r="E18" s="251"/>
      <c r="F18" s="251"/>
      <c r="G18" s="251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117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4" t="str">
        <f>C18</f>
        <v>bez naložení do dopravní nádoby, ale s vyprázdněním dopravní nádoby na hromadu nebo na dopravní prostředek,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0">
        <v>4</v>
      </c>
      <c r="B19" s="171" t="s">
        <v>305</v>
      </c>
      <c r="C19" s="187" t="s">
        <v>306</v>
      </c>
      <c r="D19" s="172" t="s">
        <v>122</v>
      </c>
      <c r="E19" s="173">
        <v>114.4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/>
      <c r="S19" s="175" t="s">
        <v>113</v>
      </c>
      <c r="T19" s="176" t="s">
        <v>143</v>
      </c>
      <c r="U19" s="160">
        <v>0</v>
      </c>
      <c r="V19" s="160">
        <f>ROUND(E19*U19,2)</f>
        <v>0</v>
      </c>
      <c r="W19" s="160"/>
      <c r="X19" s="160" t="s">
        <v>114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115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89" t="s">
        <v>307</v>
      </c>
      <c r="D20" s="161"/>
      <c r="E20" s="162">
        <v>61.6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126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89" t="s">
        <v>308</v>
      </c>
      <c r="D21" s="161"/>
      <c r="E21" s="162">
        <v>52.8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126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7">
        <v>5</v>
      </c>
      <c r="B22" s="178" t="s">
        <v>156</v>
      </c>
      <c r="C22" s="188" t="s">
        <v>157</v>
      </c>
      <c r="D22" s="179" t="s">
        <v>122</v>
      </c>
      <c r="E22" s="180">
        <v>114.4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2">
        <v>0</v>
      </c>
      <c r="O22" s="182">
        <f>ROUND(E22*N22,2)</f>
        <v>0</v>
      </c>
      <c r="P22" s="182">
        <v>0</v>
      </c>
      <c r="Q22" s="182">
        <f>ROUND(E22*P22,2)</f>
        <v>0</v>
      </c>
      <c r="R22" s="182"/>
      <c r="S22" s="182" t="s">
        <v>113</v>
      </c>
      <c r="T22" s="183" t="s">
        <v>143</v>
      </c>
      <c r="U22" s="160">
        <v>0</v>
      </c>
      <c r="V22" s="160">
        <f>ROUND(E22*U22,2)</f>
        <v>0</v>
      </c>
      <c r="W22" s="160"/>
      <c r="X22" s="160" t="s">
        <v>114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115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7">
        <v>6</v>
      </c>
      <c r="B23" s="178" t="s">
        <v>158</v>
      </c>
      <c r="C23" s="188" t="s">
        <v>159</v>
      </c>
      <c r="D23" s="179" t="s">
        <v>122</v>
      </c>
      <c r="E23" s="180">
        <v>114.4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2">
        <v>0</v>
      </c>
      <c r="O23" s="182">
        <f>ROUND(E23*N23,2)</f>
        <v>0</v>
      </c>
      <c r="P23" s="182">
        <v>0</v>
      </c>
      <c r="Q23" s="182">
        <f>ROUND(E23*P23,2)</f>
        <v>0</v>
      </c>
      <c r="R23" s="182"/>
      <c r="S23" s="182" t="s">
        <v>113</v>
      </c>
      <c r="T23" s="183" t="s">
        <v>143</v>
      </c>
      <c r="U23" s="160">
        <v>0</v>
      </c>
      <c r="V23" s="160">
        <f>ROUND(E23*U23,2)</f>
        <v>0</v>
      </c>
      <c r="W23" s="160"/>
      <c r="X23" s="160" t="s">
        <v>114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115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0">
        <v>7</v>
      </c>
      <c r="B24" s="171" t="s">
        <v>160</v>
      </c>
      <c r="C24" s="187" t="s">
        <v>161</v>
      </c>
      <c r="D24" s="172" t="s">
        <v>122</v>
      </c>
      <c r="E24" s="173">
        <v>88.55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/>
      <c r="S24" s="175" t="s">
        <v>113</v>
      </c>
      <c r="T24" s="176" t="s">
        <v>143</v>
      </c>
      <c r="U24" s="160">
        <v>0</v>
      </c>
      <c r="V24" s="160">
        <f>ROUND(E24*U24,2)</f>
        <v>0</v>
      </c>
      <c r="W24" s="160"/>
      <c r="X24" s="160" t="s">
        <v>114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115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248" t="s">
        <v>162</v>
      </c>
      <c r="D25" s="249"/>
      <c r="E25" s="249"/>
      <c r="F25" s="249"/>
      <c r="G25" s="24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163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0">
        <v>8</v>
      </c>
      <c r="B26" s="171" t="s">
        <v>165</v>
      </c>
      <c r="C26" s="187" t="s">
        <v>166</v>
      </c>
      <c r="D26" s="172" t="s">
        <v>122</v>
      </c>
      <c r="E26" s="173">
        <v>12.1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1.7</v>
      </c>
      <c r="O26" s="175">
        <f>ROUND(E26*N26,2)</f>
        <v>20.57</v>
      </c>
      <c r="P26" s="175">
        <v>0</v>
      </c>
      <c r="Q26" s="175">
        <f>ROUND(E26*P26,2)</f>
        <v>0</v>
      </c>
      <c r="R26" s="175"/>
      <c r="S26" s="175" t="s">
        <v>113</v>
      </c>
      <c r="T26" s="176" t="s">
        <v>143</v>
      </c>
      <c r="U26" s="160">
        <v>0</v>
      </c>
      <c r="V26" s="160">
        <f>ROUND(E26*U26,2)</f>
        <v>0</v>
      </c>
      <c r="W26" s="160"/>
      <c r="X26" s="160" t="s">
        <v>114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115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189" t="s">
        <v>309</v>
      </c>
      <c r="D27" s="161"/>
      <c r="E27" s="162">
        <v>12.1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126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0">
        <v>9</v>
      </c>
      <c r="B28" s="171" t="s">
        <v>168</v>
      </c>
      <c r="C28" s="187" t="s">
        <v>169</v>
      </c>
      <c r="D28" s="172" t="s">
        <v>111</v>
      </c>
      <c r="E28" s="173">
        <v>44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113</v>
      </c>
      <c r="T28" s="176" t="s">
        <v>143</v>
      </c>
      <c r="U28" s="160">
        <v>0</v>
      </c>
      <c r="V28" s="160">
        <f>ROUND(E28*U28,2)</f>
        <v>0</v>
      </c>
      <c r="W28" s="160"/>
      <c r="X28" s="160" t="s">
        <v>114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115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89" t="s">
        <v>310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126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89" t="s">
        <v>311</v>
      </c>
      <c r="D30" s="161"/>
      <c r="E30" s="162">
        <v>44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126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7">
        <v>10</v>
      </c>
      <c r="B31" s="178" t="s">
        <v>171</v>
      </c>
      <c r="C31" s="188" t="s">
        <v>172</v>
      </c>
      <c r="D31" s="179" t="s">
        <v>122</v>
      </c>
      <c r="E31" s="180">
        <v>114.4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2">
        <v>0</v>
      </c>
      <c r="O31" s="182">
        <f>ROUND(E31*N31,2)</f>
        <v>0</v>
      </c>
      <c r="P31" s="182">
        <v>0</v>
      </c>
      <c r="Q31" s="182">
        <f>ROUND(E31*P31,2)</f>
        <v>0</v>
      </c>
      <c r="R31" s="182"/>
      <c r="S31" s="182" t="s">
        <v>113</v>
      </c>
      <c r="T31" s="183" t="s">
        <v>143</v>
      </c>
      <c r="U31" s="160">
        <v>0</v>
      </c>
      <c r="V31" s="160">
        <f>ROUND(E31*U31,2)</f>
        <v>0</v>
      </c>
      <c r="W31" s="160"/>
      <c r="X31" s="160" t="s">
        <v>114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115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0">
        <v>11</v>
      </c>
      <c r="B32" s="171" t="s">
        <v>179</v>
      </c>
      <c r="C32" s="187" t="s">
        <v>180</v>
      </c>
      <c r="D32" s="172" t="s">
        <v>181</v>
      </c>
      <c r="E32" s="173">
        <v>135.48150000000001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1</v>
      </c>
      <c r="O32" s="175">
        <f>ROUND(E32*N32,2)</f>
        <v>135.47999999999999</v>
      </c>
      <c r="P32" s="175">
        <v>0</v>
      </c>
      <c r="Q32" s="175">
        <f>ROUND(E32*P32,2)</f>
        <v>0</v>
      </c>
      <c r="R32" s="175" t="s">
        <v>176</v>
      </c>
      <c r="S32" s="175" t="s">
        <v>113</v>
      </c>
      <c r="T32" s="176" t="s">
        <v>143</v>
      </c>
      <c r="U32" s="160">
        <v>0</v>
      </c>
      <c r="V32" s="160">
        <f>ROUND(E32*U32,2)</f>
        <v>0</v>
      </c>
      <c r="W32" s="160"/>
      <c r="X32" s="160" t="s">
        <v>177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178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89" t="s">
        <v>312</v>
      </c>
      <c r="D33" s="161"/>
      <c r="E33" s="162">
        <v>135.48150000000001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126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5">
      <c r="A34" s="164" t="s">
        <v>107</v>
      </c>
      <c r="B34" s="165" t="s">
        <v>62</v>
      </c>
      <c r="C34" s="186" t="s">
        <v>63</v>
      </c>
      <c r="D34" s="166"/>
      <c r="E34" s="167"/>
      <c r="F34" s="168"/>
      <c r="G34" s="168">
        <f>SUMIF(AG35:AG39,"&lt;&gt;NOR",G35:G39)</f>
        <v>0</v>
      </c>
      <c r="H34" s="168"/>
      <c r="I34" s="168">
        <f>SUM(I35:I39)</f>
        <v>0</v>
      </c>
      <c r="J34" s="168"/>
      <c r="K34" s="168">
        <f>SUM(K35:K39)</f>
        <v>0</v>
      </c>
      <c r="L34" s="168"/>
      <c r="M34" s="168">
        <f>SUM(M35:M39)</f>
        <v>0</v>
      </c>
      <c r="N34" s="168"/>
      <c r="O34" s="168">
        <f>SUM(O35:O39)</f>
        <v>4.68</v>
      </c>
      <c r="P34" s="168"/>
      <c r="Q34" s="168">
        <f>SUM(Q35:Q39)</f>
        <v>0</v>
      </c>
      <c r="R34" s="168"/>
      <c r="S34" s="168"/>
      <c r="T34" s="169"/>
      <c r="U34" s="163"/>
      <c r="V34" s="163">
        <f>SUM(V35:V39)</f>
        <v>8.69</v>
      </c>
      <c r="W34" s="163"/>
      <c r="X34" s="163"/>
      <c r="AG34" t="s">
        <v>108</v>
      </c>
    </row>
    <row r="35" spans="1:60" ht="20.399999999999999" outlineLevel="1" x14ac:dyDescent="0.25">
      <c r="A35" s="170">
        <v>12</v>
      </c>
      <c r="B35" s="171" t="s">
        <v>313</v>
      </c>
      <c r="C35" s="187" t="s">
        <v>314</v>
      </c>
      <c r="D35" s="172" t="s">
        <v>146</v>
      </c>
      <c r="E35" s="173">
        <v>18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5.1819999999999998E-2</v>
      </c>
      <c r="O35" s="175">
        <f>ROUND(E35*N35,2)</f>
        <v>0.93</v>
      </c>
      <c r="P35" s="175">
        <v>0</v>
      </c>
      <c r="Q35" s="175">
        <f>ROUND(E35*P35,2)</f>
        <v>0</v>
      </c>
      <c r="R35" s="175" t="s">
        <v>315</v>
      </c>
      <c r="S35" s="175" t="s">
        <v>113</v>
      </c>
      <c r="T35" s="176" t="s">
        <v>113</v>
      </c>
      <c r="U35" s="160">
        <v>0.48299999999999998</v>
      </c>
      <c r="V35" s="160">
        <f>ROUND(E35*U35,2)</f>
        <v>8.69</v>
      </c>
      <c r="W35" s="160"/>
      <c r="X35" s="160" t="s">
        <v>114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115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250" t="s">
        <v>316</v>
      </c>
      <c r="D36" s="251"/>
      <c r="E36" s="251"/>
      <c r="F36" s="251"/>
      <c r="G36" s="251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117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252" t="s">
        <v>317</v>
      </c>
      <c r="D37" s="253"/>
      <c r="E37" s="253"/>
      <c r="F37" s="253"/>
      <c r="G37" s="253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0">
        <v>13</v>
      </c>
      <c r="B38" s="171" t="s">
        <v>189</v>
      </c>
      <c r="C38" s="187" t="s">
        <v>190</v>
      </c>
      <c r="D38" s="172" t="s">
        <v>122</v>
      </c>
      <c r="E38" s="173">
        <v>2.2000000000000002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1.7034</v>
      </c>
      <c r="O38" s="175">
        <f>ROUND(E38*N38,2)</f>
        <v>3.75</v>
      </c>
      <c r="P38" s="175">
        <v>0</v>
      </c>
      <c r="Q38" s="175">
        <f>ROUND(E38*P38,2)</f>
        <v>0</v>
      </c>
      <c r="R38" s="175"/>
      <c r="S38" s="175" t="s">
        <v>113</v>
      </c>
      <c r="T38" s="176" t="s">
        <v>143</v>
      </c>
      <c r="U38" s="160">
        <v>0</v>
      </c>
      <c r="V38" s="160">
        <f>ROUND(E38*U38,2)</f>
        <v>0</v>
      </c>
      <c r="W38" s="160"/>
      <c r="X38" s="160" t="s">
        <v>114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115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89" t="s">
        <v>318</v>
      </c>
      <c r="D39" s="161"/>
      <c r="E39" s="162">
        <v>2.2000000000000002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126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5">
      <c r="A40" s="164" t="s">
        <v>107</v>
      </c>
      <c r="B40" s="165" t="s">
        <v>66</v>
      </c>
      <c r="C40" s="186" t="s">
        <v>67</v>
      </c>
      <c r="D40" s="166"/>
      <c r="E40" s="167"/>
      <c r="F40" s="168"/>
      <c r="G40" s="168">
        <f>SUMIF(AG41:AG50,"&lt;&gt;NOR",G41:G50)</f>
        <v>0</v>
      </c>
      <c r="H40" s="168"/>
      <c r="I40" s="168">
        <f>SUM(I41:I50)</f>
        <v>0</v>
      </c>
      <c r="J40" s="168"/>
      <c r="K40" s="168">
        <f>SUM(K41:K50)</f>
        <v>0</v>
      </c>
      <c r="L40" s="168"/>
      <c r="M40" s="168">
        <f>SUM(M41:M50)</f>
        <v>0</v>
      </c>
      <c r="N40" s="168"/>
      <c r="O40" s="168">
        <f>SUM(O41:O50)</f>
        <v>32.409999999999997</v>
      </c>
      <c r="P40" s="168"/>
      <c r="Q40" s="168">
        <f>SUM(Q41:Q50)</f>
        <v>0</v>
      </c>
      <c r="R40" s="168"/>
      <c r="S40" s="168"/>
      <c r="T40" s="169"/>
      <c r="U40" s="163"/>
      <c r="V40" s="163">
        <f>SUM(V41:V50)</f>
        <v>30.79</v>
      </c>
      <c r="W40" s="163"/>
      <c r="X40" s="163"/>
      <c r="AG40" t="s">
        <v>108</v>
      </c>
    </row>
    <row r="41" spans="1:60" outlineLevel="1" x14ac:dyDescent="0.25">
      <c r="A41" s="177">
        <v>14</v>
      </c>
      <c r="B41" s="178" t="s">
        <v>319</v>
      </c>
      <c r="C41" s="188" t="s">
        <v>320</v>
      </c>
      <c r="D41" s="179" t="s">
        <v>146</v>
      </c>
      <c r="E41" s="180">
        <v>44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2">
        <v>0</v>
      </c>
      <c r="O41" s="182">
        <f>ROUND(E41*N41,2)</f>
        <v>0</v>
      </c>
      <c r="P41" s="182">
        <v>0</v>
      </c>
      <c r="Q41" s="182">
        <f>ROUND(E41*P41,2)</f>
        <v>0</v>
      </c>
      <c r="R41" s="182" t="s">
        <v>315</v>
      </c>
      <c r="S41" s="182" t="s">
        <v>113</v>
      </c>
      <c r="T41" s="183" t="s">
        <v>113</v>
      </c>
      <c r="U41" s="160">
        <v>0.06</v>
      </c>
      <c r="V41" s="160">
        <f>ROUND(E41*U41,2)</f>
        <v>2.64</v>
      </c>
      <c r="W41" s="160"/>
      <c r="X41" s="160" t="s">
        <v>114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115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0">
        <v>15</v>
      </c>
      <c r="B42" s="171" t="s">
        <v>321</v>
      </c>
      <c r="C42" s="187" t="s">
        <v>322</v>
      </c>
      <c r="D42" s="172" t="s">
        <v>122</v>
      </c>
      <c r="E42" s="173">
        <v>9.24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2.5249999999999999</v>
      </c>
      <c r="O42" s="175">
        <f>ROUND(E42*N42,2)</f>
        <v>23.33</v>
      </c>
      <c r="P42" s="175">
        <v>0</v>
      </c>
      <c r="Q42" s="175">
        <f>ROUND(E42*P42,2)</f>
        <v>0</v>
      </c>
      <c r="R42" s="175" t="s">
        <v>315</v>
      </c>
      <c r="S42" s="175" t="s">
        <v>113</v>
      </c>
      <c r="T42" s="176" t="s">
        <v>113</v>
      </c>
      <c r="U42" s="160">
        <v>1.3029999999999999</v>
      </c>
      <c r="V42" s="160">
        <f>ROUND(E42*U42,2)</f>
        <v>12.04</v>
      </c>
      <c r="W42" s="160"/>
      <c r="X42" s="160" t="s">
        <v>114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115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250" t="s">
        <v>323</v>
      </c>
      <c r="D43" s="251"/>
      <c r="E43" s="251"/>
      <c r="F43" s="251"/>
      <c r="G43" s="251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117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89" t="s">
        <v>324</v>
      </c>
      <c r="D44" s="161"/>
      <c r="E44" s="162">
        <v>9.24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126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7">
        <v>16</v>
      </c>
      <c r="B45" s="178" t="s">
        <v>325</v>
      </c>
      <c r="C45" s="188" t="s">
        <v>326</v>
      </c>
      <c r="D45" s="179" t="s">
        <v>146</v>
      </c>
      <c r="E45" s="180">
        <v>44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2"/>
      <c r="S45" s="182" t="s">
        <v>292</v>
      </c>
      <c r="T45" s="183" t="s">
        <v>113</v>
      </c>
      <c r="U45" s="160">
        <v>7.9000000000000001E-2</v>
      </c>
      <c r="V45" s="160">
        <f>ROUND(E45*U45,2)</f>
        <v>3.48</v>
      </c>
      <c r="W45" s="160"/>
      <c r="X45" s="160" t="s">
        <v>114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115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7">
        <v>17</v>
      </c>
      <c r="B46" s="178" t="s">
        <v>327</v>
      </c>
      <c r="C46" s="188" t="s">
        <v>328</v>
      </c>
      <c r="D46" s="179" t="s">
        <v>146</v>
      </c>
      <c r="E46" s="180">
        <v>22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21</v>
      </c>
      <c r="M46" s="182">
        <f>G46*(1+L46/100)</f>
        <v>0</v>
      </c>
      <c r="N46" s="182">
        <v>0</v>
      </c>
      <c r="O46" s="182">
        <f>ROUND(E46*N46,2)</f>
        <v>0</v>
      </c>
      <c r="P46" s="182">
        <v>0</v>
      </c>
      <c r="Q46" s="182">
        <f>ROUND(E46*P46,2)</f>
        <v>0</v>
      </c>
      <c r="R46" s="182"/>
      <c r="S46" s="182" t="s">
        <v>292</v>
      </c>
      <c r="T46" s="183" t="s">
        <v>143</v>
      </c>
      <c r="U46" s="160">
        <v>0</v>
      </c>
      <c r="V46" s="160">
        <f>ROUND(E46*U46,2)</f>
        <v>0</v>
      </c>
      <c r="W46" s="160"/>
      <c r="X46" s="160" t="s">
        <v>114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115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0.399999999999999" outlineLevel="1" x14ac:dyDescent="0.25">
      <c r="A47" s="177">
        <v>18</v>
      </c>
      <c r="B47" s="178" t="s">
        <v>329</v>
      </c>
      <c r="C47" s="188" t="s">
        <v>330</v>
      </c>
      <c r="D47" s="179" t="s">
        <v>146</v>
      </c>
      <c r="E47" s="180">
        <v>22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21</v>
      </c>
      <c r="M47" s="182">
        <f>G47*(1+L47/100)</f>
        <v>0</v>
      </c>
      <c r="N47" s="182">
        <v>5.3830000000000003E-2</v>
      </c>
      <c r="O47" s="182">
        <f>ROUND(E47*N47,2)</f>
        <v>1.18</v>
      </c>
      <c r="P47" s="182">
        <v>0</v>
      </c>
      <c r="Q47" s="182">
        <f>ROUND(E47*P47,2)</f>
        <v>0</v>
      </c>
      <c r="R47" s="182"/>
      <c r="S47" s="182" t="s">
        <v>113</v>
      </c>
      <c r="T47" s="183" t="s">
        <v>143</v>
      </c>
      <c r="U47" s="160">
        <v>0</v>
      </c>
      <c r="V47" s="160">
        <f>ROUND(E47*U47,2)</f>
        <v>0</v>
      </c>
      <c r="W47" s="160"/>
      <c r="X47" s="160" t="s">
        <v>114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115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7">
        <v>19</v>
      </c>
      <c r="B48" s="178" t="s">
        <v>331</v>
      </c>
      <c r="C48" s="188" t="s">
        <v>332</v>
      </c>
      <c r="D48" s="179" t="s">
        <v>146</v>
      </c>
      <c r="E48" s="180">
        <v>22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2">
        <v>1.0000000000000001E-5</v>
      </c>
      <c r="O48" s="182">
        <f>ROUND(E48*N48,2)</f>
        <v>0</v>
      </c>
      <c r="P48" s="182">
        <v>0</v>
      </c>
      <c r="Q48" s="182">
        <f>ROUND(E48*P48,2)</f>
        <v>0</v>
      </c>
      <c r="R48" s="182"/>
      <c r="S48" s="182" t="s">
        <v>113</v>
      </c>
      <c r="T48" s="183" t="s">
        <v>143</v>
      </c>
      <c r="U48" s="160">
        <v>0</v>
      </c>
      <c r="V48" s="160">
        <f>ROUND(E48*U48,2)</f>
        <v>0</v>
      </c>
      <c r="W48" s="160"/>
      <c r="X48" s="160" t="s">
        <v>114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115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0.399999999999999" outlineLevel="1" x14ac:dyDescent="0.25">
      <c r="A49" s="170">
        <v>20</v>
      </c>
      <c r="B49" s="171" t="s">
        <v>333</v>
      </c>
      <c r="C49" s="187" t="s">
        <v>334</v>
      </c>
      <c r="D49" s="172" t="s">
        <v>225</v>
      </c>
      <c r="E49" s="173">
        <v>2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3.95201</v>
      </c>
      <c r="O49" s="175">
        <f>ROUND(E49*N49,2)</f>
        <v>7.9</v>
      </c>
      <c r="P49" s="175">
        <v>0</v>
      </c>
      <c r="Q49" s="175">
        <f>ROUND(E49*P49,2)</f>
        <v>0</v>
      </c>
      <c r="R49" s="175" t="s">
        <v>335</v>
      </c>
      <c r="S49" s="175" t="s">
        <v>113</v>
      </c>
      <c r="T49" s="176" t="s">
        <v>113</v>
      </c>
      <c r="U49" s="160">
        <v>6.3163600000000004</v>
      </c>
      <c r="V49" s="160">
        <f>ROUND(E49*U49,2)</f>
        <v>12.63</v>
      </c>
      <c r="W49" s="160"/>
      <c r="X49" s="160" t="s">
        <v>185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186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1" outlineLevel="1" x14ac:dyDescent="0.25">
      <c r="A50" s="158"/>
      <c r="B50" s="159"/>
      <c r="C50" s="250" t="s">
        <v>336</v>
      </c>
      <c r="D50" s="251"/>
      <c r="E50" s="251"/>
      <c r="F50" s="251"/>
      <c r="G50" s="251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117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4" t="str">
        <f>C50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50" s="151"/>
      <c r="BC50" s="151"/>
      <c r="BD50" s="151"/>
      <c r="BE50" s="151"/>
      <c r="BF50" s="151"/>
      <c r="BG50" s="151"/>
      <c r="BH50" s="151"/>
    </row>
    <row r="51" spans="1:60" x14ac:dyDescent="0.25">
      <c r="A51" s="164" t="s">
        <v>107</v>
      </c>
      <c r="B51" s="165" t="s">
        <v>72</v>
      </c>
      <c r="C51" s="186" t="s">
        <v>73</v>
      </c>
      <c r="D51" s="166"/>
      <c r="E51" s="167"/>
      <c r="F51" s="168"/>
      <c r="G51" s="168">
        <f>SUMIF(AG52:AG54,"&lt;&gt;NOR",G52:G54)</f>
        <v>0</v>
      </c>
      <c r="H51" s="168"/>
      <c r="I51" s="168">
        <f>SUM(I52:I54)</f>
        <v>0</v>
      </c>
      <c r="J51" s="168"/>
      <c r="K51" s="168">
        <f>SUM(K52:K54)</f>
        <v>0</v>
      </c>
      <c r="L51" s="168"/>
      <c r="M51" s="168">
        <f>SUM(M52:M54)</f>
        <v>0</v>
      </c>
      <c r="N51" s="168"/>
      <c r="O51" s="168">
        <f>SUM(O52:O54)</f>
        <v>0</v>
      </c>
      <c r="P51" s="168"/>
      <c r="Q51" s="168">
        <f>SUM(Q52:Q54)</f>
        <v>0</v>
      </c>
      <c r="R51" s="168"/>
      <c r="S51" s="168"/>
      <c r="T51" s="169"/>
      <c r="U51" s="163"/>
      <c r="V51" s="163">
        <f>SUM(V52:V54)</f>
        <v>39.28</v>
      </c>
      <c r="W51" s="163"/>
      <c r="X51" s="163"/>
      <c r="AG51" t="s">
        <v>108</v>
      </c>
    </row>
    <row r="52" spans="1:60" outlineLevel="1" x14ac:dyDescent="0.25">
      <c r="A52" s="170">
        <v>21</v>
      </c>
      <c r="B52" s="171" t="s">
        <v>337</v>
      </c>
      <c r="C52" s="187" t="s">
        <v>338</v>
      </c>
      <c r="D52" s="172" t="s">
        <v>181</v>
      </c>
      <c r="E52" s="173">
        <v>185.70939999999999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 t="s">
        <v>315</v>
      </c>
      <c r="S52" s="175" t="s">
        <v>113</v>
      </c>
      <c r="T52" s="176" t="s">
        <v>113</v>
      </c>
      <c r="U52" s="160">
        <v>0.21149999999999999</v>
      </c>
      <c r="V52" s="160">
        <f>ROUND(E52*U52,2)</f>
        <v>39.28</v>
      </c>
      <c r="W52" s="160"/>
      <c r="X52" s="160" t="s">
        <v>253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254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250" t="s">
        <v>339</v>
      </c>
      <c r="D53" s="251"/>
      <c r="E53" s="251"/>
      <c r="F53" s="251"/>
      <c r="G53" s="251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117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252" t="s">
        <v>340</v>
      </c>
      <c r="D54" s="253"/>
      <c r="E54" s="253"/>
      <c r="F54" s="253"/>
      <c r="G54" s="253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163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5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94</v>
      </c>
    </row>
    <row r="56" spans="1:60" x14ac:dyDescent="0.25">
      <c r="A56" s="154"/>
      <c r="B56" s="155" t="s">
        <v>29</v>
      </c>
      <c r="C56" s="191"/>
      <c r="D56" s="156"/>
      <c r="E56" s="157"/>
      <c r="F56" s="157"/>
      <c r="G56" s="185">
        <f>G8+G34+G40+G51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293</v>
      </c>
    </row>
    <row r="57" spans="1:60" x14ac:dyDescent="0.25">
      <c r="C57" s="192"/>
      <c r="D57" s="10"/>
      <c r="AG57" t="s">
        <v>295</v>
      </c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14">
    <mergeCell ref="C14:G14"/>
    <mergeCell ref="A1:G1"/>
    <mergeCell ref="C2:G2"/>
    <mergeCell ref="C3:G3"/>
    <mergeCell ref="C4:G4"/>
    <mergeCell ref="C10:G10"/>
    <mergeCell ref="C53:G53"/>
    <mergeCell ref="C54:G54"/>
    <mergeCell ref="C18:G18"/>
    <mergeCell ref="C25:G25"/>
    <mergeCell ref="C36:G36"/>
    <mergeCell ref="C37:G37"/>
    <mergeCell ref="C43:G43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POZNÁMKA</vt:lpstr>
      <vt:lpstr>Stavba</vt:lpstr>
      <vt:lpstr>VzorPolozky</vt:lpstr>
      <vt:lpstr>01 01 Pol</vt:lpstr>
      <vt:lpstr>02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02 Pol'!Názvy_tisku</vt:lpstr>
      <vt:lpstr>oadresa</vt:lpstr>
      <vt:lpstr>Stavba!Objednatel</vt:lpstr>
      <vt:lpstr>Stavba!Objekt</vt:lpstr>
      <vt:lpstr>'01 01 Pol'!Oblast_tisku</vt:lpstr>
      <vt:lpstr>'02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Hovězák</dc:creator>
  <cp:lastModifiedBy>Ing. Michaela Hýblerová</cp:lastModifiedBy>
  <cp:lastPrinted>2020-09-30T12:41:13Z</cp:lastPrinted>
  <dcterms:created xsi:type="dcterms:W3CDTF">2009-04-08T07:15:50Z</dcterms:created>
  <dcterms:modified xsi:type="dcterms:W3CDTF">2020-09-30T12:41:24Z</dcterms:modified>
</cp:coreProperties>
</file>