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Administrator\Desktop\"/>
    </mc:Choice>
  </mc:AlternateContent>
  <bookViews>
    <workbookView xWindow="0" yWindow="0" windowWidth="0" windowHeight="0"/>
  </bookViews>
  <sheets>
    <sheet name="Rekapitulace stavby" sheetId="1" r:id="rId1"/>
    <sheet name="SO02 - Zastávka BUS + cho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'SO02 - Zastávka BUS + cho...'!$C$121:$K$209</definedName>
    <definedName name="_xlnm.Print_Area" localSheetId="1">'SO02 - Zastávka BUS + cho...'!$C$4:$J$76,'SO02 - Zastávka BUS + cho...'!$C$82:$J$103,'SO02 - Zastávka BUS + cho...'!$C$109:$K$209</definedName>
    <definedName name="_xlnm.Print_Titles" localSheetId="1">'SO02 - Zastávka BUS + cho...'!$121:$121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208"/>
  <c r="BH208"/>
  <c r="BG208"/>
  <c r="BF208"/>
  <c r="T208"/>
  <c r="T207"/>
  <c r="R208"/>
  <c r="R207"/>
  <c r="P208"/>
  <c r="P207"/>
  <c r="BI205"/>
  <c r="BH205"/>
  <c r="BG205"/>
  <c r="BF205"/>
  <c r="T205"/>
  <c r="R205"/>
  <c r="P205"/>
  <c r="BI202"/>
  <c r="BH202"/>
  <c r="BG202"/>
  <c r="BF202"/>
  <c r="T202"/>
  <c r="R202"/>
  <c r="P202"/>
  <c r="BI199"/>
  <c r="BH199"/>
  <c r="BG199"/>
  <c r="BF199"/>
  <c r="T199"/>
  <c r="R199"/>
  <c r="P199"/>
  <c r="BI197"/>
  <c r="BH197"/>
  <c r="BG197"/>
  <c r="BF197"/>
  <c r="T197"/>
  <c r="R197"/>
  <c r="P197"/>
  <c r="BI194"/>
  <c r="BH194"/>
  <c r="BG194"/>
  <c r="BF194"/>
  <c r="T194"/>
  <c r="R194"/>
  <c r="P194"/>
  <c r="BI191"/>
  <c r="BH191"/>
  <c r="BG191"/>
  <c r="BF191"/>
  <c r="T191"/>
  <c r="R191"/>
  <c r="P191"/>
  <c r="BI189"/>
  <c r="BH189"/>
  <c r="BG189"/>
  <c r="BF189"/>
  <c r="T189"/>
  <c r="R189"/>
  <c r="P189"/>
  <c r="BI187"/>
  <c r="BH187"/>
  <c r="BG187"/>
  <c r="BF187"/>
  <c r="T187"/>
  <c r="R187"/>
  <c r="P187"/>
  <c r="BI184"/>
  <c r="BH184"/>
  <c r="BG184"/>
  <c r="BF184"/>
  <c r="T184"/>
  <c r="R184"/>
  <c r="P184"/>
  <c r="BI181"/>
  <c r="BH181"/>
  <c r="BG181"/>
  <c r="BF181"/>
  <c r="T181"/>
  <c r="R181"/>
  <c r="P181"/>
  <c r="BI179"/>
  <c r="BH179"/>
  <c r="BG179"/>
  <c r="BF179"/>
  <c r="T179"/>
  <c r="R179"/>
  <c r="P179"/>
  <c r="BI177"/>
  <c r="BH177"/>
  <c r="BG177"/>
  <c r="BF177"/>
  <c r="T177"/>
  <c r="R177"/>
  <c r="P177"/>
  <c r="BI172"/>
  <c r="BH172"/>
  <c r="BG172"/>
  <c r="BF172"/>
  <c r="T172"/>
  <c r="R172"/>
  <c r="P172"/>
  <c r="BI168"/>
  <c r="BH168"/>
  <c r="BG168"/>
  <c r="BF168"/>
  <c r="T168"/>
  <c r="R168"/>
  <c r="P168"/>
  <c r="BI166"/>
  <c r="BH166"/>
  <c r="BG166"/>
  <c r="BF166"/>
  <c r="T166"/>
  <c r="R166"/>
  <c r="P166"/>
  <c r="BI162"/>
  <c r="BH162"/>
  <c r="BG162"/>
  <c r="BF162"/>
  <c r="T162"/>
  <c r="R162"/>
  <c r="P162"/>
  <c r="BI159"/>
  <c r="BH159"/>
  <c r="BG159"/>
  <c r="BF159"/>
  <c r="T159"/>
  <c r="R159"/>
  <c r="P159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5"/>
  <c r="BH145"/>
  <c r="BG145"/>
  <c r="BF145"/>
  <c r="T145"/>
  <c r="R145"/>
  <c r="P145"/>
  <c r="BI141"/>
  <c r="BH141"/>
  <c r="BG141"/>
  <c r="BF141"/>
  <c r="T141"/>
  <c r="R141"/>
  <c r="P141"/>
  <c r="BI138"/>
  <c r="BH138"/>
  <c r="BG138"/>
  <c r="BF138"/>
  <c r="T138"/>
  <c r="R138"/>
  <c r="P138"/>
  <c r="BI136"/>
  <c r="BH136"/>
  <c r="BG136"/>
  <c r="BF136"/>
  <c r="T136"/>
  <c r="R136"/>
  <c r="P136"/>
  <c r="BI133"/>
  <c r="BH133"/>
  <c r="BG133"/>
  <c r="BF133"/>
  <c r="T133"/>
  <c r="R133"/>
  <c r="P133"/>
  <c r="BI131"/>
  <c r="BH131"/>
  <c r="BG131"/>
  <c r="BF131"/>
  <c r="T131"/>
  <c r="R131"/>
  <c r="P131"/>
  <c r="BI128"/>
  <c r="BH128"/>
  <c r="BG128"/>
  <c r="BF128"/>
  <c r="T128"/>
  <c r="R128"/>
  <c r="P128"/>
  <c r="BI125"/>
  <c r="BH125"/>
  <c r="BG125"/>
  <c r="BF125"/>
  <c r="T125"/>
  <c r="R125"/>
  <c r="P125"/>
  <c r="F116"/>
  <c r="E114"/>
  <c r="F89"/>
  <c r="E87"/>
  <c r="J24"/>
  <c r="E24"/>
  <c r="J119"/>
  <c r="J23"/>
  <c r="J21"/>
  <c r="E21"/>
  <c r="J91"/>
  <c r="J20"/>
  <c r="J18"/>
  <c r="E18"/>
  <c r="F119"/>
  <c r="J17"/>
  <c r="J15"/>
  <c r="E15"/>
  <c r="F118"/>
  <c r="J14"/>
  <c r="J12"/>
  <c r="J116"/>
  <c r="E7"/>
  <c r="E112"/>
  <c i="1" r="L90"/>
  <c r="AM90"/>
  <c r="AM89"/>
  <c r="L89"/>
  <c r="AM87"/>
  <c r="L87"/>
  <c r="L85"/>
  <c r="L84"/>
  <c i="2" r="J208"/>
  <c r="J202"/>
  <c r="BK199"/>
  <c r="J197"/>
  <c r="BK194"/>
  <c r="J191"/>
  <c r="BK187"/>
  <c r="BK184"/>
  <c r="BK181"/>
  <c r="BK179"/>
  <c r="J177"/>
  <c r="J172"/>
  <c r="BK168"/>
  <c r="BK156"/>
  <c r="J154"/>
  <c r="J150"/>
  <c r="BK148"/>
  <c r="BK145"/>
  <c r="BK141"/>
  <c r="BK138"/>
  <c r="J136"/>
  <c r="J131"/>
  <c r="J125"/>
  <c i="1" r="AS94"/>
  <c i="2" r="J205"/>
  <c r="BK202"/>
  <c r="J199"/>
  <c r="BK189"/>
  <c r="J179"/>
  <c r="BK177"/>
  <c r="BK172"/>
  <c r="BK166"/>
  <c r="J162"/>
  <c r="BK159"/>
  <c r="J156"/>
  <c r="J152"/>
  <c r="J148"/>
  <c r="J141"/>
  <c r="J138"/>
  <c r="J133"/>
  <c r="BK131"/>
  <c r="J128"/>
  <c r="BK208"/>
  <c r="BK205"/>
  <c r="BK197"/>
  <c r="J194"/>
  <c r="BK191"/>
  <c r="J189"/>
  <c r="J187"/>
  <c r="J184"/>
  <c r="J181"/>
  <c r="J168"/>
  <c r="J166"/>
  <c r="BK162"/>
  <c r="J159"/>
  <c r="BK154"/>
  <c r="BK152"/>
  <c r="BK150"/>
  <c r="J145"/>
  <c r="BK136"/>
  <c r="BK133"/>
  <c r="BK128"/>
  <c r="BK125"/>
  <c l="1" r="R124"/>
  <c r="P124"/>
  <c r="BK144"/>
  <c r="J144"/>
  <c r="J99"/>
  <c r="R144"/>
  <c r="BK176"/>
  <c r="J176"/>
  <c r="J100"/>
  <c r="T176"/>
  <c r="BK124"/>
  <c r="J124"/>
  <c r="J98"/>
  <c r="T124"/>
  <c r="P144"/>
  <c r="T144"/>
  <c r="P176"/>
  <c r="R176"/>
  <c r="BK196"/>
  <c r="J196"/>
  <c r="J101"/>
  <c r="P196"/>
  <c r="R196"/>
  <c r="T196"/>
  <c r="F91"/>
  <c r="J92"/>
  <c r="J118"/>
  <c r="BE125"/>
  <c r="BE131"/>
  <c r="BE133"/>
  <c r="BE141"/>
  <c r="BE148"/>
  <c r="BE150"/>
  <c r="BE159"/>
  <c r="BE181"/>
  <c r="BE187"/>
  <c r="BE189"/>
  <c r="BE199"/>
  <c r="BE202"/>
  <c r="BE205"/>
  <c r="BE208"/>
  <c r="E85"/>
  <c r="J89"/>
  <c r="F92"/>
  <c r="BE128"/>
  <c r="BE136"/>
  <c r="BE138"/>
  <c r="BE156"/>
  <c r="BE162"/>
  <c r="BE168"/>
  <c r="BE191"/>
  <c r="BE145"/>
  <c r="BE152"/>
  <c r="BE154"/>
  <c r="BE166"/>
  <c r="BE172"/>
  <c r="BE177"/>
  <c r="BE179"/>
  <c r="BE184"/>
  <c r="BE194"/>
  <c r="BE197"/>
  <c r="BK207"/>
  <c r="J207"/>
  <c r="J102"/>
  <c r="F35"/>
  <c i="1" r="BB95"/>
  <c r="BB94"/>
  <c r="W31"/>
  <c i="2" r="F34"/>
  <c i="1" r="BA95"/>
  <c r="BA94"/>
  <c r="W30"/>
  <c i="2" r="F36"/>
  <c i="1" r="BC95"/>
  <c r="BC94"/>
  <c r="W32"/>
  <c i="2" r="J34"/>
  <c i="1" r="AW95"/>
  <c i="2" r="F37"/>
  <c i="1" r="BD95"/>
  <c r="BD94"/>
  <c r="W33"/>
  <c i="2" l="1" r="T123"/>
  <c r="T122"/>
  <c r="P123"/>
  <c r="P122"/>
  <c i="1" r="AU95"/>
  <c i="2" r="R123"/>
  <c r="R122"/>
  <c r="BK123"/>
  <c r="J123"/>
  <c r="J97"/>
  <c i="1" r="AY94"/>
  <c i="2" r="F33"/>
  <c i="1" r="AZ95"/>
  <c r="AZ94"/>
  <c r="AV94"/>
  <c r="AK29"/>
  <c r="AU94"/>
  <c r="AW94"/>
  <c r="AK30"/>
  <c r="AX94"/>
  <c i="2" r="J33"/>
  <c i="1" r="AV95"/>
  <c r="AT95"/>
  <c i="2" l="1" r="BK122"/>
  <c r="J122"/>
  <c i="1" r="AT94"/>
  <c i="2" r="J30"/>
  <c i="1" r="AG95"/>
  <c r="AN95"/>
  <c r="W29"/>
  <c i="2" l="1" r="J96"/>
  <c r="J39"/>
  <c i="1" r="AG94"/>
  <c r="AN94"/>
  <c l="1" r="AK26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<sst xmlns="http://schemas.openxmlformats.org/spreadsheetml/2006/main">
  <si>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</si>
  <si>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</si>
  <si>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</si>
  <si>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</si>
  <si>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</si>
  <si>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{3efe9716-206e-4a7d-abbb-7612f52859a7}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</si>
  <si>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</si>
  <si>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</si>
  <si>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</si>
  <si>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</si>
  <si>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</si>
  <si>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</si>
  <si>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</si>
  <si>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</si>
  <si>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2020/04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</si>
  <si>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</si>
  <si>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</si>
  <si>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Rohatec - sil. III/43237</t>
  </si>
  <si>
    <t>KSO:</t>
  </si>
  <si>
    <t>CC-CZ:</t>
  </si>
  <si>
    <t>Místo:</t>
  </si>
  <si>
    <t xml:space="preserve"> </t>
  </si>
  <si>
    <t>Datum:</t>
  </si>
  <si>
    <t>11. 5. 2020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</si>
  <si>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</si>
  <si>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</si>
  <si>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</si>
  <si>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</si>
  <si>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</si>
  <si>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</si>
  <si>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</si>
  <si>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</si>
  <si>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</si>
  <si>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</si>
  <si>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</si>
  <si>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</si>
  <si>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</si>
  <si>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</si>
  <si>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</si>
  <si>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</si>
  <si>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</si>
  <si>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</si>
  <si>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</si>
  <si>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</si>
  <si>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</si>
  <si>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</si>
  <si>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</si>
  <si>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</si>
  <si>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</si>
  <si>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</si>
  <si>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</si>
  <si>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</si>
  <si>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</si>
  <si>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</si>
  <si>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</si>
  <si>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</si>
  <si>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</si>
  <si>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</si>
  <si>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</si>
  <si>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</si>
  <si>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</si>
  <si>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</si>
  <si>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</si>
  <si>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</si>
  <si>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</si>
  <si>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</si>
  <si>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</si>
  <si>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</si>
  <si>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</si>
  <si>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</si>
  <si>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</si>
  <si>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</si>
  <si>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</si>
  <si>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</si>
  <si>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</si>
  <si>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</si>
  <si>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</si>
  <si>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</si>
  <si>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SO02</t>
  </si>
  <si>
    <t>Zastávka BUS + chodník</t>
  </si>
  <si>
    <t>STA</t>
  </si>
  <si>
    <t>1</t>
  </si>
  <si>
    <t>{1ded6e6c-e666-4501-98f9-0e4a79ab21a5}</t>
  </si>
  <si>
    <t>2</t>
  </si>
  <si>
    <t>KRYCÍ LIST SOUPISU PRACÍ</t>
  </si>
  <si>
    <t>Objekt:</t>
  </si>
  <si>
    <t>SO02 - Zastávka BUS + chodník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</si>
  <si>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</si>
  <si>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</si>
  <si>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</si>
  <si>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</si>
  <si>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</si>
  <si>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</si>
  <si>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</si>
  <si>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</si>
  <si>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</si>
  <si>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</si>
  <si>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</si>
  <si>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</si>
  <si>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</si>
  <si>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</si>
  <si>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</si>
  <si>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</si>
  <si>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</si>
  <si>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</si>
  <si>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</si>
  <si>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</si>
  <si>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</si>
  <si>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</si>
  <si>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</si>
  <si>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</si>
  <si>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</si>
  <si>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</si>
  <si>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</si>
  <si>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</si>
  <si>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3</t>
  </si>
  <si>
    <t>K</t>
  </si>
  <si>
    <t>113106143</t>
  </si>
  <si>
    <t>Rozebrání dlažeb z kamenných dlaždic komunikací pro pěší strojně pl přes 50 m2</t>
  </si>
  <si>
    <t>m2</t>
  </si>
  <si>
    <t>4</t>
  </si>
  <si>
    <t>-1909616967</t>
  </si>
  <si>
    <t>PP</t>
  </si>
  <si>
    <t>Rozebrání dlažeb komunikací pro pěší s přemístěním hmot na skládku na vzdálenost do 3 m nebo s naložením na dopravní prostředek s ložem z kameniva nebo živice a s jakoukoliv výplní spár strojně plochy jednotlivě přes 50 m2 z kamenných dlaždic nebo desek</t>
  </si>
  <si>
    <t>VV</t>
  </si>
  <si>
    <t>57,1*1,2</t>
  </si>
  <si>
    <t>6</t>
  </si>
  <si>
    <t>113204111</t>
  </si>
  <si>
    <t>Vytrhání obrub záhonových</t>
  </si>
  <si>
    <t>m</t>
  </si>
  <si>
    <t>-147905295</t>
  </si>
  <si>
    <t xml:space="preserve">Vytrhání obrub  s vybouráním lože, s přemístěním hmot na skládku na vzdálenost do 3 m nebo s naložením na dopravní prostředek záhonových</t>
  </si>
  <si>
    <t>24+7,3+18,5+4,3</t>
  </si>
  <si>
    <t>25</t>
  </si>
  <si>
    <t>180405111</t>
  </si>
  <si>
    <t>Založení trávníku ve vegetačních prefabrikátech výsevem semene v rovině a ve svahu do 1:5</t>
  </si>
  <si>
    <t>-2110486024</t>
  </si>
  <si>
    <t>Založení trávníků ve vegetačních dlaždicích nebo prefabrikátech výsevem semene v rovině nebo na svahu do 1:5</t>
  </si>
  <si>
    <t>26</t>
  </si>
  <si>
    <t>M</t>
  </si>
  <si>
    <t>00572410</t>
  </si>
  <si>
    <t>osivo směs travní parková</t>
  </si>
  <si>
    <t>kg</t>
  </si>
  <si>
    <t>8</t>
  </si>
  <si>
    <t>-2085438109</t>
  </si>
  <si>
    <t>33,2*0,03 'Přepočtené koeficientem množství</t>
  </si>
  <si>
    <t>23</t>
  </si>
  <si>
    <t>181311103</t>
  </si>
  <si>
    <t>Rozprostření ornice tl vrstvy do 200 mm v rovině nebo ve svahu do 1:5 ručně</t>
  </si>
  <si>
    <t>47808518</t>
  </si>
  <si>
    <t>Rozprostření a urovnání ornice v rovině nebo ve svahu sklonu do 1:5 ručně při souvislé ploše, tl. vrstvy do 200 mm</t>
  </si>
  <si>
    <t>24</t>
  </si>
  <si>
    <t>10364100</t>
  </si>
  <si>
    <t>zemina pro terénní úpravy - tříděná</t>
  </si>
  <si>
    <t>t</t>
  </si>
  <si>
    <t>1725151816</t>
  </si>
  <si>
    <t>(33,2*0,2)*1,75</t>
  </si>
  <si>
    <t>181951112</t>
  </si>
  <si>
    <t>Úprava pláně v hornině třídy těžitelnosti I, skupiny 1 až 3 se zhutněním</t>
  </si>
  <si>
    <t>-1081012038</t>
  </si>
  <si>
    <t>Úprava pláně vyrovnáním výškových rozdílů strojně v hornině třídy těžitelnosti I, skupiny 1 až 3 se zhutněním</t>
  </si>
  <si>
    <t>(91,4+22,3)*1,2</t>
  </si>
  <si>
    <t>5</t>
  </si>
  <si>
    <t>Komunikace pozemní</t>
  </si>
  <si>
    <t>32</t>
  </si>
  <si>
    <t>564801112</t>
  </si>
  <si>
    <t>Lože z drti 4/8 tl 40 mm</t>
  </si>
  <si>
    <t>101050402</t>
  </si>
  <si>
    <t xml:space="preserve">Lože z drti 4/8  s rozprostřením a zhutněním, po zhutnění tl. 40 mm</t>
  </si>
  <si>
    <t>91,4+22,3</t>
  </si>
  <si>
    <t>33</t>
  </si>
  <si>
    <t>564851111</t>
  </si>
  <si>
    <t>Podklad ze štěrkodrtě ŠD tl 150 mm</t>
  </si>
  <si>
    <t>-657539927</t>
  </si>
  <si>
    <t xml:space="preserve">Podklad ze štěrkodrti ŠD  s rozprostřením a zhutněním, po zhutnění tl. 150 mm</t>
  </si>
  <si>
    <t>34</t>
  </si>
  <si>
    <t>564861111</t>
  </si>
  <si>
    <t>Podklad ze štěrkodrtě ŠD tl 200 mm</t>
  </si>
  <si>
    <t>2017715245</t>
  </si>
  <si>
    <t xml:space="preserve">Podklad ze štěrkodrti ŠD  s rozprostřením a zhutněním, po zhutnění tl. 200 mm</t>
  </si>
  <si>
    <t>35</t>
  </si>
  <si>
    <t>567122111</t>
  </si>
  <si>
    <t>Podklad ze směsi stmelené cementem SC C 8/10 (KSC I) tl 100 mm</t>
  </si>
  <si>
    <t>462589770</t>
  </si>
  <si>
    <t>Podklad ze směsi stmelené cementem SC bez dilatačních spár, s rozprostřením a zhutněním SC C 8/10 (KSC I), po zhutnění tl. 120 mm</t>
  </si>
  <si>
    <t>16</t>
  </si>
  <si>
    <t>596211111</t>
  </si>
  <si>
    <t>Kladení zámkové dlažby komunikací pro pěší tl 60 mm skupiny A pl do 100 m2</t>
  </si>
  <si>
    <t>1073557806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</si>
  <si>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přes 50 do 100 m2</t>
  </si>
  <si>
    <t>17</t>
  </si>
  <si>
    <t>59245018</t>
  </si>
  <si>
    <t>dlažba tvar obdélník betonová 200x100x60mm přírodní</t>
  </si>
  <si>
    <t>1362308962</t>
  </si>
  <si>
    <t>81,4*1,03 'Přepočtené koeficientem množství</t>
  </si>
  <si>
    <t>18</t>
  </si>
  <si>
    <t>59245008</t>
  </si>
  <si>
    <t>dlažba tvar obdélník betonová 200x100x60mm červená</t>
  </si>
  <si>
    <t>1974985311</t>
  </si>
  <si>
    <t>5,2*1,03 'Přepočtené koeficientem množství</t>
  </si>
  <si>
    <t>19</t>
  </si>
  <si>
    <t>59245006</t>
  </si>
  <si>
    <t>dlažba tvar obdélník betonová pro nevidomé 200x100x60mm červená</t>
  </si>
  <si>
    <t>-1586560184</t>
  </si>
  <si>
    <t>1,7+3,1</t>
  </si>
  <si>
    <t>4,8*1,03 'Přepočtené koeficientem množství</t>
  </si>
  <si>
    <t>20</t>
  </si>
  <si>
    <t>596211210</t>
  </si>
  <si>
    <t>Kladení zámkové dlažby komunikací pro pěší tl 80 mm skupiny A pl do 50 m2</t>
  </si>
  <si>
    <t>-1542529274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</si>
  <si>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80 mm skupiny A, pro plochy do 50 m2</t>
  </si>
  <si>
    <t>59245020</t>
  </si>
  <si>
    <t>dlažba tvar obdélník betonová 200x100x80mm přírodní</t>
  </si>
  <si>
    <t>1914864031</t>
  </si>
  <si>
    <t>12,2+6,3</t>
  </si>
  <si>
    <t>18,5*1,03 'Přepočtené koeficientem množství</t>
  </si>
  <si>
    <t>22</t>
  </si>
  <si>
    <t>59245226</t>
  </si>
  <si>
    <t>dlažba tvar obdélník betonová pro nevidomé 200x100x80mm barevná</t>
  </si>
  <si>
    <t>-441795742</t>
  </si>
  <si>
    <t>2,6+1,2</t>
  </si>
  <si>
    <t>3,8*1,03 'Přepočtené koeficientem množství</t>
  </si>
  <si>
    <t>9</t>
  </si>
  <si>
    <t>Ostatní konstrukce a práce, bourání</t>
  </si>
  <si>
    <t>7</t>
  </si>
  <si>
    <t>914111111</t>
  </si>
  <si>
    <t>Montáž svislé dopravní značky do velikosti 1 m2 objímkami na sloupek nebo konzolu</t>
  </si>
  <si>
    <t>kus</t>
  </si>
  <si>
    <t>-665825986</t>
  </si>
  <si>
    <t xml:space="preserve">Přesun svislé dopravní značky základní  velikosti do 1 m2 se sloupkem a konzolou vč. zemních prací a materiálu</t>
  </si>
  <si>
    <t>916131213</t>
  </si>
  <si>
    <t>Osazení silničního obrubníku betonového stojatého s boční opěrou do lože z betonu prostého</t>
  </si>
  <si>
    <t>1736993719</t>
  </si>
  <si>
    <t>Osazení silničního obrubníku betonového se zřízením lože, s vyplněním a zatřením spár cementovou maltou stojatého s boční opěrou z betonu prostého, do lože z betonu prostého</t>
  </si>
  <si>
    <t>10</t>
  </si>
  <si>
    <t>59217029</t>
  </si>
  <si>
    <t>obrubník betonový silniční nájezdový 1000x150x150mm</t>
  </si>
  <si>
    <t>961507240</t>
  </si>
  <si>
    <t>6,5+3+4</t>
  </si>
  <si>
    <t>11</t>
  </si>
  <si>
    <t>59217030</t>
  </si>
  <si>
    <t>obrubník betonový silniční přechodový 1000x150x150-250mm</t>
  </si>
  <si>
    <t>398396204</t>
  </si>
  <si>
    <t>"4xL + 3xP" 4+3</t>
  </si>
  <si>
    <t>12</t>
  </si>
  <si>
    <t>59217031</t>
  </si>
  <si>
    <t>obrubník betonový silniční 1000x150x250mm</t>
  </si>
  <si>
    <t>644799953</t>
  </si>
  <si>
    <t>13</t>
  </si>
  <si>
    <t>916231213</t>
  </si>
  <si>
    <t>Osazení chodníkového obrubníku betonového stojatého s boční opěrou do lože z betonu prostého</t>
  </si>
  <si>
    <t>-2034617485</t>
  </si>
  <si>
    <t>Osazení chodníkového obrubníku betonového se zřízením lože, s vyplněním a zatřením spár cementovou maltou stojatého s boční opěrou z betonu prostého, do lože z betonu prostého</t>
  </si>
  <si>
    <t>14</t>
  </si>
  <si>
    <t>59217019</t>
  </si>
  <si>
    <t>obrubník betonový chodníkový 1000x100x200mm</t>
  </si>
  <si>
    <t>-1248216299</t>
  </si>
  <si>
    <t>59,7+2,2+11,6+3,8+26,3+1+1</t>
  </si>
  <si>
    <t>966001212</t>
  </si>
  <si>
    <t>Přesun přístřešku zastávky na nové místo</t>
  </si>
  <si>
    <t>-41243571</t>
  </si>
  <si>
    <t>Přesun přístřešku zastávky na nové místo vč. demontáže a montáže, materiálu a zemních prací</t>
  </si>
  <si>
    <t>997</t>
  </si>
  <si>
    <t>Přesun sutě</t>
  </si>
  <si>
    <t>28</t>
  </si>
  <si>
    <t>997221551</t>
  </si>
  <si>
    <t>Vodorovná doprava suti a vybouraných hmot do 1 km</t>
  </si>
  <si>
    <t>520659176</t>
  </si>
  <si>
    <t>Vodorovná doprava suti a vybouraných hmot bez naložení, ale se složením a s hrubým urovnáním, na vzdálenost do 1 km</t>
  </si>
  <si>
    <t>29</t>
  </si>
  <si>
    <t>997221559</t>
  </si>
  <si>
    <t>Příplatek ZKD 1 km u vodorovné dopravy sut a vybouraných hmot</t>
  </si>
  <si>
    <t>-667547551</t>
  </si>
  <si>
    <t>Vodorovná doprava suti a vybouraných hmot bez naložení, ale se složením a s hrubým urovnáním Příplatek k ceně za každý další i započatý 1 km přes 1 km</t>
  </si>
  <si>
    <t>18,266*4 'Přepočtené koeficientem množství</t>
  </si>
  <si>
    <t>30</t>
  </si>
  <si>
    <t>997221861</t>
  </si>
  <si>
    <t>Poplatek za uložení stavebního odpadu na recyklační skládce (skládkovné) z prostého betonu pod kódem 17 01 01</t>
  </si>
  <si>
    <t>-432290113</t>
  </si>
  <si>
    <t>Poplatek za uložení stavebního odpadu na recyklační skládce (skládkovné) z prostého betonu zatříděného do Katalogu odpadů pod kódem 17 01 01</t>
  </si>
  <si>
    <t>16,102+21,3+5,51+10,445+2,164</t>
  </si>
  <si>
    <t>31</t>
  </si>
  <si>
    <t>997221875</t>
  </si>
  <si>
    <t>Poplatek za uložení stavebního odpadu na recyklační skládce (skládkovné) asfaltového bez obsahu dehtu zatříděného do Katalogu odpadů pod kódem 17 03 02</t>
  </si>
  <si>
    <t>1412538076</t>
  </si>
  <si>
    <t>998</t>
  </si>
  <si>
    <t>Přesun hmot</t>
  </si>
  <si>
    <t>27</t>
  </si>
  <si>
    <t>998223011</t>
  </si>
  <si>
    <t>Přesun hmot pro pozemní komunikace s krytem dlážděným</t>
  </si>
  <si>
    <t>1201447732</t>
  </si>
  <si>
    <t xml:space="preserve">Přesun hmot pro pozemní komunikace s krytem dlážděným  dopravní vzdálenost do 200 m jakékoliv délky objektu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</si>
</sst>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7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5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7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9" fillId="0" borderId="14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0" fillId="4" borderId="6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right" vertical="center"/>
    </xf>
    <xf numFmtId="0" fontId="20" fillId="4" borderId="8" xfId="0" applyFont="1" applyFill="1" applyBorder="1" applyAlignment="1" applyProtection="1">
      <alignment horizontal="left" vertical="center"/>
    </xf>
    <xf numFmtId="0" fontId="20" fillId="4" borderId="0" xfId="0" applyFont="1" applyFill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8" fillId="0" borderId="14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1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5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0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0" fillId="4" borderId="16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  <protection locked="0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2" xfId="0" applyFont="1" applyBorder="1" applyAlignment="1" applyProtection="1">
      <alignment horizontal="center" vertical="center"/>
    </xf>
    <xf numFmtId="49" fontId="20" fillId="0" borderId="22" xfId="0" applyNumberFormat="1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167" fontId="20" fillId="0" borderId="22" xfId="0" applyNumberFormat="1" applyFont="1" applyBorder="1" applyAlignment="1" applyProtection="1">
      <alignment vertical="center"/>
    </xf>
    <xf numFmtId="4" fontId="20" fillId="2" borderId="22" xfId="0" applyNumberFormat="1" applyFont="1" applyFill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1" fillId="2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5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2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</xf>
    <xf numFmtId="0" fontId="35" fillId="0" borderId="22" xfId="0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" t="s">
        <v>14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15</v>
      </c>
      <c r="BS5" s="15" t="s">
        <v>6</v>
      </c>
    </row>
    <row r="6" s="1" customFormat="1" ht="36.96" customHeight="1">
      <c r="B6" s="19"/>
      <c r="C6" s="20"/>
      <c r="D6" s="27" t="s">
        <v>16</v>
      </c>
      <c r="E6" s="20"/>
      <c r="F6" s="20"/>
      <c r="G6" s="20"/>
      <c r="H6" s="20"/>
      <c r="I6" s="20"/>
      <c r="J6" s="20"/>
      <c r="K6" s="28" t="s">
        <v>17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6</v>
      </c>
    </row>
    <row r="7" s="1" customFormat="1" ht="12" customHeight="1">
      <c r="B7" s="19"/>
      <c r="C7" s="20"/>
      <c r="D7" s="30" t="s">
        <v>18</v>
      </c>
      <c r="E7" s="20"/>
      <c r="F7" s="20"/>
      <c r="G7" s="20"/>
      <c r="H7" s="20"/>
      <c r="I7" s="20"/>
      <c r="J7" s="20"/>
      <c r="K7" s="25" t="s">
        <v>1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19</v>
      </c>
      <c r="AL7" s="20"/>
      <c r="AM7" s="20"/>
      <c r="AN7" s="25" t="s">
        <v>1</v>
      </c>
      <c r="AO7" s="20"/>
      <c r="AP7" s="20"/>
      <c r="AQ7" s="20"/>
      <c r="AR7" s="18"/>
      <c r="BE7" s="29"/>
      <c r="BS7" s="15" t="s">
        <v>6</v>
      </c>
    </row>
    <row r="8" s="1" customFormat="1" ht="12" customHeight="1">
      <c r="B8" s="19"/>
      <c r="C8" s="20"/>
      <c r="D8" s="30" t="s">
        <v>20</v>
      </c>
      <c r="E8" s="20"/>
      <c r="F8" s="20"/>
      <c r="G8" s="20"/>
      <c r="H8" s="20"/>
      <c r="I8" s="20"/>
      <c r="J8" s="20"/>
      <c r="K8" s="25" t="s">
        <v>21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22</v>
      </c>
      <c r="AL8" s="20"/>
      <c r="AM8" s="20"/>
      <c r="AN8" s="31" t="s">
        <v>23</v>
      </c>
      <c r="AO8" s="20"/>
      <c r="AP8" s="20"/>
      <c r="AQ8" s="20"/>
      <c r="AR8" s="18"/>
      <c r="BE8" s="29"/>
      <c r="BS8" s="15" t="s">
        <v>6</v>
      </c>
    </row>
    <row r="9" s="1" customFormat="1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"/>
      <c r="BS9" s="15" t="s">
        <v>6</v>
      </c>
    </row>
    <row r="10" s="1" customFormat="1" ht="12" customHeight="1">
      <c r="B10" s="19"/>
      <c r="C10" s="20"/>
      <c r="D10" s="30" t="s">
        <v>24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25</v>
      </c>
      <c r="AL10" s="20"/>
      <c r="AM10" s="20"/>
      <c r="AN10" s="25" t="s">
        <v>1</v>
      </c>
      <c r="AO10" s="20"/>
      <c r="AP10" s="20"/>
      <c r="AQ10" s="20"/>
      <c r="AR10" s="18"/>
      <c r="BE10" s="29"/>
      <c r="BS10" s="15" t="s">
        <v>6</v>
      </c>
    </row>
    <row r="11" s="1" customFormat="1" ht="18.48" customHeight="1">
      <c r="B11" s="19"/>
      <c r="C11" s="20"/>
      <c r="D11" s="20"/>
      <c r="E11" s="25" t="s">
        <v>21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26</v>
      </c>
      <c r="AL11" s="20"/>
      <c r="AM11" s="20"/>
      <c r="AN11" s="25" t="s">
        <v>1</v>
      </c>
      <c r="AO11" s="20"/>
      <c r="AP11" s="20"/>
      <c r="AQ11" s="20"/>
      <c r="AR11" s="18"/>
      <c r="BE11" s="29"/>
      <c r="BS11" s="15" t="s">
        <v>6</v>
      </c>
    </row>
    <row r="12" s="1" customFormat="1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6</v>
      </c>
    </row>
    <row r="13" s="1" customFormat="1" ht="12" customHeight="1">
      <c r="B13" s="19"/>
      <c r="C13" s="20"/>
      <c r="D13" s="30" t="s">
        <v>27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25</v>
      </c>
      <c r="AL13" s="20"/>
      <c r="AM13" s="20"/>
      <c r="AN13" s="32" t="s">
        <v>28</v>
      </c>
      <c r="AO13" s="20"/>
      <c r="AP13" s="20"/>
      <c r="AQ13" s="20"/>
      <c r="AR13" s="18"/>
      <c r="BE13" s="29"/>
      <c r="BS13" s="15" t="s">
        <v>6</v>
      </c>
    </row>
    <row r="14">
      <c r="B14" s="19"/>
      <c r="C14" s="20"/>
      <c r="D14" s="20"/>
      <c r="E14" s="32" t="s">
        <v>28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26</v>
      </c>
      <c r="AL14" s="20"/>
      <c r="AM14" s="20"/>
      <c r="AN14" s="32" t="s">
        <v>28</v>
      </c>
      <c r="AO14" s="20"/>
      <c r="AP14" s="20"/>
      <c r="AQ14" s="20"/>
      <c r="AR14" s="18"/>
      <c r="BE14" s="29"/>
      <c r="BS14" s="15" t="s">
        <v>6</v>
      </c>
    </row>
    <row r="15" s="1" customFormat="1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s="1" customFormat="1" ht="12" customHeight="1">
      <c r="B16" s="19"/>
      <c r="C16" s="20"/>
      <c r="D16" s="30" t="s">
        <v>29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25</v>
      </c>
      <c r="AL16" s="20"/>
      <c r="AM16" s="20"/>
      <c r="AN16" s="25" t="s">
        <v>1</v>
      </c>
      <c r="AO16" s="20"/>
      <c r="AP16" s="20"/>
      <c r="AQ16" s="20"/>
      <c r="AR16" s="18"/>
      <c r="BE16" s="29"/>
      <c r="BS16" s="15" t="s">
        <v>4</v>
      </c>
    </row>
    <row r="17" s="1" customFormat="1" ht="18.48" customHeight="1">
      <c r="B17" s="19"/>
      <c r="C17" s="20"/>
      <c r="D17" s="20"/>
      <c r="E17" s="25" t="s">
        <v>21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26</v>
      </c>
      <c r="AL17" s="20"/>
      <c r="AM17" s="20"/>
      <c r="AN17" s="25" t="s">
        <v>1</v>
      </c>
      <c r="AO17" s="20"/>
      <c r="AP17" s="20"/>
      <c r="AQ17" s="20"/>
      <c r="AR17" s="18"/>
      <c r="BE17" s="29"/>
      <c r="BS17" s="15" t="s">
        <v>30</v>
      </c>
    </row>
    <row r="18" s="1" customFormat="1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6</v>
      </c>
    </row>
    <row r="19" s="1" customFormat="1" ht="12" customHeight="1">
      <c r="B19" s="19"/>
      <c r="C19" s="20"/>
      <c r="D19" s="30" t="s">
        <v>31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25</v>
      </c>
      <c r="AL19" s="20"/>
      <c r="AM19" s="20"/>
      <c r="AN19" s="25" t="s">
        <v>1</v>
      </c>
      <c r="AO19" s="20"/>
      <c r="AP19" s="20"/>
      <c r="AQ19" s="20"/>
      <c r="AR19" s="18"/>
      <c r="BE19" s="29"/>
      <c r="BS19" s="15" t="s">
        <v>6</v>
      </c>
    </row>
    <row r="20" s="1" customFormat="1" ht="18.48" customHeight="1">
      <c r="B20" s="19"/>
      <c r="C20" s="20"/>
      <c r="D20" s="20"/>
      <c r="E20" s="25" t="s">
        <v>21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26</v>
      </c>
      <c r="AL20" s="20"/>
      <c r="AM20" s="20"/>
      <c r="AN20" s="25" t="s">
        <v>1</v>
      </c>
      <c r="AO20" s="20"/>
      <c r="AP20" s="20"/>
      <c r="AQ20" s="20"/>
      <c r="AR20" s="18"/>
      <c r="BE20" s="29"/>
      <c r="BS20" s="15" t="s">
        <v>30</v>
      </c>
    </row>
    <row r="21" s="1" customFormat="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s="1" customFormat="1" ht="12" customHeight="1">
      <c r="B22" s="19"/>
      <c r="C22" s="20"/>
      <c r="D22" s="30" t="s">
        <v>32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s="1" customFormat="1" ht="16.5" customHeight="1">
      <c r="B23" s="19"/>
      <c r="C23" s="20"/>
      <c r="D23" s="20"/>
      <c r="E23" s="34" t="s">
        <v>1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E23" s="29"/>
    </row>
    <row r="24" s="1" customFormat="1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s="1" customFormat="1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E25" s="29"/>
    </row>
    <row r="26" s="2" customFormat="1" ht="25.92" customHeight="1">
      <c r="A26" s="36"/>
      <c r="B26" s="37"/>
      <c r="C26" s="38"/>
      <c r="D26" s="39" t="s">
        <v>33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ROUND(AG94,2)</f>
        <v>0</v>
      </c>
      <c r="AL26" s="40"/>
      <c r="AM26" s="40"/>
      <c r="AN26" s="40"/>
      <c r="AO26" s="40"/>
      <c r="AP26" s="38"/>
      <c r="AQ26" s="38"/>
      <c r="AR26" s="42"/>
      <c r="BE26" s="29"/>
    </row>
    <row r="27" s="2" customFormat="1" ht="6.96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29"/>
    </row>
    <row r="28" s="2" customFormat="1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34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35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36</v>
      </c>
      <c r="AL28" s="43"/>
      <c r="AM28" s="43"/>
      <c r="AN28" s="43"/>
      <c r="AO28" s="43"/>
      <c r="AP28" s="38"/>
      <c r="AQ28" s="38"/>
      <c r="AR28" s="42"/>
      <c r="BE28" s="29"/>
    </row>
    <row r="29" s="3" customFormat="1" ht="14.4" customHeight="1">
      <c r="A29" s="3"/>
      <c r="B29" s="44"/>
      <c r="C29" s="45"/>
      <c r="D29" s="30" t="s">
        <v>37</v>
      </c>
      <c r="E29" s="45"/>
      <c r="F29" s="30" t="s">
        <v>38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ROUND(AZ94,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ROUND(AV94, 2)</f>
        <v>0</v>
      </c>
      <c r="AL29" s="45"/>
      <c r="AM29" s="45"/>
      <c r="AN29" s="45"/>
      <c r="AO29" s="45"/>
      <c r="AP29" s="45"/>
      <c r="AQ29" s="45"/>
      <c r="AR29" s="48"/>
      <c r="BE29" s="49"/>
    </row>
    <row r="30" s="3" customFormat="1" ht="14.4" customHeight="1">
      <c r="A30" s="3"/>
      <c r="B30" s="44"/>
      <c r="C30" s="45"/>
      <c r="D30" s="45"/>
      <c r="E30" s="45"/>
      <c r="F30" s="30" t="s">
        <v>39</v>
      </c>
      <c r="G30" s="45"/>
      <c r="H30" s="45"/>
      <c r="I30" s="45"/>
      <c r="J30" s="45"/>
      <c r="K30" s="45"/>
      <c r="L30" s="46">
        <v>0.14999999999999999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ROUND(BA94,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ROUND(AW94, 2)</f>
        <v>0</v>
      </c>
      <c r="AL30" s="45"/>
      <c r="AM30" s="45"/>
      <c r="AN30" s="45"/>
      <c r="AO30" s="45"/>
      <c r="AP30" s="45"/>
      <c r="AQ30" s="45"/>
      <c r="AR30" s="48"/>
      <c r="BE30" s="49"/>
    </row>
    <row r="31" hidden="1" s="3" customFormat="1" ht="14.4" customHeight="1">
      <c r="A31" s="3"/>
      <c r="B31" s="44"/>
      <c r="C31" s="45"/>
      <c r="D31" s="45"/>
      <c r="E31" s="45"/>
      <c r="F31" s="30" t="s">
        <v>40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ROUND(BB94,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49"/>
    </row>
    <row r="32" hidden="1" s="3" customFormat="1" ht="14.4" customHeight="1">
      <c r="A32" s="3"/>
      <c r="B32" s="44"/>
      <c r="C32" s="45"/>
      <c r="D32" s="45"/>
      <c r="E32" s="45"/>
      <c r="F32" s="30" t="s">
        <v>41</v>
      </c>
      <c r="G32" s="45"/>
      <c r="H32" s="45"/>
      <c r="I32" s="45"/>
      <c r="J32" s="45"/>
      <c r="K32" s="45"/>
      <c r="L32" s="46">
        <v>0.14999999999999999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ROUND(BC94,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49"/>
    </row>
    <row r="33" hidden="1" s="3" customFormat="1" ht="14.4" customHeight="1">
      <c r="A33" s="3"/>
      <c r="B33" s="44"/>
      <c r="C33" s="45"/>
      <c r="D33" s="45"/>
      <c r="E33" s="45"/>
      <c r="F33" s="30" t="s">
        <v>42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ROUND(BD94,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E33" s="49"/>
    </row>
    <row r="34" s="2" customFormat="1" ht="6.96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29"/>
    </row>
    <row r="35" s="2" customFormat="1" ht="25.92" customHeight="1">
      <c r="A35" s="36"/>
      <c r="B35" s="37"/>
      <c r="C35" s="50"/>
      <c r="D35" s="51" t="s">
        <v>43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44</v>
      </c>
      <c r="U35" s="52"/>
      <c r="V35" s="52"/>
      <c r="W35" s="52"/>
      <c r="X35" s="54" t="s">
        <v>45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2"/>
      <c r="BE35" s="36"/>
    </row>
    <row r="36" s="2" customFormat="1" ht="6.96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  <c r="BE36" s="36"/>
    </row>
    <row r="37" s="2" customFormat="1" ht="14.4" customHeight="1">
      <c r="A37" s="36"/>
      <c r="B37" s="37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  <c r="AK37" s="38"/>
      <c r="AL37" s="38"/>
      <c r="AM37" s="38"/>
      <c r="AN37" s="38"/>
      <c r="AO37" s="38"/>
      <c r="AP37" s="38"/>
      <c r="AQ37" s="38"/>
      <c r="AR37" s="42"/>
      <c r="BE37" s="36"/>
    </row>
    <row r="38" s="1" customFormat="1" ht="14.4" customHeight="1">
      <c r="B38" s="19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  <c r="AP38" s="20"/>
      <c r="AQ38" s="20"/>
      <c r="AR38" s="18"/>
    </row>
    <row r="39" s="1" customFormat="1" ht="14.4" customHeight="1">
      <c r="B39" s="19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  <c r="AP39" s="20"/>
      <c r="AQ39" s="20"/>
      <c r="AR39" s="18"/>
    </row>
    <row r="40" s="1" customFormat="1" ht="14.4" customHeight="1">
      <c r="B40" s="19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0"/>
      <c r="AQ40" s="20"/>
      <c r="AR40" s="18"/>
    </row>
    <row r="41" s="1" customFormat="1" ht="14.4" customHeight="1">
      <c r="B41" s="19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20"/>
      <c r="AR41" s="18"/>
    </row>
    <row r="42" s="1" customFormat="1" ht="14.4" customHeight="1">
      <c r="B42" s="19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  <c r="AQ42" s="20"/>
      <c r="AR42" s="18"/>
    </row>
    <row r="43" s="1" customFormat="1" ht="14.4" customHeight="1">
      <c r="B43" s="19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18"/>
    </row>
    <row r="44" s="1" customFormat="1" ht="14.4" customHeight="1"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0"/>
      <c r="AR44" s="18"/>
    </row>
    <row r="45" s="1" customFormat="1" ht="14.4" customHeight="1"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  <c r="AP45" s="20"/>
      <c r="AQ45" s="20"/>
      <c r="AR45" s="18"/>
    </row>
    <row r="46" s="1" customFormat="1" ht="14.4" customHeight="1"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20"/>
      <c r="AR46" s="18"/>
    </row>
    <row r="47" s="1" customFormat="1" ht="14.4" customHeight="1"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  <c r="AP47" s="20"/>
      <c r="AQ47" s="20"/>
      <c r="AR47" s="18"/>
    </row>
    <row r="48" s="1" customFormat="1" ht="14.4" customHeight="1"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  <c r="AP48" s="20"/>
      <c r="AQ48" s="20"/>
      <c r="AR48" s="18"/>
    </row>
    <row r="49" s="2" customFormat="1" ht="14.4" customHeight="1">
      <c r="B49" s="57"/>
      <c r="C49" s="58"/>
      <c r="D49" s="59" t="s">
        <v>46</v>
      </c>
      <c r="E49" s="60"/>
      <c r="F49" s="60"/>
      <c r="G49" s="60"/>
      <c r="H49" s="60"/>
      <c r="I49" s="60"/>
      <c r="J49" s="60"/>
      <c r="K49" s="60"/>
      <c r="L49" s="60"/>
      <c r="M49" s="60"/>
      <c r="N49" s="60"/>
      <c r="O49" s="60"/>
      <c r="P49" s="60"/>
      <c r="Q49" s="60"/>
      <c r="R49" s="60"/>
      <c r="S49" s="60"/>
      <c r="T49" s="60"/>
      <c r="U49" s="60"/>
      <c r="V49" s="60"/>
      <c r="W49" s="60"/>
      <c r="X49" s="60"/>
      <c r="Y49" s="60"/>
      <c r="Z49" s="60"/>
      <c r="AA49" s="60"/>
      <c r="AB49" s="60"/>
      <c r="AC49" s="60"/>
      <c r="AD49" s="60"/>
      <c r="AE49" s="60"/>
      <c r="AF49" s="60"/>
      <c r="AG49" s="60"/>
      <c r="AH49" s="59" t="s">
        <v>47</v>
      </c>
      <c r="AI49" s="60"/>
      <c r="AJ49" s="60"/>
      <c r="AK49" s="60"/>
      <c r="AL49" s="60"/>
      <c r="AM49" s="60"/>
      <c r="AN49" s="60"/>
      <c r="AO49" s="60"/>
      <c r="AP49" s="58"/>
      <c r="AQ49" s="58"/>
      <c r="AR49" s="61"/>
    </row>
    <row r="50"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18"/>
    </row>
    <row r="51"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20"/>
      <c r="AP51" s="20"/>
      <c r="AQ51" s="20"/>
      <c r="AR51" s="18"/>
    </row>
    <row r="52"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18"/>
    </row>
    <row r="53"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20"/>
      <c r="AP53" s="20"/>
      <c r="AQ53" s="20"/>
      <c r="AR53" s="18"/>
    </row>
    <row r="54"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20"/>
      <c r="AP54" s="20"/>
      <c r="AQ54" s="20"/>
      <c r="AR54" s="18"/>
    </row>
    <row r="55"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20"/>
      <c r="AP55" s="20"/>
      <c r="AQ55" s="20"/>
      <c r="AR55" s="18"/>
    </row>
    <row r="56"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20"/>
      <c r="AM56" s="20"/>
      <c r="AN56" s="20"/>
      <c r="AO56" s="20"/>
      <c r="AP56" s="20"/>
      <c r="AQ56" s="20"/>
      <c r="AR56" s="18"/>
    </row>
    <row r="57"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"/>
      <c r="AL57" s="20"/>
      <c r="AM57" s="20"/>
      <c r="AN57" s="20"/>
      <c r="AO57" s="20"/>
      <c r="AP57" s="20"/>
      <c r="AQ57" s="20"/>
      <c r="AR57" s="18"/>
    </row>
    <row r="58"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18"/>
    </row>
    <row r="59"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"/>
      <c r="AL59" s="20"/>
      <c r="AM59" s="20"/>
      <c r="AN59" s="20"/>
      <c r="AO59" s="20"/>
      <c r="AP59" s="20"/>
      <c r="AQ59" s="20"/>
      <c r="AR59" s="18"/>
    </row>
    <row r="60" s="2" customFormat="1">
      <c r="A60" s="36"/>
      <c r="B60" s="37"/>
      <c r="C60" s="38"/>
      <c r="D60" s="62" t="s">
        <v>48</v>
      </c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62" t="s">
        <v>49</v>
      </c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62" t="s">
        <v>48</v>
      </c>
      <c r="AI60" s="40"/>
      <c r="AJ60" s="40"/>
      <c r="AK60" s="40"/>
      <c r="AL60" s="40"/>
      <c r="AM60" s="62" t="s">
        <v>49</v>
      </c>
      <c r="AN60" s="40"/>
      <c r="AO60" s="40"/>
      <c r="AP60" s="38"/>
      <c r="AQ60" s="38"/>
      <c r="AR60" s="42"/>
      <c r="BE60" s="36"/>
    </row>
    <row r="61"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20"/>
      <c r="AL61" s="20"/>
      <c r="AM61" s="20"/>
      <c r="AN61" s="20"/>
      <c r="AO61" s="20"/>
      <c r="AP61" s="20"/>
      <c r="AQ61" s="20"/>
      <c r="AR61" s="18"/>
    </row>
    <row r="62"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"/>
      <c r="AL62" s="20"/>
      <c r="AM62" s="20"/>
      <c r="AN62" s="20"/>
      <c r="AO62" s="20"/>
      <c r="AP62" s="20"/>
      <c r="AQ62" s="20"/>
      <c r="AR62" s="18"/>
    </row>
    <row r="63"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 s="20"/>
      <c r="AF63" s="20"/>
      <c r="AG63" s="20"/>
      <c r="AH63" s="20"/>
      <c r="AI63" s="20"/>
      <c r="AJ63" s="20"/>
      <c r="AK63" s="20"/>
      <c r="AL63" s="20"/>
      <c r="AM63" s="20"/>
      <c r="AN63" s="20"/>
      <c r="AO63" s="20"/>
      <c r="AP63" s="20"/>
      <c r="AQ63" s="20"/>
      <c r="AR63" s="18"/>
    </row>
    <row r="64" s="2" customFormat="1">
      <c r="A64" s="36"/>
      <c r="B64" s="37"/>
      <c r="C64" s="38"/>
      <c r="D64" s="59" t="s">
        <v>50</v>
      </c>
      <c r="E64" s="63"/>
      <c r="F64" s="63"/>
      <c r="G64" s="63"/>
      <c r="H64" s="63"/>
      <c r="I64" s="63"/>
      <c r="J64" s="63"/>
      <c r="K64" s="63"/>
      <c r="L64" s="63"/>
      <c r="M64" s="63"/>
      <c r="N64" s="63"/>
      <c r="O64" s="63"/>
      <c r="P64" s="63"/>
      <c r="Q64" s="63"/>
      <c r="R64" s="63"/>
      <c r="S64" s="63"/>
      <c r="T64" s="63"/>
      <c r="U64" s="63"/>
      <c r="V64" s="63"/>
      <c r="W64" s="63"/>
      <c r="X64" s="63"/>
      <c r="Y64" s="63"/>
      <c r="Z64" s="63"/>
      <c r="AA64" s="63"/>
      <c r="AB64" s="63"/>
      <c r="AC64" s="63"/>
      <c r="AD64" s="63"/>
      <c r="AE64" s="63"/>
      <c r="AF64" s="63"/>
      <c r="AG64" s="63"/>
      <c r="AH64" s="59" t="s">
        <v>51</v>
      </c>
      <c r="AI64" s="63"/>
      <c r="AJ64" s="63"/>
      <c r="AK64" s="63"/>
      <c r="AL64" s="63"/>
      <c r="AM64" s="63"/>
      <c r="AN64" s="63"/>
      <c r="AO64" s="63"/>
      <c r="AP64" s="38"/>
      <c r="AQ64" s="38"/>
      <c r="AR64" s="42"/>
      <c r="BE64" s="36"/>
    </row>
    <row r="65"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0"/>
      <c r="AI65" s="20"/>
      <c r="AJ65" s="20"/>
      <c r="AK65" s="20"/>
      <c r="AL65" s="20"/>
      <c r="AM65" s="20"/>
      <c r="AN65" s="20"/>
      <c r="AO65" s="20"/>
      <c r="AP65" s="20"/>
      <c r="AQ65" s="20"/>
      <c r="AR65" s="18"/>
    </row>
    <row r="66"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"/>
      <c r="AL66" s="20"/>
      <c r="AM66" s="20"/>
      <c r="AN66" s="20"/>
      <c r="AO66" s="20"/>
      <c r="AP66" s="20"/>
      <c r="AQ66" s="20"/>
      <c r="AR66" s="18"/>
    </row>
    <row r="67"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  <c r="AK67" s="20"/>
      <c r="AL67" s="20"/>
      <c r="AM67" s="20"/>
      <c r="AN67" s="20"/>
      <c r="AO67" s="20"/>
      <c r="AP67" s="20"/>
      <c r="AQ67" s="20"/>
      <c r="AR67" s="18"/>
    </row>
    <row r="68"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20"/>
      <c r="AL68" s="20"/>
      <c r="AM68" s="20"/>
      <c r="AN68" s="20"/>
      <c r="AO68" s="20"/>
      <c r="AP68" s="20"/>
      <c r="AQ68" s="20"/>
      <c r="AR68" s="18"/>
    </row>
    <row r="69"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  <c r="AK69" s="20"/>
      <c r="AL69" s="20"/>
      <c r="AM69" s="20"/>
      <c r="AN69" s="20"/>
      <c r="AO69" s="20"/>
      <c r="AP69" s="20"/>
      <c r="AQ69" s="20"/>
      <c r="AR69" s="18"/>
    </row>
    <row r="70"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0"/>
      <c r="AK70" s="20"/>
      <c r="AL70" s="20"/>
      <c r="AM70" s="20"/>
      <c r="AN70" s="20"/>
      <c r="AO70" s="20"/>
      <c r="AP70" s="20"/>
      <c r="AQ70" s="20"/>
      <c r="AR70" s="18"/>
    </row>
    <row r="71"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  <c r="AK71" s="20"/>
      <c r="AL71" s="20"/>
      <c r="AM71" s="20"/>
      <c r="AN71" s="20"/>
      <c r="AO71" s="20"/>
      <c r="AP71" s="20"/>
      <c r="AQ71" s="20"/>
      <c r="AR71" s="18"/>
    </row>
    <row r="72"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  <c r="AJ72" s="20"/>
      <c r="AK72" s="20"/>
      <c r="AL72" s="20"/>
      <c r="AM72" s="20"/>
      <c r="AN72" s="20"/>
      <c r="AO72" s="20"/>
      <c r="AP72" s="20"/>
      <c r="AQ72" s="20"/>
      <c r="AR72" s="18"/>
    </row>
    <row r="73"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 s="20"/>
      <c r="AF73" s="20"/>
      <c r="AG73" s="20"/>
      <c r="AH73" s="20"/>
      <c r="AI73" s="20"/>
      <c r="AJ73" s="20"/>
      <c r="AK73" s="20"/>
      <c r="AL73" s="20"/>
      <c r="AM73" s="20"/>
      <c r="AN73" s="20"/>
      <c r="AO73" s="20"/>
      <c r="AP73" s="20"/>
      <c r="AQ73" s="20"/>
      <c r="AR73" s="18"/>
    </row>
    <row r="74"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  <c r="AA74" s="20"/>
      <c r="AB74" s="20"/>
      <c r="AC74" s="20"/>
      <c r="AD74" s="20"/>
      <c r="AE74" s="20"/>
      <c r="AF74" s="20"/>
      <c r="AG74" s="20"/>
      <c r="AH74" s="20"/>
      <c r="AI74" s="20"/>
      <c r="AJ74" s="20"/>
      <c r="AK74" s="20"/>
      <c r="AL74" s="20"/>
      <c r="AM74" s="20"/>
      <c r="AN74" s="20"/>
      <c r="AO74" s="20"/>
      <c r="AP74" s="20"/>
      <c r="AQ74" s="20"/>
      <c r="AR74" s="18"/>
    </row>
    <row r="75" s="2" customFormat="1">
      <c r="A75" s="36"/>
      <c r="B75" s="37"/>
      <c r="C75" s="38"/>
      <c r="D75" s="62" t="s">
        <v>48</v>
      </c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62" t="s">
        <v>49</v>
      </c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62" t="s">
        <v>48</v>
      </c>
      <c r="AI75" s="40"/>
      <c r="AJ75" s="40"/>
      <c r="AK75" s="40"/>
      <c r="AL75" s="40"/>
      <c r="AM75" s="62" t="s">
        <v>49</v>
      </c>
      <c r="AN75" s="40"/>
      <c r="AO75" s="40"/>
      <c r="AP75" s="38"/>
      <c r="AQ75" s="38"/>
      <c r="AR75" s="42"/>
      <c r="BE75" s="36"/>
    </row>
    <row r="76" s="2" customFormat="1">
      <c r="A76" s="36"/>
      <c r="B76" s="37"/>
      <c r="C76" s="38"/>
      <c r="D76" s="38"/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  <c r="AF76" s="38"/>
      <c r="AG76" s="38"/>
      <c r="AH76" s="38"/>
      <c r="AI76" s="38"/>
      <c r="AJ76" s="38"/>
      <c r="AK76" s="38"/>
      <c r="AL76" s="38"/>
      <c r="AM76" s="38"/>
      <c r="AN76" s="38"/>
      <c r="AO76" s="38"/>
      <c r="AP76" s="38"/>
      <c r="AQ76" s="38"/>
      <c r="AR76" s="42"/>
      <c r="BE76" s="36"/>
    </row>
    <row r="77" s="2" customFormat="1" ht="6.96" customHeight="1">
      <c r="A77" s="36"/>
      <c r="B77" s="64"/>
      <c r="C77" s="65"/>
      <c r="D77" s="65"/>
      <c r="E77" s="65"/>
      <c r="F77" s="65"/>
      <c r="G77" s="65"/>
      <c r="H77" s="65"/>
      <c r="I77" s="65"/>
      <c r="J77" s="65"/>
      <c r="K77" s="65"/>
      <c r="L77" s="65"/>
      <c r="M77" s="65"/>
      <c r="N77" s="65"/>
      <c r="O77" s="65"/>
      <c r="P77" s="65"/>
      <c r="Q77" s="65"/>
      <c r="R77" s="65"/>
      <c r="S77" s="65"/>
      <c r="T77" s="65"/>
      <c r="U77" s="65"/>
      <c r="V77" s="65"/>
      <c r="W77" s="65"/>
      <c r="X77" s="65"/>
      <c r="Y77" s="65"/>
      <c r="Z77" s="65"/>
      <c r="AA77" s="65"/>
      <c r="AB77" s="65"/>
      <c r="AC77" s="65"/>
      <c r="AD77" s="65"/>
      <c r="AE77" s="65"/>
      <c r="AF77" s="65"/>
      <c r="AG77" s="65"/>
      <c r="AH77" s="65"/>
      <c r="AI77" s="65"/>
      <c r="AJ77" s="65"/>
      <c r="AK77" s="65"/>
      <c r="AL77" s="65"/>
      <c r="AM77" s="65"/>
      <c r="AN77" s="65"/>
      <c r="AO77" s="65"/>
      <c r="AP77" s="65"/>
      <c r="AQ77" s="65"/>
      <c r="AR77" s="42"/>
      <c r="BE77" s="36"/>
    </row>
    <row r="81" s="2" customFormat="1" ht="6.96" customHeight="1">
      <c r="A81" s="36"/>
      <c r="B81" s="66"/>
      <c r="C81" s="67"/>
      <c r="D81" s="67"/>
      <c r="E81" s="67"/>
      <c r="F81" s="67"/>
      <c r="G81" s="67"/>
      <c r="H81" s="67"/>
      <c r="I81" s="67"/>
      <c r="J81" s="67"/>
      <c r="K81" s="67"/>
      <c r="L81" s="67"/>
      <c r="M81" s="67"/>
      <c r="N81" s="67"/>
      <c r="O81" s="67"/>
      <c r="P81" s="67"/>
      <c r="Q81" s="67"/>
      <c r="R81" s="67"/>
      <c r="S81" s="67"/>
      <c r="T81" s="67"/>
      <c r="U81" s="67"/>
      <c r="V81" s="67"/>
      <c r="W81" s="67"/>
      <c r="X81" s="67"/>
      <c r="Y81" s="67"/>
      <c r="Z81" s="67"/>
      <c r="AA81" s="67"/>
      <c r="AB81" s="67"/>
      <c r="AC81" s="67"/>
      <c r="AD81" s="67"/>
      <c r="AE81" s="67"/>
      <c r="AF81" s="67"/>
      <c r="AG81" s="67"/>
      <c r="AH81" s="67"/>
      <c r="AI81" s="67"/>
      <c r="AJ81" s="67"/>
      <c r="AK81" s="67"/>
      <c r="AL81" s="67"/>
      <c r="AM81" s="67"/>
      <c r="AN81" s="67"/>
      <c r="AO81" s="67"/>
      <c r="AP81" s="67"/>
      <c r="AQ81" s="67"/>
      <c r="AR81" s="42"/>
      <c r="BE81" s="36"/>
    </row>
    <row r="82" s="2" customFormat="1" ht="24.96" customHeight="1">
      <c r="A82" s="36"/>
      <c r="B82" s="37"/>
      <c r="C82" s="21" t="s">
        <v>52</v>
      </c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8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F82" s="38"/>
      <c r="AG82" s="38"/>
      <c r="AH82" s="38"/>
      <c r="AI82" s="38"/>
      <c r="AJ82" s="38"/>
      <c r="AK82" s="38"/>
      <c r="AL82" s="38"/>
      <c r="AM82" s="38"/>
      <c r="AN82" s="38"/>
      <c r="AO82" s="38"/>
      <c r="AP82" s="38"/>
      <c r="AQ82" s="38"/>
      <c r="AR82" s="42"/>
      <c r="B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38"/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F83" s="38"/>
      <c r="AG83" s="38"/>
      <c r="AH83" s="38"/>
      <c r="AI83" s="38"/>
      <c r="AJ83" s="38"/>
      <c r="AK83" s="38"/>
      <c r="AL83" s="38"/>
      <c r="AM83" s="38"/>
      <c r="AN83" s="38"/>
      <c r="AO83" s="38"/>
      <c r="AP83" s="38"/>
      <c r="AQ83" s="38"/>
      <c r="AR83" s="42"/>
      <c r="BE83" s="36"/>
    </row>
    <row r="84" s="4" customFormat="1" ht="12" customHeight="1">
      <c r="A84" s="4"/>
      <c r="B84" s="68"/>
      <c r="C84" s="30" t="s">
        <v>13</v>
      </c>
      <c r="D84" s="69"/>
      <c r="E84" s="69"/>
      <c r="F84" s="69"/>
      <c r="G84" s="69"/>
      <c r="H84" s="69"/>
      <c r="I84" s="69"/>
      <c r="J84" s="69"/>
      <c r="K84" s="69"/>
      <c r="L84" s="69" t="str">
        <f>K5</f>
        <v>2020/04</v>
      </c>
      <c r="M84" s="69"/>
      <c r="N84" s="69"/>
      <c r="O84" s="69"/>
      <c r="P84" s="69"/>
      <c r="Q84" s="69"/>
      <c r="R84" s="69"/>
      <c r="S84" s="69"/>
      <c r="T84" s="69"/>
      <c r="U84" s="69"/>
      <c r="V84" s="69"/>
      <c r="W84" s="69"/>
      <c r="X84" s="69"/>
      <c r="Y84" s="69"/>
      <c r="Z84" s="69"/>
      <c r="AA84" s="69"/>
      <c r="AB84" s="69"/>
      <c r="AC84" s="69"/>
      <c r="AD84" s="69"/>
      <c r="AE84" s="69"/>
      <c r="AF84" s="69"/>
      <c r="AG84" s="69"/>
      <c r="AH84" s="69"/>
      <c r="AI84" s="69"/>
      <c r="AJ84" s="69"/>
      <c r="AK84" s="69"/>
      <c r="AL84" s="69"/>
      <c r="AM84" s="69"/>
      <c r="AN84" s="69"/>
      <c r="AO84" s="69"/>
      <c r="AP84" s="69"/>
      <c r="AQ84" s="69"/>
      <c r="AR84" s="70"/>
      <c r="BE84" s="4"/>
    </row>
    <row r="85" s="5" customFormat="1" ht="36.96" customHeight="1">
      <c r="A85" s="5"/>
      <c r="B85" s="71"/>
      <c r="C85" s="72" t="s">
        <v>16</v>
      </c>
      <c r="D85" s="73"/>
      <c r="E85" s="73"/>
      <c r="F85" s="73"/>
      <c r="G85" s="73"/>
      <c r="H85" s="73"/>
      <c r="I85" s="73"/>
      <c r="J85" s="73"/>
      <c r="K85" s="73"/>
      <c r="L85" s="74" t="str">
        <f>K6</f>
        <v>Rohatec - sil. III/43237</v>
      </c>
      <c r="M85" s="73"/>
      <c r="N85" s="73"/>
      <c r="O85" s="73"/>
      <c r="P85" s="73"/>
      <c r="Q85" s="73"/>
      <c r="R85" s="73"/>
      <c r="S85" s="73"/>
      <c r="T85" s="73"/>
      <c r="U85" s="73"/>
      <c r="V85" s="73"/>
      <c r="W85" s="73"/>
      <c r="X85" s="73"/>
      <c r="Y85" s="73"/>
      <c r="Z85" s="73"/>
      <c r="AA85" s="73"/>
      <c r="AB85" s="73"/>
      <c r="AC85" s="73"/>
      <c r="AD85" s="73"/>
      <c r="AE85" s="73"/>
      <c r="AF85" s="73"/>
      <c r="AG85" s="73"/>
      <c r="AH85" s="73"/>
      <c r="AI85" s="73"/>
      <c r="AJ85" s="73"/>
      <c r="AK85" s="73"/>
      <c r="AL85" s="73"/>
      <c r="AM85" s="73"/>
      <c r="AN85" s="73"/>
      <c r="AO85" s="73"/>
      <c r="AP85" s="73"/>
      <c r="AQ85" s="73"/>
      <c r="AR85" s="75"/>
      <c r="BE85" s="5"/>
    </row>
    <row r="86" s="2" customFormat="1" ht="6.96" customHeight="1">
      <c r="A86" s="36"/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  <c r="AH86" s="38"/>
      <c r="AI86" s="38"/>
      <c r="AJ86" s="38"/>
      <c r="AK86" s="38"/>
      <c r="AL86" s="38"/>
      <c r="AM86" s="38"/>
      <c r="AN86" s="38"/>
      <c r="AO86" s="38"/>
      <c r="AP86" s="38"/>
      <c r="AQ86" s="38"/>
      <c r="AR86" s="42"/>
      <c r="BE86" s="36"/>
    </row>
    <row r="87" s="2" customFormat="1" ht="12" customHeight="1">
      <c r="A87" s="36"/>
      <c r="B87" s="37"/>
      <c r="C87" s="30" t="s">
        <v>20</v>
      </c>
      <c r="D87" s="38"/>
      <c r="E87" s="38"/>
      <c r="F87" s="38"/>
      <c r="G87" s="38"/>
      <c r="H87" s="38"/>
      <c r="I87" s="38"/>
      <c r="J87" s="38"/>
      <c r="K87" s="38"/>
      <c r="L87" s="76" t="str">
        <f>IF(K8="","",K8)</f>
        <v xml:space="preserve"> </v>
      </c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F87" s="38"/>
      <c r="AG87" s="38"/>
      <c r="AH87" s="38"/>
      <c r="AI87" s="30" t="s">
        <v>22</v>
      </c>
      <c r="AJ87" s="38"/>
      <c r="AK87" s="38"/>
      <c r="AL87" s="38"/>
      <c r="AM87" s="77" t="str">
        <f>IF(AN8= "","",AN8)</f>
        <v>11. 5. 2020</v>
      </c>
      <c r="AN87" s="77"/>
      <c r="AO87" s="38"/>
      <c r="AP87" s="38"/>
      <c r="AQ87" s="38"/>
      <c r="AR87" s="42"/>
      <c r="B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38"/>
      <c r="O88" s="38"/>
      <c r="P88" s="38"/>
      <c r="Q88" s="38"/>
      <c r="R88" s="38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F88" s="38"/>
      <c r="AG88" s="38"/>
      <c r="AH88" s="38"/>
      <c r="AI88" s="38"/>
      <c r="AJ88" s="38"/>
      <c r="AK88" s="38"/>
      <c r="AL88" s="38"/>
      <c r="AM88" s="38"/>
      <c r="AN88" s="38"/>
      <c r="AO88" s="38"/>
      <c r="AP88" s="38"/>
      <c r="AQ88" s="38"/>
      <c r="AR88" s="42"/>
      <c r="BE88" s="36"/>
    </row>
    <row r="89" s="2" customFormat="1" ht="15.15" customHeight="1">
      <c r="A89" s="36"/>
      <c r="B89" s="37"/>
      <c r="C89" s="30" t="s">
        <v>24</v>
      </c>
      <c r="D89" s="38"/>
      <c r="E89" s="38"/>
      <c r="F89" s="38"/>
      <c r="G89" s="38"/>
      <c r="H89" s="38"/>
      <c r="I89" s="38"/>
      <c r="J89" s="38"/>
      <c r="K89" s="38"/>
      <c r="L89" s="69" t="str">
        <f>IF(E11= "","",E11)</f>
        <v xml:space="preserve"> </v>
      </c>
      <c r="M89" s="38"/>
      <c r="N89" s="38"/>
      <c r="O89" s="38"/>
      <c r="P89" s="38"/>
      <c r="Q89" s="38"/>
      <c r="R89" s="38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F89" s="38"/>
      <c r="AG89" s="38"/>
      <c r="AH89" s="38"/>
      <c r="AI89" s="30" t="s">
        <v>29</v>
      </c>
      <c r="AJ89" s="38"/>
      <c r="AK89" s="38"/>
      <c r="AL89" s="38"/>
      <c r="AM89" s="78" t="str">
        <f>IF(E17="","",E17)</f>
        <v xml:space="preserve"> </v>
      </c>
      <c r="AN89" s="69"/>
      <c r="AO89" s="69"/>
      <c r="AP89" s="69"/>
      <c r="AQ89" s="38"/>
      <c r="AR89" s="42"/>
      <c r="AS89" s="79" t="s">
        <v>53</v>
      </c>
      <c r="AT89" s="80"/>
      <c r="AU89" s="81"/>
      <c r="AV89" s="81"/>
      <c r="AW89" s="81"/>
      <c r="AX89" s="81"/>
      <c r="AY89" s="81"/>
      <c r="AZ89" s="81"/>
      <c r="BA89" s="81"/>
      <c r="BB89" s="81"/>
      <c r="BC89" s="81"/>
      <c r="BD89" s="82"/>
      <c r="BE89" s="36"/>
    </row>
    <row r="90" s="2" customFormat="1" ht="15.15" customHeight="1">
      <c r="A90" s="36"/>
      <c r="B90" s="37"/>
      <c r="C90" s="30" t="s">
        <v>27</v>
      </c>
      <c r="D90" s="38"/>
      <c r="E90" s="38"/>
      <c r="F90" s="38"/>
      <c r="G90" s="38"/>
      <c r="H90" s="38"/>
      <c r="I90" s="38"/>
      <c r="J90" s="38"/>
      <c r="K90" s="38"/>
      <c r="L90" s="69" t="str">
        <f>IF(E14= "Vyplň údaj","",E14)</f>
        <v/>
      </c>
      <c r="M90" s="38"/>
      <c r="N90" s="38"/>
      <c r="O90" s="38"/>
      <c r="P90" s="38"/>
      <c r="Q90" s="38"/>
      <c r="R90" s="38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F90" s="38"/>
      <c r="AG90" s="38"/>
      <c r="AH90" s="38"/>
      <c r="AI90" s="30" t="s">
        <v>31</v>
      </c>
      <c r="AJ90" s="38"/>
      <c r="AK90" s="38"/>
      <c r="AL90" s="38"/>
      <c r="AM90" s="78" t="str">
        <f>IF(E20="","",E20)</f>
        <v xml:space="preserve"> </v>
      </c>
      <c r="AN90" s="69"/>
      <c r="AO90" s="69"/>
      <c r="AP90" s="69"/>
      <c r="AQ90" s="38"/>
      <c r="AR90" s="42"/>
      <c r="AS90" s="83"/>
      <c r="AT90" s="84"/>
      <c r="AU90" s="85"/>
      <c r="AV90" s="85"/>
      <c r="AW90" s="85"/>
      <c r="AX90" s="85"/>
      <c r="AY90" s="85"/>
      <c r="AZ90" s="85"/>
      <c r="BA90" s="85"/>
      <c r="BB90" s="85"/>
      <c r="BC90" s="85"/>
      <c r="BD90" s="86"/>
      <c r="BE90" s="36"/>
    </row>
    <row r="91" s="2" customFormat="1" ht="10.8" customHeight="1">
      <c r="A91" s="36"/>
      <c r="B91" s="37"/>
      <c r="C91" s="38"/>
      <c r="D91" s="38"/>
      <c r="E91" s="38"/>
      <c r="F91" s="38"/>
      <c r="G91" s="38"/>
      <c r="H91" s="38"/>
      <c r="I91" s="38"/>
      <c r="J91" s="38"/>
      <c r="K91" s="38"/>
      <c r="L91" s="38"/>
      <c r="M91" s="38"/>
      <c r="N91" s="38"/>
      <c r="O91" s="38"/>
      <c r="P91" s="38"/>
      <c r="Q91" s="38"/>
      <c r="R91" s="38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F91" s="38"/>
      <c r="AG91" s="38"/>
      <c r="AH91" s="38"/>
      <c r="AI91" s="38"/>
      <c r="AJ91" s="38"/>
      <c r="AK91" s="38"/>
      <c r="AL91" s="38"/>
      <c r="AM91" s="38"/>
      <c r="AN91" s="38"/>
      <c r="AO91" s="38"/>
      <c r="AP91" s="38"/>
      <c r="AQ91" s="38"/>
      <c r="AR91" s="42"/>
      <c r="AS91" s="87"/>
      <c r="AT91" s="88"/>
      <c r="AU91" s="89"/>
      <c r="AV91" s="89"/>
      <c r="AW91" s="89"/>
      <c r="AX91" s="89"/>
      <c r="AY91" s="89"/>
      <c r="AZ91" s="89"/>
      <c r="BA91" s="89"/>
      <c r="BB91" s="89"/>
      <c r="BC91" s="89"/>
      <c r="BD91" s="90"/>
      <c r="BE91" s="36"/>
    </row>
    <row r="92" s="2" customFormat="1" ht="29.28" customHeight="1">
      <c r="A92" s="36"/>
      <c r="B92" s="37"/>
      <c r="C92" s="91" t="s">
        <v>54</v>
      </c>
      <c r="D92" s="92"/>
      <c r="E92" s="92"/>
      <c r="F92" s="92"/>
      <c r="G92" s="92"/>
      <c r="H92" s="93"/>
      <c r="I92" s="94" t="s">
        <v>55</v>
      </c>
      <c r="J92" s="92"/>
      <c r="K92" s="92"/>
      <c r="L92" s="92"/>
      <c r="M92" s="92"/>
      <c r="N92" s="92"/>
      <c r="O92" s="92"/>
      <c r="P92" s="92"/>
      <c r="Q92" s="92"/>
      <c r="R92" s="92"/>
      <c r="S92" s="92"/>
      <c r="T92" s="92"/>
      <c r="U92" s="92"/>
      <c r="V92" s="92"/>
      <c r="W92" s="92"/>
      <c r="X92" s="92"/>
      <c r="Y92" s="92"/>
      <c r="Z92" s="92"/>
      <c r="AA92" s="92"/>
      <c r="AB92" s="92"/>
      <c r="AC92" s="92"/>
      <c r="AD92" s="92"/>
      <c r="AE92" s="92"/>
      <c r="AF92" s="92"/>
      <c r="AG92" s="95" t="s">
        <v>56</v>
      </c>
      <c r="AH92" s="92"/>
      <c r="AI92" s="92"/>
      <c r="AJ92" s="92"/>
      <c r="AK92" s="92"/>
      <c r="AL92" s="92"/>
      <c r="AM92" s="92"/>
      <c r="AN92" s="94" t="s">
        <v>57</v>
      </c>
      <c r="AO92" s="92"/>
      <c r="AP92" s="96"/>
      <c r="AQ92" s="97" t="s">
        <v>58</v>
      </c>
      <c r="AR92" s="42"/>
      <c r="AS92" s="98" t="s">
        <v>59</v>
      </c>
      <c r="AT92" s="99" t="s">
        <v>60</v>
      </c>
      <c r="AU92" s="99" t="s">
        <v>61</v>
      </c>
      <c r="AV92" s="99" t="s">
        <v>62</v>
      </c>
      <c r="AW92" s="99" t="s">
        <v>63</v>
      </c>
      <c r="AX92" s="99" t="s">
        <v>64</v>
      </c>
      <c r="AY92" s="99" t="s">
        <v>65</v>
      </c>
      <c r="AZ92" s="99" t="s">
        <v>66</v>
      </c>
      <c r="BA92" s="99" t="s">
        <v>67</v>
      </c>
      <c r="BB92" s="99" t="s">
        <v>68</v>
      </c>
      <c r="BC92" s="99" t="s">
        <v>69</v>
      </c>
      <c r="BD92" s="100" t="s">
        <v>70</v>
      </c>
      <c r="BE92" s="36"/>
    </row>
    <row r="93" s="2" customFormat="1" ht="10.8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38"/>
      <c r="M93" s="38"/>
      <c r="N93" s="38"/>
      <c r="O93" s="38"/>
      <c r="P93" s="38"/>
      <c r="Q93" s="38"/>
      <c r="R93" s="38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F93" s="38"/>
      <c r="AG93" s="38"/>
      <c r="AH93" s="38"/>
      <c r="AI93" s="38"/>
      <c r="AJ93" s="38"/>
      <c r="AK93" s="38"/>
      <c r="AL93" s="38"/>
      <c r="AM93" s="38"/>
      <c r="AN93" s="38"/>
      <c r="AO93" s="38"/>
      <c r="AP93" s="38"/>
      <c r="AQ93" s="38"/>
      <c r="AR93" s="42"/>
      <c r="AS93" s="101"/>
      <c r="AT93" s="102"/>
      <c r="AU93" s="102"/>
      <c r="AV93" s="102"/>
      <c r="AW93" s="102"/>
      <c r="AX93" s="102"/>
      <c r="AY93" s="102"/>
      <c r="AZ93" s="102"/>
      <c r="BA93" s="102"/>
      <c r="BB93" s="102"/>
      <c r="BC93" s="102"/>
      <c r="BD93" s="103"/>
      <c r="BE93" s="36"/>
    </row>
    <row r="94" s="6" customFormat="1" ht="32.4" customHeight="1">
      <c r="A94" s="6"/>
      <c r="B94" s="104"/>
      <c r="C94" s="105" t="s">
        <v>71</v>
      </c>
      <c r="D94" s="106"/>
      <c r="E94" s="106"/>
      <c r="F94" s="106"/>
      <c r="G94" s="106"/>
      <c r="H94" s="106"/>
      <c r="I94" s="106"/>
      <c r="J94" s="106"/>
      <c r="K94" s="106"/>
      <c r="L94" s="106"/>
      <c r="M94" s="106"/>
      <c r="N94" s="106"/>
      <c r="O94" s="106"/>
      <c r="P94" s="106"/>
      <c r="Q94" s="106"/>
      <c r="R94" s="106"/>
      <c r="S94" s="106"/>
      <c r="T94" s="106"/>
      <c r="U94" s="106"/>
      <c r="V94" s="106"/>
      <c r="W94" s="106"/>
      <c r="X94" s="106"/>
      <c r="Y94" s="106"/>
      <c r="Z94" s="106"/>
      <c r="AA94" s="106"/>
      <c r="AB94" s="106"/>
      <c r="AC94" s="106"/>
      <c r="AD94" s="106"/>
      <c r="AE94" s="106"/>
      <c r="AF94" s="106"/>
      <c r="AG94" s="107">
        <f>ROUND(AG95,2)</f>
        <v>0</v>
      </c>
      <c r="AH94" s="107"/>
      <c r="AI94" s="107"/>
      <c r="AJ94" s="107"/>
      <c r="AK94" s="107"/>
      <c r="AL94" s="107"/>
      <c r="AM94" s="107"/>
      <c r="AN94" s="108">
        <f>SUM(AG94,AT94)</f>
        <v>0</v>
      </c>
      <c r="AO94" s="108"/>
      <c r="AP94" s="108"/>
      <c r="AQ94" s="109" t="s">
        <v>1</v>
      </c>
      <c r="AR94" s="110"/>
      <c r="AS94" s="111">
        <f>ROUND(AS95,2)</f>
        <v>0</v>
      </c>
      <c r="AT94" s="112">
        <f>ROUND(SUM(AV94:AW94),2)</f>
        <v>0</v>
      </c>
      <c r="AU94" s="113">
        <f>ROUND(AU95,5)</f>
        <v>0</v>
      </c>
      <c r="AV94" s="112">
        <f>ROUND(AZ94*L29,2)</f>
        <v>0</v>
      </c>
      <c r="AW94" s="112">
        <f>ROUND(BA94*L30,2)</f>
        <v>0</v>
      </c>
      <c r="AX94" s="112">
        <f>ROUND(BB94*L29,2)</f>
        <v>0</v>
      </c>
      <c r="AY94" s="112">
        <f>ROUND(BC94*L30,2)</f>
        <v>0</v>
      </c>
      <c r="AZ94" s="112">
        <f>ROUND(AZ95,2)</f>
        <v>0</v>
      </c>
      <c r="BA94" s="112">
        <f>ROUND(BA95,2)</f>
        <v>0</v>
      </c>
      <c r="BB94" s="112">
        <f>ROUND(BB95,2)</f>
        <v>0</v>
      </c>
      <c r="BC94" s="112">
        <f>ROUND(BC95,2)</f>
        <v>0</v>
      </c>
      <c r="BD94" s="114">
        <f>ROUND(BD95,2)</f>
        <v>0</v>
      </c>
      <c r="BE94" s="6"/>
      <c r="BS94" s="115" t="s">
        <v>72</v>
      </c>
      <c r="BT94" s="115" t="s">
        <v>73</v>
      </c>
      <c r="BU94" s="116" t="s">
        <v>74</v>
      </c>
      <c r="BV94" s="115" t="s">
        <v>75</v>
      </c>
      <c r="BW94" s="115" t="s">
        <v>5</v>
      </c>
      <c r="BX94" s="115" t="s">
        <v>76</v>
      </c>
      <c r="CL94" s="115" t="s">
        <v>1</v>
      </c>
    </row>
    <row r="95" s="7" customFormat="1" ht="16.5" customHeight="1">
      <c r="A95" s="117" t="s">
        <v>77</v>
      </c>
      <c r="B95" s="118"/>
      <c r="C95" s="119"/>
      <c r="D95" s="120" t="s">
        <v>78</v>
      </c>
      <c r="E95" s="120"/>
      <c r="F95" s="120"/>
      <c r="G95" s="120"/>
      <c r="H95" s="120"/>
      <c r="I95" s="121"/>
      <c r="J95" s="120" t="s">
        <v>79</v>
      </c>
      <c r="K95" s="120"/>
      <c r="L95" s="120"/>
      <c r="M95" s="120"/>
      <c r="N95" s="120"/>
      <c r="O95" s="120"/>
      <c r="P95" s="120"/>
      <c r="Q95" s="120"/>
      <c r="R95" s="120"/>
      <c r="S95" s="120"/>
      <c r="T95" s="120"/>
      <c r="U95" s="120"/>
      <c r="V95" s="120"/>
      <c r="W95" s="120"/>
      <c r="X95" s="120"/>
      <c r="Y95" s="120"/>
      <c r="Z95" s="120"/>
      <c r="AA95" s="120"/>
      <c r="AB95" s="120"/>
      <c r="AC95" s="120"/>
      <c r="AD95" s="120"/>
      <c r="AE95" s="120"/>
      <c r="AF95" s="120"/>
      <c r="AG95" s="122">
        <f>'SO02 - Zastávka BUS + cho...'!J30</f>
        <v>0</v>
      </c>
      <c r="AH95" s="121"/>
      <c r="AI95" s="121"/>
      <c r="AJ95" s="121"/>
      <c r="AK95" s="121"/>
      <c r="AL95" s="121"/>
      <c r="AM95" s="121"/>
      <c r="AN95" s="122">
        <f>SUM(AG95,AT95)</f>
        <v>0</v>
      </c>
      <c r="AO95" s="121"/>
      <c r="AP95" s="121"/>
      <c r="AQ95" s="123" t="s">
        <v>80</v>
      </c>
      <c r="AR95" s="124"/>
      <c r="AS95" s="125">
        <v>0</v>
      </c>
      <c r="AT95" s="126">
        <f>ROUND(SUM(AV95:AW95),2)</f>
        <v>0</v>
      </c>
      <c r="AU95" s="127">
        <f>'SO02 - Zastávka BUS + cho...'!P122</f>
        <v>0</v>
      </c>
      <c r="AV95" s="126">
        <f>'SO02 - Zastávka BUS + cho...'!J33</f>
        <v>0</v>
      </c>
      <c r="AW95" s="126">
        <f>'SO02 - Zastávka BUS + cho...'!J34</f>
        <v>0</v>
      </c>
      <c r="AX95" s="126">
        <f>'SO02 - Zastávka BUS + cho...'!J35</f>
        <v>0</v>
      </c>
      <c r="AY95" s="126">
        <f>'SO02 - Zastávka BUS + cho...'!J36</f>
        <v>0</v>
      </c>
      <c r="AZ95" s="126">
        <f>'SO02 - Zastávka BUS + cho...'!F33</f>
        <v>0</v>
      </c>
      <c r="BA95" s="126">
        <f>'SO02 - Zastávka BUS + cho...'!F34</f>
        <v>0</v>
      </c>
      <c r="BB95" s="126">
        <f>'SO02 - Zastávka BUS + cho...'!F35</f>
        <v>0</v>
      </c>
      <c r="BC95" s="126">
        <f>'SO02 - Zastávka BUS + cho...'!F36</f>
        <v>0</v>
      </c>
      <c r="BD95" s="128">
        <f>'SO02 - Zastávka BUS + cho...'!F37</f>
        <v>0</v>
      </c>
      <c r="BE95" s="7"/>
      <c r="BT95" s="129" t="s">
        <v>81</v>
      </c>
      <c r="BV95" s="129" t="s">
        <v>75</v>
      </c>
      <c r="BW95" s="129" t="s">
        <v>82</v>
      </c>
      <c r="BX95" s="129" t="s">
        <v>5</v>
      </c>
      <c r="CL95" s="129" t="s">
        <v>1</v>
      </c>
      <c r="CM95" s="129" t="s">
        <v>83</v>
      </c>
    </row>
    <row r="96" s="2" customFormat="1" ht="30" customHeight="1">
      <c r="A96" s="36"/>
      <c r="B96" s="37"/>
      <c r="C96" s="38"/>
      <c r="D96" s="38"/>
      <c r="E96" s="38"/>
      <c r="F96" s="38"/>
      <c r="G96" s="38"/>
      <c r="H96" s="38"/>
      <c r="I96" s="38"/>
      <c r="J96" s="38"/>
      <c r="K96" s="38"/>
      <c r="L96" s="38"/>
      <c r="M96" s="38"/>
      <c r="N96" s="38"/>
      <c r="O96" s="38"/>
      <c r="P96" s="38"/>
      <c r="Q96" s="38"/>
      <c r="R96" s="38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F96" s="38"/>
      <c r="AG96" s="38"/>
      <c r="AH96" s="38"/>
      <c r="AI96" s="38"/>
      <c r="AJ96" s="38"/>
      <c r="AK96" s="38"/>
      <c r="AL96" s="38"/>
      <c r="AM96" s="38"/>
      <c r="AN96" s="38"/>
      <c r="AO96" s="38"/>
      <c r="AP96" s="38"/>
      <c r="AQ96" s="38"/>
      <c r="AR96" s="42"/>
      <c r="AS96" s="36"/>
      <c r="AT96" s="36"/>
      <c r="AU96" s="36"/>
      <c r="AV96" s="36"/>
      <c r="AW96" s="36"/>
      <c r="AX96" s="36"/>
      <c r="AY96" s="36"/>
      <c r="AZ96" s="36"/>
      <c r="BA96" s="36"/>
      <c r="BB96" s="36"/>
      <c r="BC96" s="36"/>
      <c r="BD96" s="36"/>
      <c r="BE96" s="36"/>
    </row>
    <row r="97" s="2" customFormat="1" ht="6.96" customHeight="1">
      <c r="A97" s="36"/>
      <c r="B97" s="64"/>
      <c r="C97" s="65"/>
      <c r="D97" s="65"/>
      <c r="E97" s="65"/>
      <c r="F97" s="65"/>
      <c r="G97" s="65"/>
      <c r="H97" s="65"/>
      <c r="I97" s="65"/>
      <c r="J97" s="65"/>
      <c r="K97" s="65"/>
      <c r="L97" s="65"/>
      <c r="M97" s="65"/>
      <c r="N97" s="65"/>
      <c r="O97" s="65"/>
      <c r="P97" s="65"/>
      <c r="Q97" s="65"/>
      <c r="R97" s="65"/>
      <c r="S97" s="65"/>
      <c r="T97" s="65"/>
      <c r="U97" s="65"/>
      <c r="V97" s="65"/>
      <c r="W97" s="65"/>
      <c r="X97" s="65"/>
      <c r="Y97" s="65"/>
      <c r="Z97" s="65"/>
      <c r="AA97" s="65"/>
      <c r="AB97" s="65"/>
      <c r="AC97" s="65"/>
      <c r="AD97" s="65"/>
      <c r="AE97" s="65"/>
      <c r="AF97" s="65"/>
      <c r="AG97" s="65"/>
      <c r="AH97" s="65"/>
      <c r="AI97" s="65"/>
      <c r="AJ97" s="65"/>
      <c r="AK97" s="65"/>
      <c r="AL97" s="65"/>
      <c r="AM97" s="65"/>
      <c r="AN97" s="65"/>
      <c r="AO97" s="65"/>
      <c r="AP97" s="65"/>
      <c r="AQ97" s="65"/>
      <c r="AR97" s="42"/>
      <c r="AS97" s="36"/>
      <c r="AT97" s="36"/>
      <c r="AU97" s="36"/>
      <c r="AV97" s="36"/>
      <c r="AW97" s="36"/>
      <c r="AX97" s="36"/>
      <c r="AY97" s="36"/>
      <c r="AZ97" s="36"/>
      <c r="BA97" s="36"/>
      <c r="BB97" s="36"/>
      <c r="BC97" s="36"/>
      <c r="BD97" s="36"/>
      <c r="BE97" s="36"/>
    </row>
  </sheetData>
  <sheetProtection sheet="1" formatColumns="0" formatRows="0" objects="1" scenarios="1" spinCount="100000" saltValue="YcvEeNj+lc1Gz1nIiVfVOSVc3ANhTo2fezqWtD+xHJdyGCqF3KFGEn6JjNMplYZUTOdSOxeiZID6BX78IDXn0w==" hashValue="nulodkZc4gsC66LqWvvbydnZm1Gd5G7BU7+KADYd7fbsyrhBSEWVS+dNBxFk0WhjQApGSuFWr7FGBDd6stMnJQ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SO02 - Zastávka BUS + cho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0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0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82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3"/>
      <c r="J3" s="132"/>
      <c r="K3" s="132"/>
      <c r="L3" s="18"/>
      <c r="AT3" s="15" t="s">
        <v>83</v>
      </c>
    </row>
    <row r="4" s="1" customFormat="1" ht="24.96" customHeight="1">
      <c r="B4" s="18"/>
      <c r="D4" s="134" t="s">
        <v>84</v>
      </c>
      <c r="I4" s="130"/>
      <c r="L4" s="18"/>
      <c r="M4" s="135" t="s">
        <v>10</v>
      </c>
      <c r="AT4" s="15" t="s">
        <v>4</v>
      </c>
    </row>
    <row r="5" s="1" customFormat="1" ht="6.96" customHeight="1">
      <c r="B5" s="18"/>
      <c r="I5" s="130"/>
      <c r="L5" s="18"/>
    </row>
    <row r="6" s="1" customFormat="1" ht="12" customHeight="1">
      <c r="B6" s="18"/>
      <c r="D6" s="136" t="s">
        <v>16</v>
      </c>
      <c r="I6" s="130"/>
      <c r="L6" s="18"/>
    </row>
    <row r="7" s="1" customFormat="1" ht="16.5" customHeight="1">
      <c r="B7" s="18"/>
      <c r="E7" s="137" t="str">
        <f>'Rekapitulace stavby'!K6</f>
        <v>Rohatec - sil. III/43237</v>
      </c>
      <c r="F7" s="136"/>
      <c r="G7" s="136"/>
      <c r="H7" s="136"/>
      <c r="I7" s="130"/>
      <c r="L7" s="18"/>
    </row>
    <row r="8" s="2" customFormat="1" ht="12" customHeight="1">
      <c r="A8" s="36"/>
      <c r="B8" s="42"/>
      <c r="C8" s="36"/>
      <c r="D8" s="136" t="s">
        <v>85</v>
      </c>
      <c r="E8" s="36"/>
      <c r="F8" s="36"/>
      <c r="G8" s="36"/>
      <c r="H8" s="36"/>
      <c r="I8" s="138"/>
      <c r="J8" s="36"/>
      <c r="K8" s="36"/>
      <c r="L8" s="61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39" t="s">
        <v>86</v>
      </c>
      <c r="F9" s="36"/>
      <c r="G9" s="36"/>
      <c r="H9" s="36"/>
      <c r="I9" s="138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138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6" t="s">
        <v>18</v>
      </c>
      <c r="E11" s="36"/>
      <c r="F11" s="140" t="s">
        <v>1</v>
      </c>
      <c r="G11" s="36"/>
      <c r="H11" s="36"/>
      <c r="I11" s="141" t="s">
        <v>19</v>
      </c>
      <c r="J11" s="140" t="s">
        <v>1</v>
      </c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6" t="s">
        <v>20</v>
      </c>
      <c r="E12" s="36"/>
      <c r="F12" s="140" t="s">
        <v>21</v>
      </c>
      <c r="G12" s="36"/>
      <c r="H12" s="36"/>
      <c r="I12" s="141" t="s">
        <v>22</v>
      </c>
      <c r="J12" s="142" t="str">
        <f>'Rekapitulace stavby'!AN8</f>
        <v>11. 5. 2020</v>
      </c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138"/>
      <c r="J13" s="36"/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6" t="s">
        <v>24</v>
      </c>
      <c r="E14" s="36"/>
      <c r="F14" s="36"/>
      <c r="G14" s="36"/>
      <c r="H14" s="36"/>
      <c r="I14" s="141" t="s">
        <v>25</v>
      </c>
      <c r="J14" s="140" t="str">
        <f>IF('Rekapitulace stavby'!AN10="","",'Rekapitulace stavby'!AN10)</f>
        <v/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40" t="str">
        <f>IF('Rekapitulace stavby'!E11="","",'Rekapitulace stavby'!E11)</f>
        <v xml:space="preserve"> </v>
      </c>
      <c r="F15" s="36"/>
      <c r="G15" s="36"/>
      <c r="H15" s="36"/>
      <c r="I15" s="141" t="s">
        <v>26</v>
      </c>
      <c r="J15" s="140" t="str">
        <f>IF('Rekapitulace stavby'!AN11="","",'Rekapitulace stavby'!AN11)</f>
        <v/>
      </c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138"/>
      <c r="J16" s="36"/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6" t="s">
        <v>27</v>
      </c>
      <c r="E17" s="36"/>
      <c r="F17" s="36"/>
      <c r="G17" s="36"/>
      <c r="H17" s="36"/>
      <c r="I17" s="141" t="s">
        <v>25</v>
      </c>
      <c r="J17" s="31" t="str">
        <f>'Rekapitulace stavby'!AN13</f>
        <v>Vyplň údaj</v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40"/>
      <c r="G18" s="140"/>
      <c r="H18" s="140"/>
      <c r="I18" s="141" t="s">
        <v>26</v>
      </c>
      <c r="J18" s="31" t="str">
        <f>'Rekapitulace stavby'!AN14</f>
        <v>Vyplň údaj</v>
      </c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138"/>
      <c r="J19" s="36"/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6" t="s">
        <v>29</v>
      </c>
      <c r="E20" s="36"/>
      <c r="F20" s="36"/>
      <c r="G20" s="36"/>
      <c r="H20" s="36"/>
      <c r="I20" s="141" t="s">
        <v>25</v>
      </c>
      <c r="J20" s="140" t="str">
        <f>IF('Rekapitulace stavby'!AN16="","",'Rekapitulace stavby'!AN16)</f>
        <v/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40" t="str">
        <f>IF('Rekapitulace stavby'!E17="","",'Rekapitulace stavby'!E17)</f>
        <v xml:space="preserve"> </v>
      </c>
      <c r="F21" s="36"/>
      <c r="G21" s="36"/>
      <c r="H21" s="36"/>
      <c r="I21" s="141" t="s">
        <v>26</v>
      </c>
      <c r="J21" s="140" t="str">
        <f>IF('Rekapitulace stavby'!AN17="","",'Rekapitulace stavby'!AN17)</f>
        <v/>
      </c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138"/>
      <c r="J22" s="36"/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6" t="s">
        <v>31</v>
      </c>
      <c r="E23" s="36"/>
      <c r="F23" s="36"/>
      <c r="G23" s="36"/>
      <c r="H23" s="36"/>
      <c r="I23" s="141" t="s">
        <v>25</v>
      </c>
      <c r="J23" s="140" t="str">
        <f>IF('Rekapitulace stavby'!AN19="","",'Rekapitulace stavby'!AN19)</f>
        <v/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40" t="str">
        <f>IF('Rekapitulace stavby'!E20="","",'Rekapitulace stavby'!E20)</f>
        <v xml:space="preserve"> </v>
      </c>
      <c r="F24" s="36"/>
      <c r="G24" s="36"/>
      <c r="H24" s="36"/>
      <c r="I24" s="141" t="s">
        <v>26</v>
      </c>
      <c r="J24" s="140" t="str">
        <f>IF('Rekapitulace stavby'!AN20="","",'Rekapitulace stavby'!AN20)</f>
        <v/>
      </c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138"/>
      <c r="J25" s="36"/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6" t="s">
        <v>32</v>
      </c>
      <c r="E26" s="36"/>
      <c r="F26" s="36"/>
      <c r="G26" s="36"/>
      <c r="H26" s="36"/>
      <c r="I26" s="138"/>
      <c r="J26" s="36"/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43"/>
      <c r="B27" s="144"/>
      <c r="C27" s="143"/>
      <c r="D27" s="143"/>
      <c r="E27" s="145" t="s">
        <v>1</v>
      </c>
      <c r="F27" s="145"/>
      <c r="G27" s="145"/>
      <c r="H27" s="145"/>
      <c r="I27" s="146"/>
      <c r="J27" s="143"/>
      <c r="K27" s="143"/>
      <c r="L27" s="147"/>
      <c r="S27" s="143"/>
      <c r="T27" s="143"/>
      <c r="U27" s="143"/>
      <c r="V27" s="143"/>
      <c r="W27" s="143"/>
      <c r="X27" s="143"/>
      <c r="Y27" s="143"/>
      <c r="Z27" s="143"/>
      <c r="AA27" s="143"/>
      <c r="AB27" s="143"/>
      <c r="AC27" s="143"/>
      <c r="AD27" s="143"/>
      <c r="AE27" s="143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138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8"/>
      <c r="E29" s="148"/>
      <c r="F29" s="148"/>
      <c r="G29" s="148"/>
      <c r="H29" s="148"/>
      <c r="I29" s="149"/>
      <c r="J29" s="148"/>
      <c r="K29" s="148"/>
      <c r="L29" s="61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50" t="s">
        <v>33</v>
      </c>
      <c r="E30" s="36"/>
      <c r="F30" s="36"/>
      <c r="G30" s="36"/>
      <c r="H30" s="36"/>
      <c r="I30" s="138"/>
      <c r="J30" s="151">
        <f>ROUND(J122, 2)</f>
        <v>0</v>
      </c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8"/>
      <c r="E31" s="148"/>
      <c r="F31" s="148"/>
      <c r="G31" s="148"/>
      <c r="H31" s="148"/>
      <c r="I31" s="149"/>
      <c r="J31" s="148"/>
      <c r="K31" s="148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52" t="s">
        <v>35</v>
      </c>
      <c r="G32" s="36"/>
      <c r="H32" s="36"/>
      <c r="I32" s="153" t="s">
        <v>34</v>
      </c>
      <c r="J32" s="152" t="s">
        <v>36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54" t="s">
        <v>37</v>
      </c>
      <c r="E33" s="136" t="s">
        <v>38</v>
      </c>
      <c r="F33" s="155">
        <f>ROUND((SUM(BE122:BE209)),  2)</f>
        <v>0</v>
      </c>
      <c r="G33" s="36"/>
      <c r="H33" s="36"/>
      <c r="I33" s="156">
        <v>0.20999999999999999</v>
      </c>
      <c r="J33" s="155">
        <f>ROUND(((SUM(BE122:BE209))*I33),  2)</f>
        <v>0</v>
      </c>
      <c r="K33" s="3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36" t="s">
        <v>39</v>
      </c>
      <c r="F34" s="155">
        <f>ROUND((SUM(BF122:BF209)),  2)</f>
        <v>0</v>
      </c>
      <c r="G34" s="36"/>
      <c r="H34" s="36"/>
      <c r="I34" s="156">
        <v>0.14999999999999999</v>
      </c>
      <c r="J34" s="155">
        <f>ROUND(((SUM(BF122:BF209))*I34),  2)</f>
        <v>0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6" t="s">
        <v>40</v>
      </c>
      <c r="F35" s="155">
        <f>ROUND((SUM(BG122:BG209)),  2)</f>
        <v>0</v>
      </c>
      <c r="G35" s="36"/>
      <c r="H35" s="36"/>
      <c r="I35" s="156">
        <v>0.20999999999999999</v>
      </c>
      <c r="J35" s="155">
        <f>0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36" t="s">
        <v>41</v>
      </c>
      <c r="F36" s="155">
        <f>ROUND((SUM(BH122:BH209)),  2)</f>
        <v>0</v>
      </c>
      <c r="G36" s="36"/>
      <c r="H36" s="36"/>
      <c r="I36" s="156">
        <v>0.14999999999999999</v>
      </c>
      <c r="J36" s="155">
        <f>0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6" t="s">
        <v>42</v>
      </c>
      <c r="F37" s="155">
        <f>ROUND((SUM(BI122:BI209)),  2)</f>
        <v>0</v>
      </c>
      <c r="G37" s="36"/>
      <c r="H37" s="36"/>
      <c r="I37" s="156">
        <v>0</v>
      </c>
      <c r="J37" s="155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138"/>
      <c r="J38" s="36"/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57"/>
      <c r="D39" s="158" t="s">
        <v>43</v>
      </c>
      <c r="E39" s="159"/>
      <c r="F39" s="159"/>
      <c r="G39" s="160" t="s">
        <v>44</v>
      </c>
      <c r="H39" s="161" t="s">
        <v>45</v>
      </c>
      <c r="I39" s="162"/>
      <c r="J39" s="163">
        <f>SUM(J30:J37)</f>
        <v>0</v>
      </c>
      <c r="K39" s="164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42"/>
      <c r="C40" s="36"/>
      <c r="D40" s="36"/>
      <c r="E40" s="36"/>
      <c r="F40" s="36"/>
      <c r="G40" s="36"/>
      <c r="H40" s="36"/>
      <c r="I40" s="138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1" customFormat="1" ht="14.4" customHeight="1">
      <c r="B41" s="18"/>
      <c r="I41" s="130"/>
      <c r="L41" s="18"/>
    </row>
    <row r="42" s="1" customFormat="1" ht="14.4" customHeight="1">
      <c r="B42" s="18"/>
      <c r="I42" s="130"/>
      <c r="L42" s="18"/>
    </row>
    <row r="43" s="1" customFormat="1" ht="14.4" customHeight="1">
      <c r="B43" s="18"/>
      <c r="I43" s="130"/>
      <c r="L43" s="18"/>
    </row>
    <row r="44" s="1" customFormat="1" ht="14.4" customHeight="1">
      <c r="B44" s="18"/>
      <c r="I44" s="130"/>
      <c r="L44" s="18"/>
    </row>
    <row r="45" s="1" customFormat="1" ht="14.4" customHeight="1">
      <c r="B45" s="18"/>
      <c r="I45" s="130"/>
      <c r="L45" s="18"/>
    </row>
    <row r="46" s="1" customFormat="1" ht="14.4" customHeight="1">
      <c r="B46" s="18"/>
      <c r="I46" s="130"/>
      <c r="L46" s="18"/>
    </row>
    <row r="47" s="1" customFormat="1" ht="14.4" customHeight="1">
      <c r="B47" s="18"/>
      <c r="I47" s="130"/>
      <c r="L47" s="18"/>
    </row>
    <row r="48" s="1" customFormat="1" ht="14.4" customHeight="1">
      <c r="B48" s="18"/>
      <c r="I48" s="130"/>
      <c r="L48" s="18"/>
    </row>
    <row r="49" s="1" customFormat="1" ht="14.4" customHeight="1">
      <c r="B49" s="18"/>
      <c r="I49" s="130"/>
      <c r="L49" s="18"/>
    </row>
    <row r="50" s="2" customFormat="1" ht="14.4" customHeight="1">
      <c r="B50" s="61"/>
      <c r="D50" s="165" t="s">
        <v>46</v>
      </c>
      <c r="E50" s="166"/>
      <c r="F50" s="166"/>
      <c r="G50" s="165" t="s">
        <v>47</v>
      </c>
      <c r="H50" s="166"/>
      <c r="I50" s="167"/>
      <c r="J50" s="166"/>
      <c r="K50" s="166"/>
      <c r="L50" s="6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42"/>
      <c r="C61" s="36"/>
      <c r="D61" s="168" t="s">
        <v>48</v>
      </c>
      <c r="E61" s="169"/>
      <c r="F61" s="170" t="s">
        <v>49</v>
      </c>
      <c r="G61" s="168" t="s">
        <v>48</v>
      </c>
      <c r="H61" s="169"/>
      <c r="I61" s="171"/>
      <c r="J61" s="172" t="s">
        <v>49</v>
      </c>
      <c r="K61" s="169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42"/>
      <c r="C65" s="36"/>
      <c r="D65" s="165" t="s">
        <v>50</v>
      </c>
      <c r="E65" s="173"/>
      <c r="F65" s="173"/>
      <c r="G65" s="165" t="s">
        <v>51</v>
      </c>
      <c r="H65" s="173"/>
      <c r="I65" s="174"/>
      <c r="J65" s="173"/>
      <c r="K65" s="173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42"/>
      <c r="C76" s="36"/>
      <c r="D76" s="168" t="s">
        <v>48</v>
      </c>
      <c r="E76" s="169"/>
      <c r="F76" s="170" t="s">
        <v>49</v>
      </c>
      <c r="G76" s="168" t="s">
        <v>48</v>
      </c>
      <c r="H76" s="169"/>
      <c r="I76" s="171"/>
      <c r="J76" s="172" t="s">
        <v>49</v>
      </c>
      <c r="K76" s="169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75"/>
      <c r="C77" s="176"/>
      <c r="D77" s="176"/>
      <c r="E77" s="176"/>
      <c r="F77" s="176"/>
      <c r="G77" s="176"/>
      <c r="H77" s="176"/>
      <c r="I77" s="177"/>
      <c r="J77" s="176"/>
      <c r="K77" s="176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78"/>
      <c r="C81" s="179"/>
      <c r="D81" s="179"/>
      <c r="E81" s="179"/>
      <c r="F81" s="179"/>
      <c r="G81" s="179"/>
      <c r="H81" s="179"/>
      <c r="I81" s="180"/>
      <c r="J81" s="179"/>
      <c r="K81" s="179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87</v>
      </c>
      <c r="D82" s="38"/>
      <c r="E82" s="38"/>
      <c r="F82" s="38"/>
      <c r="G82" s="38"/>
      <c r="H82" s="38"/>
      <c r="I82" s="1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1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1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8"/>
      <c r="D85" s="38"/>
      <c r="E85" s="181" t="str">
        <f>E7</f>
        <v>Rohatec - sil. III/43237</v>
      </c>
      <c r="F85" s="30"/>
      <c r="G85" s="30"/>
      <c r="H85" s="30"/>
      <c r="I85" s="1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2" customHeight="1">
      <c r="A86" s="36"/>
      <c r="B86" s="37"/>
      <c r="C86" s="30" t="s">
        <v>85</v>
      </c>
      <c r="D86" s="38"/>
      <c r="E86" s="38"/>
      <c r="F86" s="38"/>
      <c r="G86" s="38"/>
      <c r="H86" s="38"/>
      <c r="I86" s="138"/>
      <c r="J86" s="38"/>
      <c r="K86" s="38"/>
      <c r="L86" s="61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6.5" customHeight="1">
      <c r="A87" s="36"/>
      <c r="B87" s="37"/>
      <c r="C87" s="38"/>
      <c r="D87" s="38"/>
      <c r="E87" s="74" t="str">
        <f>E9</f>
        <v>SO02 - Zastávka BUS + chodník</v>
      </c>
      <c r="F87" s="38"/>
      <c r="G87" s="38"/>
      <c r="H87" s="38"/>
      <c r="I87" s="138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1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2" customHeight="1">
      <c r="A89" s="36"/>
      <c r="B89" s="37"/>
      <c r="C89" s="30" t="s">
        <v>20</v>
      </c>
      <c r="D89" s="38"/>
      <c r="E89" s="38"/>
      <c r="F89" s="25" t="str">
        <f>F12</f>
        <v xml:space="preserve"> </v>
      </c>
      <c r="G89" s="38"/>
      <c r="H89" s="38"/>
      <c r="I89" s="141" t="s">
        <v>22</v>
      </c>
      <c r="J89" s="77" t="str">
        <f>IF(J12="","",J12)</f>
        <v>11. 5. 2020</v>
      </c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138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5.15" customHeight="1">
      <c r="A91" s="36"/>
      <c r="B91" s="37"/>
      <c r="C91" s="30" t="s">
        <v>24</v>
      </c>
      <c r="D91" s="38"/>
      <c r="E91" s="38"/>
      <c r="F91" s="25" t="str">
        <f>E15</f>
        <v xml:space="preserve"> </v>
      </c>
      <c r="G91" s="38"/>
      <c r="H91" s="38"/>
      <c r="I91" s="141" t="s">
        <v>29</v>
      </c>
      <c r="J91" s="34" t="str">
        <f>E21</f>
        <v xml:space="preserve"> 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5.15" customHeight="1">
      <c r="A92" s="36"/>
      <c r="B92" s="37"/>
      <c r="C92" s="30" t="s">
        <v>27</v>
      </c>
      <c r="D92" s="38"/>
      <c r="E92" s="38"/>
      <c r="F92" s="25" t="str">
        <f>IF(E18="","",E18)</f>
        <v>Vyplň údaj</v>
      </c>
      <c r="G92" s="38"/>
      <c r="H92" s="38"/>
      <c r="I92" s="141" t="s">
        <v>31</v>
      </c>
      <c r="J92" s="34" t="str">
        <f>E24</f>
        <v xml:space="preserve"> </v>
      </c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8"/>
      <c r="D93" s="38"/>
      <c r="E93" s="38"/>
      <c r="F93" s="38"/>
      <c r="G93" s="38"/>
      <c r="H93" s="38"/>
      <c r="I93" s="138"/>
      <c r="J93" s="38"/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9.28" customHeight="1">
      <c r="A94" s="36"/>
      <c r="B94" s="37"/>
      <c r="C94" s="182" t="s">
        <v>88</v>
      </c>
      <c r="D94" s="183"/>
      <c r="E94" s="183"/>
      <c r="F94" s="183"/>
      <c r="G94" s="183"/>
      <c r="H94" s="183"/>
      <c r="I94" s="184"/>
      <c r="J94" s="185" t="s">
        <v>89</v>
      </c>
      <c r="K94" s="183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138"/>
      <c r="J95" s="38"/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2.8" customHeight="1">
      <c r="A96" s="36"/>
      <c r="B96" s="37"/>
      <c r="C96" s="186" t="s">
        <v>90</v>
      </c>
      <c r="D96" s="38"/>
      <c r="E96" s="38"/>
      <c r="F96" s="38"/>
      <c r="G96" s="38"/>
      <c r="H96" s="38"/>
      <c r="I96" s="138"/>
      <c r="J96" s="108">
        <f>J122</f>
        <v>0</v>
      </c>
      <c r="K96" s="38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U96" s="15" t="s">
        <v>91</v>
      </c>
    </row>
    <row r="97" s="9" customFormat="1" ht="24.96" customHeight="1">
      <c r="A97" s="9"/>
      <c r="B97" s="187"/>
      <c r="C97" s="188"/>
      <c r="D97" s="189" t="s">
        <v>92</v>
      </c>
      <c r="E97" s="190"/>
      <c r="F97" s="190"/>
      <c r="G97" s="190"/>
      <c r="H97" s="190"/>
      <c r="I97" s="191"/>
      <c r="J97" s="192">
        <f>J123</f>
        <v>0</v>
      </c>
      <c r="K97" s="188"/>
      <c r="L97" s="19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4"/>
      <c r="C98" s="195"/>
      <c r="D98" s="196" t="s">
        <v>93</v>
      </c>
      <c r="E98" s="197"/>
      <c r="F98" s="197"/>
      <c r="G98" s="197"/>
      <c r="H98" s="197"/>
      <c r="I98" s="198"/>
      <c r="J98" s="199">
        <f>J124</f>
        <v>0</v>
      </c>
      <c r="K98" s="195"/>
      <c r="L98" s="20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4"/>
      <c r="C99" s="195"/>
      <c r="D99" s="196" t="s">
        <v>94</v>
      </c>
      <c r="E99" s="197"/>
      <c r="F99" s="197"/>
      <c r="G99" s="197"/>
      <c r="H99" s="197"/>
      <c r="I99" s="198"/>
      <c r="J99" s="199">
        <f>J144</f>
        <v>0</v>
      </c>
      <c r="K99" s="195"/>
      <c r="L99" s="20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4"/>
      <c r="C100" s="195"/>
      <c r="D100" s="196" t="s">
        <v>95</v>
      </c>
      <c r="E100" s="197"/>
      <c r="F100" s="197"/>
      <c r="G100" s="197"/>
      <c r="H100" s="197"/>
      <c r="I100" s="198"/>
      <c r="J100" s="199">
        <f>J176</f>
        <v>0</v>
      </c>
      <c r="K100" s="195"/>
      <c r="L100" s="20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4"/>
      <c r="C101" s="195"/>
      <c r="D101" s="196" t="s">
        <v>96</v>
      </c>
      <c r="E101" s="197"/>
      <c r="F101" s="197"/>
      <c r="G101" s="197"/>
      <c r="H101" s="197"/>
      <c r="I101" s="198"/>
      <c r="J101" s="199">
        <f>J196</f>
        <v>0</v>
      </c>
      <c r="K101" s="195"/>
      <c r="L101" s="20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4"/>
      <c r="C102" s="195"/>
      <c r="D102" s="196" t="s">
        <v>97</v>
      </c>
      <c r="E102" s="197"/>
      <c r="F102" s="197"/>
      <c r="G102" s="197"/>
      <c r="H102" s="197"/>
      <c r="I102" s="198"/>
      <c r="J102" s="199">
        <f>J207</f>
        <v>0</v>
      </c>
      <c r="K102" s="195"/>
      <c r="L102" s="20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6"/>
      <c r="B103" s="37"/>
      <c r="C103" s="38"/>
      <c r="D103" s="38"/>
      <c r="E103" s="38"/>
      <c r="F103" s="38"/>
      <c r="G103" s="38"/>
      <c r="H103" s="38"/>
      <c r="I103" s="138"/>
      <c r="J103" s="38"/>
      <c r="K103" s="38"/>
      <c r="L103" s="61"/>
      <c r="S103" s="36"/>
      <c r="T103" s="36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</row>
    <row r="104" s="2" customFormat="1" ht="6.96" customHeight="1">
      <c r="A104" s="36"/>
      <c r="B104" s="64"/>
      <c r="C104" s="65"/>
      <c r="D104" s="65"/>
      <c r="E104" s="65"/>
      <c r="F104" s="65"/>
      <c r="G104" s="65"/>
      <c r="H104" s="65"/>
      <c r="I104" s="177"/>
      <c r="J104" s="65"/>
      <c r="K104" s="65"/>
      <c r="L104" s="61"/>
      <c r="S104" s="36"/>
      <c r="T104" s="36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</row>
    <row r="108" s="2" customFormat="1" ht="6.96" customHeight="1">
      <c r="A108" s="36"/>
      <c r="B108" s="66"/>
      <c r="C108" s="67"/>
      <c r="D108" s="67"/>
      <c r="E108" s="67"/>
      <c r="F108" s="67"/>
      <c r="G108" s="67"/>
      <c r="H108" s="67"/>
      <c r="I108" s="180"/>
      <c r="J108" s="67"/>
      <c r="K108" s="67"/>
      <c r="L108" s="61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2" customFormat="1" ht="24.96" customHeight="1">
      <c r="A109" s="36"/>
      <c r="B109" s="37"/>
      <c r="C109" s="21" t="s">
        <v>98</v>
      </c>
      <c r="D109" s="38"/>
      <c r="E109" s="38"/>
      <c r="F109" s="38"/>
      <c r="G109" s="38"/>
      <c r="H109" s="38"/>
      <c r="I109" s="138"/>
      <c r="J109" s="38"/>
      <c r="K109" s="38"/>
      <c r="L109" s="61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2" customFormat="1" ht="6.96" customHeight="1">
      <c r="A110" s="36"/>
      <c r="B110" s="37"/>
      <c r="C110" s="38"/>
      <c r="D110" s="38"/>
      <c r="E110" s="38"/>
      <c r="F110" s="38"/>
      <c r="G110" s="38"/>
      <c r="H110" s="38"/>
      <c r="I110" s="138"/>
      <c r="J110" s="38"/>
      <c r="K110" s="38"/>
      <c r="L110" s="61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12" customHeight="1">
      <c r="A111" s="36"/>
      <c r="B111" s="37"/>
      <c r="C111" s="30" t="s">
        <v>16</v>
      </c>
      <c r="D111" s="38"/>
      <c r="E111" s="38"/>
      <c r="F111" s="38"/>
      <c r="G111" s="38"/>
      <c r="H111" s="38"/>
      <c r="I111" s="138"/>
      <c r="J111" s="38"/>
      <c r="K111" s="38"/>
      <c r="L111" s="61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16.5" customHeight="1">
      <c r="A112" s="36"/>
      <c r="B112" s="37"/>
      <c r="C112" s="38"/>
      <c r="D112" s="38"/>
      <c r="E112" s="181" t="str">
        <f>E7</f>
        <v>Rohatec - sil. III/43237</v>
      </c>
      <c r="F112" s="30"/>
      <c r="G112" s="30"/>
      <c r="H112" s="30"/>
      <c r="I112" s="138"/>
      <c r="J112" s="38"/>
      <c r="K112" s="38"/>
      <c r="L112" s="61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12" customHeight="1">
      <c r="A113" s="36"/>
      <c r="B113" s="37"/>
      <c r="C113" s="30" t="s">
        <v>85</v>
      </c>
      <c r="D113" s="38"/>
      <c r="E113" s="38"/>
      <c r="F113" s="38"/>
      <c r="G113" s="38"/>
      <c r="H113" s="38"/>
      <c r="I113" s="138"/>
      <c r="J113" s="38"/>
      <c r="K113" s="38"/>
      <c r="L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16.5" customHeight="1">
      <c r="A114" s="36"/>
      <c r="B114" s="37"/>
      <c r="C114" s="38"/>
      <c r="D114" s="38"/>
      <c r="E114" s="74" t="str">
        <f>E9</f>
        <v>SO02 - Zastávka BUS + chodník</v>
      </c>
      <c r="F114" s="38"/>
      <c r="G114" s="38"/>
      <c r="H114" s="38"/>
      <c r="I114" s="138"/>
      <c r="J114" s="38"/>
      <c r="K114" s="38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6.96" customHeight="1">
      <c r="A115" s="36"/>
      <c r="B115" s="37"/>
      <c r="C115" s="38"/>
      <c r="D115" s="38"/>
      <c r="E115" s="38"/>
      <c r="F115" s="38"/>
      <c r="G115" s="38"/>
      <c r="H115" s="38"/>
      <c r="I115" s="138"/>
      <c r="J115" s="38"/>
      <c r="K115" s="38"/>
      <c r="L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12" customHeight="1">
      <c r="A116" s="36"/>
      <c r="B116" s="37"/>
      <c r="C116" s="30" t="s">
        <v>20</v>
      </c>
      <c r="D116" s="38"/>
      <c r="E116" s="38"/>
      <c r="F116" s="25" t="str">
        <f>F12</f>
        <v xml:space="preserve"> </v>
      </c>
      <c r="G116" s="38"/>
      <c r="H116" s="38"/>
      <c r="I116" s="141" t="s">
        <v>22</v>
      </c>
      <c r="J116" s="77" t="str">
        <f>IF(J12="","",J12)</f>
        <v>11. 5. 2020</v>
      </c>
      <c r="K116" s="38"/>
      <c r="L116" s="61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6.96" customHeight="1">
      <c r="A117" s="36"/>
      <c r="B117" s="37"/>
      <c r="C117" s="38"/>
      <c r="D117" s="38"/>
      <c r="E117" s="38"/>
      <c r="F117" s="38"/>
      <c r="G117" s="38"/>
      <c r="H117" s="38"/>
      <c r="I117" s="138"/>
      <c r="J117" s="38"/>
      <c r="K117" s="38"/>
      <c r="L117" s="61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15.15" customHeight="1">
      <c r="A118" s="36"/>
      <c r="B118" s="37"/>
      <c r="C118" s="30" t="s">
        <v>24</v>
      </c>
      <c r="D118" s="38"/>
      <c r="E118" s="38"/>
      <c r="F118" s="25" t="str">
        <f>E15</f>
        <v xml:space="preserve"> </v>
      </c>
      <c r="G118" s="38"/>
      <c r="H118" s="38"/>
      <c r="I118" s="141" t="s">
        <v>29</v>
      </c>
      <c r="J118" s="34" t="str">
        <f>E21</f>
        <v xml:space="preserve"> </v>
      </c>
      <c r="K118" s="38"/>
      <c r="L118" s="61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15.15" customHeight="1">
      <c r="A119" s="36"/>
      <c r="B119" s="37"/>
      <c r="C119" s="30" t="s">
        <v>27</v>
      </c>
      <c r="D119" s="38"/>
      <c r="E119" s="38"/>
      <c r="F119" s="25" t="str">
        <f>IF(E18="","",E18)</f>
        <v>Vyplň údaj</v>
      </c>
      <c r="G119" s="38"/>
      <c r="H119" s="38"/>
      <c r="I119" s="141" t="s">
        <v>31</v>
      </c>
      <c r="J119" s="34" t="str">
        <f>E24</f>
        <v xml:space="preserve"> </v>
      </c>
      <c r="K119" s="38"/>
      <c r="L119" s="61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2" customFormat="1" ht="10.32" customHeight="1">
      <c r="A120" s="36"/>
      <c r="B120" s="37"/>
      <c r="C120" s="38"/>
      <c r="D120" s="38"/>
      <c r="E120" s="38"/>
      <c r="F120" s="38"/>
      <c r="G120" s="38"/>
      <c r="H120" s="38"/>
      <c r="I120" s="138"/>
      <c r="J120" s="38"/>
      <c r="K120" s="38"/>
      <c r="L120" s="61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</row>
    <row r="121" s="11" customFormat="1" ht="29.28" customHeight="1">
      <c r="A121" s="201"/>
      <c r="B121" s="202"/>
      <c r="C121" s="203" t="s">
        <v>99</v>
      </c>
      <c r="D121" s="204" t="s">
        <v>58</v>
      </c>
      <c r="E121" s="204" t="s">
        <v>54</v>
      </c>
      <c r="F121" s="204" t="s">
        <v>55</v>
      </c>
      <c r="G121" s="204" t="s">
        <v>100</v>
      </c>
      <c r="H121" s="204" t="s">
        <v>101</v>
      </c>
      <c r="I121" s="205" t="s">
        <v>102</v>
      </c>
      <c r="J121" s="206" t="s">
        <v>89</v>
      </c>
      <c r="K121" s="207" t="s">
        <v>103</v>
      </c>
      <c r="L121" s="208"/>
      <c r="M121" s="98" t="s">
        <v>1</v>
      </c>
      <c r="N121" s="99" t="s">
        <v>37</v>
      </c>
      <c r="O121" s="99" t="s">
        <v>104</v>
      </c>
      <c r="P121" s="99" t="s">
        <v>105</v>
      </c>
      <c r="Q121" s="99" t="s">
        <v>106</v>
      </c>
      <c r="R121" s="99" t="s">
        <v>107</v>
      </c>
      <c r="S121" s="99" t="s">
        <v>108</v>
      </c>
      <c r="T121" s="100" t="s">
        <v>109</v>
      </c>
      <c r="U121" s="201"/>
      <c r="V121" s="201"/>
      <c r="W121" s="201"/>
      <c r="X121" s="201"/>
      <c r="Y121" s="201"/>
      <c r="Z121" s="201"/>
      <c r="AA121" s="201"/>
      <c r="AB121" s="201"/>
      <c r="AC121" s="201"/>
      <c r="AD121" s="201"/>
      <c r="AE121" s="201"/>
    </row>
    <row r="122" s="2" customFormat="1" ht="22.8" customHeight="1">
      <c r="A122" s="36"/>
      <c r="B122" s="37"/>
      <c r="C122" s="105" t="s">
        <v>110</v>
      </c>
      <c r="D122" s="38"/>
      <c r="E122" s="38"/>
      <c r="F122" s="38"/>
      <c r="G122" s="38"/>
      <c r="H122" s="38"/>
      <c r="I122" s="138"/>
      <c r="J122" s="209">
        <f>BK122</f>
        <v>0</v>
      </c>
      <c r="K122" s="38"/>
      <c r="L122" s="42"/>
      <c r="M122" s="101"/>
      <c r="N122" s="210"/>
      <c r="O122" s="102"/>
      <c r="P122" s="211">
        <f>P123</f>
        <v>0</v>
      </c>
      <c r="Q122" s="102"/>
      <c r="R122" s="211">
        <f>R123</f>
        <v>139.142526</v>
      </c>
      <c r="S122" s="102"/>
      <c r="T122" s="212">
        <f>T123</f>
        <v>18.266200000000001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T122" s="15" t="s">
        <v>72</v>
      </c>
      <c r="AU122" s="15" t="s">
        <v>91</v>
      </c>
      <c r="BK122" s="213">
        <f>BK123</f>
        <v>0</v>
      </c>
    </row>
    <row r="123" s="12" customFormat="1" ht="25.92" customHeight="1">
      <c r="A123" s="12"/>
      <c r="B123" s="214"/>
      <c r="C123" s="215"/>
      <c r="D123" s="216" t="s">
        <v>72</v>
      </c>
      <c r="E123" s="217" t="s">
        <v>111</v>
      </c>
      <c r="F123" s="217" t="s">
        <v>112</v>
      </c>
      <c r="G123" s="215"/>
      <c r="H123" s="215"/>
      <c r="I123" s="218"/>
      <c r="J123" s="219">
        <f>BK123</f>
        <v>0</v>
      </c>
      <c r="K123" s="215"/>
      <c r="L123" s="220"/>
      <c r="M123" s="221"/>
      <c r="N123" s="222"/>
      <c r="O123" s="222"/>
      <c r="P123" s="223">
        <f>P124+P144+P176+P196+P207</f>
        <v>0</v>
      </c>
      <c r="Q123" s="222"/>
      <c r="R123" s="223">
        <f>R124+R144+R176+R196+R207</f>
        <v>139.142526</v>
      </c>
      <c r="S123" s="222"/>
      <c r="T123" s="224">
        <f>T124+T144+T176+T196+T207</f>
        <v>18.266200000000001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25" t="s">
        <v>81</v>
      </c>
      <c r="AT123" s="226" t="s">
        <v>72</v>
      </c>
      <c r="AU123" s="226" t="s">
        <v>73</v>
      </c>
      <c r="AY123" s="225" t="s">
        <v>113</v>
      </c>
      <c r="BK123" s="227">
        <f>BK124+BK144+BK176+BK196+BK207</f>
        <v>0</v>
      </c>
    </row>
    <row r="124" s="12" customFormat="1" ht="22.8" customHeight="1">
      <c r="A124" s="12"/>
      <c r="B124" s="214"/>
      <c r="C124" s="215"/>
      <c r="D124" s="216" t="s">
        <v>72</v>
      </c>
      <c r="E124" s="228" t="s">
        <v>81</v>
      </c>
      <c r="F124" s="228" t="s">
        <v>114</v>
      </c>
      <c r="G124" s="215"/>
      <c r="H124" s="215"/>
      <c r="I124" s="218"/>
      <c r="J124" s="229">
        <f>BK124</f>
        <v>0</v>
      </c>
      <c r="K124" s="215"/>
      <c r="L124" s="220"/>
      <c r="M124" s="221"/>
      <c r="N124" s="222"/>
      <c r="O124" s="222"/>
      <c r="P124" s="223">
        <f>SUM(P125:P143)</f>
        <v>0</v>
      </c>
      <c r="Q124" s="222"/>
      <c r="R124" s="223">
        <f>SUM(R125:R143)</f>
        <v>11.620996</v>
      </c>
      <c r="S124" s="222"/>
      <c r="T124" s="224">
        <f>SUM(T125:T143)</f>
        <v>18.266200000000001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25" t="s">
        <v>81</v>
      </c>
      <c r="AT124" s="226" t="s">
        <v>72</v>
      </c>
      <c r="AU124" s="226" t="s">
        <v>81</v>
      </c>
      <c r="AY124" s="225" t="s">
        <v>113</v>
      </c>
      <c r="BK124" s="227">
        <f>SUM(BK125:BK143)</f>
        <v>0</v>
      </c>
    </row>
    <row r="125" s="2" customFormat="1" ht="21.75" customHeight="1">
      <c r="A125" s="36"/>
      <c r="B125" s="37"/>
      <c r="C125" s="230" t="s">
        <v>115</v>
      </c>
      <c r="D125" s="230" t="s">
        <v>116</v>
      </c>
      <c r="E125" s="231" t="s">
        <v>117</v>
      </c>
      <c r="F125" s="232" t="s">
        <v>118</v>
      </c>
      <c r="G125" s="233" t="s">
        <v>119</v>
      </c>
      <c r="H125" s="234">
        <v>68.519999999999996</v>
      </c>
      <c r="I125" s="235"/>
      <c r="J125" s="236">
        <f>ROUND(I125*H125,2)</f>
        <v>0</v>
      </c>
      <c r="K125" s="237"/>
      <c r="L125" s="42"/>
      <c r="M125" s="238" t="s">
        <v>1</v>
      </c>
      <c r="N125" s="239" t="s">
        <v>38</v>
      </c>
      <c r="O125" s="89"/>
      <c r="P125" s="240">
        <f>O125*H125</f>
        <v>0</v>
      </c>
      <c r="Q125" s="240">
        <v>0</v>
      </c>
      <c r="R125" s="240">
        <f>Q125*H125</f>
        <v>0</v>
      </c>
      <c r="S125" s="240">
        <v>0.23499999999999999</v>
      </c>
      <c r="T125" s="241">
        <f>S125*H125</f>
        <v>16.1022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242" t="s">
        <v>120</v>
      </c>
      <c r="AT125" s="242" t="s">
        <v>116</v>
      </c>
      <c r="AU125" s="242" t="s">
        <v>83</v>
      </c>
      <c r="AY125" s="15" t="s">
        <v>113</v>
      </c>
      <c r="BE125" s="243">
        <f>IF(N125="základní",J125,0)</f>
        <v>0</v>
      </c>
      <c r="BF125" s="243">
        <f>IF(N125="snížená",J125,0)</f>
        <v>0</v>
      </c>
      <c r="BG125" s="243">
        <f>IF(N125="zákl. přenesená",J125,0)</f>
        <v>0</v>
      </c>
      <c r="BH125" s="243">
        <f>IF(N125="sníž. přenesená",J125,0)</f>
        <v>0</v>
      </c>
      <c r="BI125" s="243">
        <f>IF(N125="nulová",J125,0)</f>
        <v>0</v>
      </c>
      <c r="BJ125" s="15" t="s">
        <v>81</v>
      </c>
      <c r="BK125" s="243">
        <f>ROUND(I125*H125,2)</f>
        <v>0</v>
      </c>
      <c r="BL125" s="15" t="s">
        <v>120</v>
      </c>
      <c r="BM125" s="242" t="s">
        <v>121</v>
      </c>
    </row>
    <row r="126" s="2" customFormat="1">
      <c r="A126" s="36"/>
      <c r="B126" s="37"/>
      <c r="C126" s="38"/>
      <c r="D126" s="244" t="s">
        <v>122</v>
      </c>
      <c r="E126" s="38"/>
      <c r="F126" s="245" t="s">
        <v>123</v>
      </c>
      <c r="G126" s="38"/>
      <c r="H126" s="38"/>
      <c r="I126" s="138"/>
      <c r="J126" s="38"/>
      <c r="K126" s="38"/>
      <c r="L126" s="42"/>
      <c r="M126" s="246"/>
      <c r="N126" s="247"/>
      <c r="O126" s="89"/>
      <c r="P126" s="89"/>
      <c r="Q126" s="89"/>
      <c r="R126" s="89"/>
      <c r="S126" s="89"/>
      <c r="T126" s="90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T126" s="15" t="s">
        <v>122</v>
      </c>
      <c r="AU126" s="15" t="s">
        <v>83</v>
      </c>
    </row>
    <row r="127" s="13" customFormat="1">
      <c r="A127" s="13"/>
      <c r="B127" s="248"/>
      <c r="C127" s="249"/>
      <c r="D127" s="244" t="s">
        <v>124</v>
      </c>
      <c r="E127" s="250" t="s">
        <v>1</v>
      </c>
      <c r="F127" s="251" t="s">
        <v>125</v>
      </c>
      <c r="G127" s="249"/>
      <c r="H127" s="252">
        <v>68.519999999999996</v>
      </c>
      <c r="I127" s="253"/>
      <c r="J127" s="249"/>
      <c r="K127" s="249"/>
      <c r="L127" s="254"/>
      <c r="M127" s="255"/>
      <c r="N127" s="256"/>
      <c r="O127" s="256"/>
      <c r="P127" s="256"/>
      <c r="Q127" s="256"/>
      <c r="R127" s="256"/>
      <c r="S127" s="256"/>
      <c r="T127" s="257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58" t="s">
        <v>124</v>
      </c>
      <c r="AU127" s="258" t="s">
        <v>83</v>
      </c>
      <c r="AV127" s="13" t="s">
        <v>83</v>
      </c>
      <c r="AW127" s="13" t="s">
        <v>30</v>
      </c>
      <c r="AX127" s="13" t="s">
        <v>81</v>
      </c>
      <c r="AY127" s="258" t="s">
        <v>113</v>
      </c>
    </row>
    <row r="128" s="2" customFormat="1" ht="16.5" customHeight="1">
      <c r="A128" s="36"/>
      <c r="B128" s="37"/>
      <c r="C128" s="230" t="s">
        <v>126</v>
      </c>
      <c r="D128" s="230" t="s">
        <v>116</v>
      </c>
      <c r="E128" s="231" t="s">
        <v>127</v>
      </c>
      <c r="F128" s="232" t="s">
        <v>128</v>
      </c>
      <c r="G128" s="233" t="s">
        <v>129</v>
      </c>
      <c r="H128" s="234">
        <v>54.100000000000001</v>
      </c>
      <c r="I128" s="235"/>
      <c r="J128" s="236">
        <f>ROUND(I128*H128,2)</f>
        <v>0</v>
      </c>
      <c r="K128" s="237"/>
      <c r="L128" s="42"/>
      <c r="M128" s="238" t="s">
        <v>1</v>
      </c>
      <c r="N128" s="239" t="s">
        <v>38</v>
      </c>
      <c r="O128" s="89"/>
      <c r="P128" s="240">
        <f>O128*H128</f>
        <v>0</v>
      </c>
      <c r="Q128" s="240">
        <v>0</v>
      </c>
      <c r="R128" s="240">
        <f>Q128*H128</f>
        <v>0</v>
      </c>
      <c r="S128" s="240">
        <v>0.040000000000000001</v>
      </c>
      <c r="T128" s="241">
        <f>S128*H128</f>
        <v>2.1640000000000001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242" t="s">
        <v>120</v>
      </c>
      <c r="AT128" s="242" t="s">
        <v>116</v>
      </c>
      <c r="AU128" s="242" t="s">
        <v>83</v>
      </c>
      <c r="AY128" s="15" t="s">
        <v>113</v>
      </c>
      <c r="BE128" s="243">
        <f>IF(N128="základní",J128,0)</f>
        <v>0</v>
      </c>
      <c r="BF128" s="243">
        <f>IF(N128="snížená",J128,0)</f>
        <v>0</v>
      </c>
      <c r="BG128" s="243">
        <f>IF(N128="zákl. přenesená",J128,0)</f>
        <v>0</v>
      </c>
      <c r="BH128" s="243">
        <f>IF(N128="sníž. přenesená",J128,0)</f>
        <v>0</v>
      </c>
      <c r="BI128" s="243">
        <f>IF(N128="nulová",J128,0)</f>
        <v>0</v>
      </c>
      <c r="BJ128" s="15" t="s">
        <v>81</v>
      </c>
      <c r="BK128" s="243">
        <f>ROUND(I128*H128,2)</f>
        <v>0</v>
      </c>
      <c r="BL128" s="15" t="s">
        <v>120</v>
      </c>
      <c r="BM128" s="242" t="s">
        <v>130</v>
      </c>
    </row>
    <row r="129" s="2" customFormat="1">
      <c r="A129" s="36"/>
      <c r="B129" s="37"/>
      <c r="C129" s="38"/>
      <c r="D129" s="244" t="s">
        <v>122</v>
      </c>
      <c r="E129" s="38"/>
      <c r="F129" s="245" t="s">
        <v>131</v>
      </c>
      <c r="G129" s="38"/>
      <c r="H129" s="38"/>
      <c r="I129" s="138"/>
      <c r="J129" s="38"/>
      <c r="K129" s="38"/>
      <c r="L129" s="42"/>
      <c r="M129" s="246"/>
      <c r="N129" s="247"/>
      <c r="O129" s="89"/>
      <c r="P129" s="89"/>
      <c r="Q129" s="89"/>
      <c r="R129" s="89"/>
      <c r="S129" s="89"/>
      <c r="T129" s="90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T129" s="15" t="s">
        <v>122</v>
      </c>
      <c r="AU129" s="15" t="s">
        <v>83</v>
      </c>
    </row>
    <row r="130" s="13" customFormat="1">
      <c r="A130" s="13"/>
      <c r="B130" s="248"/>
      <c r="C130" s="249"/>
      <c r="D130" s="244" t="s">
        <v>124</v>
      </c>
      <c r="E130" s="250" t="s">
        <v>1</v>
      </c>
      <c r="F130" s="251" t="s">
        <v>132</v>
      </c>
      <c r="G130" s="249"/>
      <c r="H130" s="252">
        <v>54.100000000000001</v>
      </c>
      <c r="I130" s="253"/>
      <c r="J130" s="249"/>
      <c r="K130" s="249"/>
      <c r="L130" s="254"/>
      <c r="M130" s="255"/>
      <c r="N130" s="256"/>
      <c r="O130" s="256"/>
      <c r="P130" s="256"/>
      <c r="Q130" s="256"/>
      <c r="R130" s="256"/>
      <c r="S130" s="256"/>
      <c r="T130" s="257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58" t="s">
        <v>124</v>
      </c>
      <c r="AU130" s="258" t="s">
        <v>83</v>
      </c>
      <c r="AV130" s="13" t="s">
        <v>83</v>
      </c>
      <c r="AW130" s="13" t="s">
        <v>30</v>
      </c>
      <c r="AX130" s="13" t="s">
        <v>81</v>
      </c>
      <c r="AY130" s="258" t="s">
        <v>113</v>
      </c>
    </row>
    <row r="131" s="2" customFormat="1" ht="21.75" customHeight="1">
      <c r="A131" s="36"/>
      <c r="B131" s="37"/>
      <c r="C131" s="230" t="s">
        <v>133</v>
      </c>
      <c r="D131" s="230" t="s">
        <v>116</v>
      </c>
      <c r="E131" s="231" t="s">
        <v>134</v>
      </c>
      <c r="F131" s="232" t="s">
        <v>135</v>
      </c>
      <c r="G131" s="233" t="s">
        <v>119</v>
      </c>
      <c r="H131" s="234">
        <v>33.200000000000003</v>
      </c>
      <c r="I131" s="235"/>
      <c r="J131" s="236">
        <f>ROUND(I131*H131,2)</f>
        <v>0</v>
      </c>
      <c r="K131" s="237"/>
      <c r="L131" s="42"/>
      <c r="M131" s="238" t="s">
        <v>1</v>
      </c>
      <c r="N131" s="239" t="s">
        <v>38</v>
      </c>
      <c r="O131" s="89"/>
      <c r="P131" s="240">
        <f>O131*H131</f>
        <v>0</v>
      </c>
      <c r="Q131" s="240">
        <v>0</v>
      </c>
      <c r="R131" s="240">
        <f>Q131*H131</f>
        <v>0</v>
      </c>
      <c r="S131" s="240">
        <v>0</v>
      </c>
      <c r="T131" s="241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242" t="s">
        <v>120</v>
      </c>
      <c r="AT131" s="242" t="s">
        <v>116</v>
      </c>
      <c r="AU131" s="242" t="s">
        <v>83</v>
      </c>
      <c r="AY131" s="15" t="s">
        <v>113</v>
      </c>
      <c r="BE131" s="243">
        <f>IF(N131="základní",J131,0)</f>
        <v>0</v>
      </c>
      <c r="BF131" s="243">
        <f>IF(N131="snížená",J131,0)</f>
        <v>0</v>
      </c>
      <c r="BG131" s="243">
        <f>IF(N131="zákl. přenesená",J131,0)</f>
        <v>0</v>
      </c>
      <c r="BH131" s="243">
        <f>IF(N131="sníž. přenesená",J131,0)</f>
        <v>0</v>
      </c>
      <c r="BI131" s="243">
        <f>IF(N131="nulová",J131,0)</f>
        <v>0</v>
      </c>
      <c r="BJ131" s="15" t="s">
        <v>81</v>
      </c>
      <c r="BK131" s="243">
        <f>ROUND(I131*H131,2)</f>
        <v>0</v>
      </c>
      <c r="BL131" s="15" t="s">
        <v>120</v>
      </c>
      <c r="BM131" s="242" t="s">
        <v>136</v>
      </c>
    </row>
    <row r="132" s="2" customFormat="1">
      <c r="A132" s="36"/>
      <c r="B132" s="37"/>
      <c r="C132" s="38"/>
      <c r="D132" s="244" t="s">
        <v>122</v>
      </c>
      <c r="E132" s="38"/>
      <c r="F132" s="245" t="s">
        <v>137</v>
      </c>
      <c r="G132" s="38"/>
      <c r="H132" s="38"/>
      <c r="I132" s="138"/>
      <c r="J132" s="38"/>
      <c r="K132" s="38"/>
      <c r="L132" s="42"/>
      <c r="M132" s="246"/>
      <c r="N132" s="247"/>
      <c r="O132" s="89"/>
      <c r="P132" s="89"/>
      <c r="Q132" s="89"/>
      <c r="R132" s="89"/>
      <c r="S132" s="89"/>
      <c r="T132" s="90"/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T132" s="15" t="s">
        <v>122</v>
      </c>
      <c r="AU132" s="15" t="s">
        <v>83</v>
      </c>
    </row>
    <row r="133" s="2" customFormat="1" ht="16.5" customHeight="1">
      <c r="A133" s="36"/>
      <c r="B133" s="37"/>
      <c r="C133" s="259" t="s">
        <v>138</v>
      </c>
      <c r="D133" s="259" t="s">
        <v>139</v>
      </c>
      <c r="E133" s="260" t="s">
        <v>140</v>
      </c>
      <c r="F133" s="261" t="s">
        <v>141</v>
      </c>
      <c r="G133" s="262" t="s">
        <v>142</v>
      </c>
      <c r="H133" s="263">
        <v>0.996</v>
      </c>
      <c r="I133" s="264"/>
      <c r="J133" s="265">
        <f>ROUND(I133*H133,2)</f>
        <v>0</v>
      </c>
      <c r="K133" s="266"/>
      <c r="L133" s="267"/>
      <c r="M133" s="268" t="s">
        <v>1</v>
      </c>
      <c r="N133" s="269" t="s">
        <v>38</v>
      </c>
      <c r="O133" s="89"/>
      <c r="P133" s="240">
        <f>O133*H133</f>
        <v>0</v>
      </c>
      <c r="Q133" s="240">
        <v>0.001</v>
      </c>
      <c r="R133" s="240">
        <f>Q133*H133</f>
        <v>0.00099599999999999992</v>
      </c>
      <c r="S133" s="240">
        <v>0</v>
      </c>
      <c r="T133" s="241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242" t="s">
        <v>143</v>
      </c>
      <c r="AT133" s="242" t="s">
        <v>139</v>
      </c>
      <c r="AU133" s="242" t="s">
        <v>83</v>
      </c>
      <c r="AY133" s="15" t="s">
        <v>113</v>
      </c>
      <c r="BE133" s="243">
        <f>IF(N133="základní",J133,0)</f>
        <v>0</v>
      </c>
      <c r="BF133" s="243">
        <f>IF(N133="snížená",J133,0)</f>
        <v>0</v>
      </c>
      <c r="BG133" s="243">
        <f>IF(N133="zákl. přenesená",J133,0)</f>
        <v>0</v>
      </c>
      <c r="BH133" s="243">
        <f>IF(N133="sníž. přenesená",J133,0)</f>
        <v>0</v>
      </c>
      <c r="BI133" s="243">
        <f>IF(N133="nulová",J133,0)</f>
        <v>0</v>
      </c>
      <c r="BJ133" s="15" t="s">
        <v>81</v>
      </c>
      <c r="BK133" s="243">
        <f>ROUND(I133*H133,2)</f>
        <v>0</v>
      </c>
      <c r="BL133" s="15" t="s">
        <v>120</v>
      </c>
      <c r="BM133" s="242" t="s">
        <v>144</v>
      </c>
    </row>
    <row r="134" s="2" customFormat="1">
      <c r="A134" s="36"/>
      <c r="B134" s="37"/>
      <c r="C134" s="38"/>
      <c r="D134" s="244" t="s">
        <v>122</v>
      </c>
      <c r="E134" s="38"/>
      <c r="F134" s="245" t="s">
        <v>141</v>
      </c>
      <c r="G134" s="38"/>
      <c r="H134" s="38"/>
      <c r="I134" s="138"/>
      <c r="J134" s="38"/>
      <c r="K134" s="38"/>
      <c r="L134" s="42"/>
      <c r="M134" s="246"/>
      <c r="N134" s="247"/>
      <c r="O134" s="89"/>
      <c r="P134" s="89"/>
      <c r="Q134" s="89"/>
      <c r="R134" s="89"/>
      <c r="S134" s="89"/>
      <c r="T134" s="90"/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T134" s="15" t="s">
        <v>122</v>
      </c>
      <c r="AU134" s="15" t="s">
        <v>83</v>
      </c>
    </row>
    <row r="135" s="13" customFormat="1">
      <c r="A135" s="13"/>
      <c r="B135" s="248"/>
      <c r="C135" s="249"/>
      <c r="D135" s="244" t="s">
        <v>124</v>
      </c>
      <c r="E135" s="249"/>
      <c r="F135" s="251" t="s">
        <v>145</v>
      </c>
      <c r="G135" s="249"/>
      <c r="H135" s="252">
        <v>0.996</v>
      </c>
      <c r="I135" s="253"/>
      <c r="J135" s="249"/>
      <c r="K135" s="249"/>
      <c r="L135" s="254"/>
      <c r="M135" s="255"/>
      <c r="N135" s="256"/>
      <c r="O135" s="256"/>
      <c r="P135" s="256"/>
      <c r="Q135" s="256"/>
      <c r="R135" s="256"/>
      <c r="S135" s="256"/>
      <c r="T135" s="257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58" t="s">
        <v>124</v>
      </c>
      <c r="AU135" s="258" t="s">
        <v>83</v>
      </c>
      <c r="AV135" s="13" t="s">
        <v>83</v>
      </c>
      <c r="AW135" s="13" t="s">
        <v>4</v>
      </c>
      <c r="AX135" s="13" t="s">
        <v>81</v>
      </c>
      <c r="AY135" s="258" t="s">
        <v>113</v>
      </c>
    </row>
    <row r="136" s="2" customFormat="1" ht="21.75" customHeight="1">
      <c r="A136" s="36"/>
      <c r="B136" s="37"/>
      <c r="C136" s="230" t="s">
        <v>146</v>
      </c>
      <c r="D136" s="230" t="s">
        <v>116</v>
      </c>
      <c r="E136" s="231" t="s">
        <v>147</v>
      </c>
      <c r="F136" s="232" t="s">
        <v>148</v>
      </c>
      <c r="G136" s="233" t="s">
        <v>119</v>
      </c>
      <c r="H136" s="234">
        <v>33.200000000000003</v>
      </c>
      <c r="I136" s="235"/>
      <c r="J136" s="236">
        <f>ROUND(I136*H136,2)</f>
        <v>0</v>
      </c>
      <c r="K136" s="237"/>
      <c r="L136" s="42"/>
      <c r="M136" s="238" t="s">
        <v>1</v>
      </c>
      <c r="N136" s="239" t="s">
        <v>38</v>
      </c>
      <c r="O136" s="89"/>
      <c r="P136" s="240">
        <f>O136*H136</f>
        <v>0</v>
      </c>
      <c r="Q136" s="240">
        <v>0</v>
      </c>
      <c r="R136" s="240">
        <f>Q136*H136</f>
        <v>0</v>
      </c>
      <c r="S136" s="240">
        <v>0</v>
      </c>
      <c r="T136" s="241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242" t="s">
        <v>120</v>
      </c>
      <c r="AT136" s="242" t="s">
        <v>116</v>
      </c>
      <c r="AU136" s="242" t="s">
        <v>83</v>
      </c>
      <c r="AY136" s="15" t="s">
        <v>113</v>
      </c>
      <c r="BE136" s="243">
        <f>IF(N136="základní",J136,0)</f>
        <v>0</v>
      </c>
      <c r="BF136" s="243">
        <f>IF(N136="snížená",J136,0)</f>
        <v>0</v>
      </c>
      <c r="BG136" s="243">
        <f>IF(N136="zákl. přenesená",J136,0)</f>
        <v>0</v>
      </c>
      <c r="BH136" s="243">
        <f>IF(N136="sníž. přenesená",J136,0)</f>
        <v>0</v>
      </c>
      <c r="BI136" s="243">
        <f>IF(N136="nulová",J136,0)</f>
        <v>0</v>
      </c>
      <c r="BJ136" s="15" t="s">
        <v>81</v>
      </c>
      <c r="BK136" s="243">
        <f>ROUND(I136*H136,2)</f>
        <v>0</v>
      </c>
      <c r="BL136" s="15" t="s">
        <v>120</v>
      </c>
      <c r="BM136" s="242" t="s">
        <v>149</v>
      </c>
    </row>
    <row r="137" s="2" customFormat="1">
      <c r="A137" s="36"/>
      <c r="B137" s="37"/>
      <c r="C137" s="38"/>
      <c r="D137" s="244" t="s">
        <v>122</v>
      </c>
      <c r="E137" s="38"/>
      <c r="F137" s="245" t="s">
        <v>150</v>
      </c>
      <c r="G137" s="38"/>
      <c r="H137" s="38"/>
      <c r="I137" s="138"/>
      <c r="J137" s="38"/>
      <c r="K137" s="38"/>
      <c r="L137" s="42"/>
      <c r="M137" s="246"/>
      <c r="N137" s="247"/>
      <c r="O137" s="89"/>
      <c r="P137" s="89"/>
      <c r="Q137" s="89"/>
      <c r="R137" s="89"/>
      <c r="S137" s="89"/>
      <c r="T137" s="90"/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T137" s="15" t="s">
        <v>122</v>
      </c>
      <c r="AU137" s="15" t="s">
        <v>83</v>
      </c>
    </row>
    <row r="138" s="2" customFormat="1" ht="16.5" customHeight="1">
      <c r="A138" s="36"/>
      <c r="B138" s="37"/>
      <c r="C138" s="259" t="s">
        <v>151</v>
      </c>
      <c r="D138" s="259" t="s">
        <v>139</v>
      </c>
      <c r="E138" s="260" t="s">
        <v>152</v>
      </c>
      <c r="F138" s="261" t="s">
        <v>153</v>
      </c>
      <c r="G138" s="262" t="s">
        <v>154</v>
      </c>
      <c r="H138" s="263">
        <v>11.619999999999999</v>
      </c>
      <c r="I138" s="264"/>
      <c r="J138" s="265">
        <f>ROUND(I138*H138,2)</f>
        <v>0</v>
      </c>
      <c r="K138" s="266"/>
      <c r="L138" s="267"/>
      <c r="M138" s="268" t="s">
        <v>1</v>
      </c>
      <c r="N138" s="269" t="s">
        <v>38</v>
      </c>
      <c r="O138" s="89"/>
      <c r="P138" s="240">
        <f>O138*H138</f>
        <v>0</v>
      </c>
      <c r="Q138" s="240">
        <v>1</v>
      </c>
      <c r="R138" s="240">
        <f>Q138*H138</f>
        <v>11.619999999999999</v>
      </c>
      <c r="S138" s="240">
        <v>0</v>
      </c>
      <c r="T138" s="241">
        <f>S138*H138</f>
        <v>0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242" t="s">
        <v>143</v>
      </c>
      <c r="AT138" s="242" t="s">
        <v>139</v>
      </c>
      <c r="AU138" s="242" t="s">
        <v>83</v>
      </c>
      <c r="AY138" s="15" t="s">
        <v>113</v>
      </c>
      <c r="BE138" s="243">
        <f>IF(N138="základní",J138,0)</f>
        <v>0</v>
      </c>
      <c r="BF138" s="243">
        <f>IF(N138="snížená",J138,0)</f>
        <v>0</v>
      </c>
      <c r="BG138" s="243">
        <f>IF(N138="zákl. přenesená",J138,0)</f>
        <v>0</v>
      </c>
      <c r="BH138" s="243">
        <f>IF(N138="sníž. přenesená",J138,0)</f>
        <v>0</v>
      </c>
      <c r="BI138" s="243">
        <f>IF(N138="nulová",J138,0)</f>
        <v>0</v>
      </c>
      <c r="BJ138" s="15" t="s">
        <v>81</v>
      </c>
      <c r="BK138" s="243">
        <f>ROUND(I138*H138,2)</f>
        <v>0</v>
      </c>
      <c r="BL138" s="15" t="s">
        <v>120</v>
      </c>
      <c r="BM138" s="242" t="s">
        <v>155</v>
      </c>
    </row>
    <row r="139" s="2" customFormat="1">
      <c r="A139" s="36"/>
      <c r="B139" s="37"/>
      <c r="C139" s="38"/>
      <c r="D139" s="244" t="s">
        <v>122</v>
      </c>
      <c r="E139" s="38"/>
      <c r="F139" s="245" t="s">
        <v>153</v>
      </c>
      <c r="G139" s="38"/>
      <c r="H139" s="38"/>
      <c r="I139" s="138"/>
      <c r="J139" s="38"/>
      <c r="K139" s="38"/>
      <c r="L139" s="42"/>
      <c r="M139" s="246"/>
      <c r="N139" s="247"/>
      <c r="O139" s="89"/>
      <c r="P139" s="89"/>
      <c r="Q139" s="89"/>
      <c r="R139" s="89"/>
      <c r="S139" s="89"/>
      <c r="T139" s="90"/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T139" s="15" t="s">
        <v>122</v>
      </c>
      <c r="AU139" s="15" t="s">
        <v>83</v>
      </c>
    </row>
    <row r="140" s="13" customFormat="1">
      <c r="A140" s="13"/>
      <c r="B140" s="248"/>
      <c r="C140" s="249"/>
      <c r="D140" s="244" t="s">
        <v>124</v>
      </c>
      <c r="E140" s="250" t="s">
        <v>1</v>
      </c>
      <c r="F140" s="251" t="s">
        <v>156</v>
      </c>
      <c r="G140" s="249"/>
      <c r="H140" s="252">
        <v>11.619999999999999</v>
      </c>
      <c r="I140" s="253"/>
      <c r="J140" s="249"/>
      <c r="K140" s="249"/>
      <c r="L140" s="254"/>
      <c r="M140" s="255"/>
      <c r="N140" s="256"/>
      <c r="O140" s="256"/>
      <c r="P140" s="256"/>
      <c r="Q140" s="256"/>
      <c r="R140" s="256"/>
      <c r="S140" s="256"/>
      <c r="T140" s="257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58" t="s">
        <v>124</v>
      </c>
      <c r="AU140" s="258" t="s">
        <v>83</v>
      </c>
      <c r="AV140" s="13" t="s">
        <v>83</v>
      </c>
      <c r="AW140" s="13" t="s">
        <v>30</v>
      </c>
      <c r="AX140" s="13" t="s">
        <v>81</v>
      </c>
      <c r="AY140" s="258" t="s">
        <v>113</v>
      </c>
    </row>
    <row r="141" s="2" customFormat="1" ht="21.75" customHeight="1">
      <c r="A141" s="36"/>
      <c r="B141" s="37"/>
      <c r="C141" s="230" t="s">
        <v>8</v>
      </c>
      <c r="D141" s="230" t="s">
        <v>116</v>
      </c>
      <c r="E141" s="231" t="s">
        <v>157</v>
      </c>
      <c r="F141" s="232" t="s">
        <v>158</v>
      </c>
      <c r="G141" s="233" t="s">
        <v>119</v>
      </c>
      <c r="H141" s="234">
        <v>136.44</v>
      </c>
      <c r="I141" s="235"/>
      <c r="J141" s="236">
        <f>ROUND(I141*H141,2)</f>
        <v>0</v>
      </c>
      <c r="K141" s="237"/>
      <c r="L141" s="42"/>
      <c r="M141" s="238" t="s">
        <v>1</v>
      </c>
      <c r="N141" s="239" t="s">
        <v>38</v>
      </c>
      <c r="O141" s="89"/>
      <c r="P141" s="240">
        <f>O141*H141</f>
        <v>0</v>
      </c>
      <c r="Q141" s="240">
        <v>0</v>
      </c>
      <c r="R141" s="240">
        <f>Q141*H141</f>
        <v>0</v>
      </c>
      <c r="S141" s="240">
        <v>0</v>
      </c>
      <c r="T141" s="241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242" t="s">
        <v>120</v>
      </c>
      <c r="AT141" s="242" t="s">
        <v>116</v>
      </c>
      <c r="AU141" s="242" t="s">
        <v>83</v>
      </c>
      <c r="AY141" s="15" t="s">
        <v>113</v>
      </c>
      <c r="BE141" s="243">
        <f>IF(N141="základní",J141,0)</f>
        <v>0</v>
      </c>
      <c r="BF141" s="243">
        <f>IF(N141="snížená",J141,0)</f>
        <v>0</v>
      </c>
      <c r="BG141" s="243">
        <f>IF(N141="zákl. přenesená",J141,0)</f>
        <v>0</v>
      </c>
      <c r="BH141" s="243">
        <f>IF(N141="sníž. přenesená",J141,0)</f>
        <v>0</v>
      </c>
      <c r="BI141" s="243">
        <f>IF(N141="nulová",J141,0)</f>
        <v>0</v>
      </c>
      <c r="BJ141" s="15" t="s">
        <v>81</v>
      </c>
      <c r="BK141" s="243">
        <f>ROUND(I141*H141,2)</f>
        <v>0</v>
      </c>
      <c r="BL141" s="15" t="s">
        <v>120</v>
      </c>
      <c r="BM141" s="242" t="s">
        <v>159</v>
      </c>
    </row>
    <row r="142" s="2" customFormat="1">
      <c r="A142" s="36"/>
      <c r="B142" s="37"/>
      <c r="C142" s="38"/>
      <c r="D142" s="244" t="s">
        <v>122</v>
      </c>
      <c r="E142" s="38"/>
      <c r="F142" s="245" t="s">
        <v>160</v>
      </c>
      <c r="G142" s="38"/>
      <c r="H142" s="38"/>
      <c r="I142" s="138"/>
      <c r="J142" s="38"/>
      <c r="K142" s="38"/>
      <c r="L142" s="42"/>
      <c r="M142" s="246"/>
      <c r="N142" s="247"/>
      <c r="O142" s="89"/>
      <c r="P142" s="89"/>
      <c r="Q142" s="89"/>
      <c r="R142" s="89"/>
      <c r="S142" s="89"/>
      <c r="T142" s="90"/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T142" s="15" t="s">
        <v>122</v>
      </c>
      <c r="AU142" s="15" t="s">
        <v>83</v>
      </c>
    </row>
    <row r="143" s="13" customFormat="1">
      <c r="A143" s="13"/>
      <c r="B143" s="248"/>
      <c r="C143" s="249"/>
      <c r="D143" s="244" t="s">
        <v>124</v>
      </c>
      <c r="E143" s="250" t="s">
        <v>1</v>
      </c>
      <c r="F143" s="251" t="s">
        <v>161</v>
      </c>
      <c r="G143" s="249"/>
      <c r="H143" s="252">
        <v>136.44</v>
      </c>
      <c r="I143" s="253"/>
      <c r="J143" s="249"/>
      <c r="K143" s="249"/>
      <c r="L143" s="254"/>
      <c r="M143" s="255"/>
      <c r="N143" s="256"/>
      <c r="O143" s="256"/>
      <c r="P143" s="256"/>
      <c r="Q143" s="256"/>
      <c r="R143" s="256"/>
      <c r="S143" s="256"/>
      <c r="T143" s="257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58" t="s">
        <v>124</v>
      </c>
      <c r="AU143" s="258" t="s">
        <v>83</v>
      </c>
      <c r="AV143" s="13" t="s">
        <v>83</v>
      </c>
      <c r="AW143" s="13" t="s">
        <v>30</v>
      </c>
      <c r="AX143" s="13" t="s">
        <v>81</v>
      </c>
      <c r="AY143" s="258" t="s">
        <v>113</v>
      </c>
    </row>
    <row r="144" s="12" customFormat="1" ht="22.8" customHeight="1">
      <c r="A144" s="12"/>
      <c r="B144" s="214"/>
      <c r="C144" s="215"/>
      <c r="D144" s="216" t="s">
        <v>72</v>
      </c>
      <c r="E144" s="228" t="s">
        <v>162</v>
      </c>
      <c r="F144" s="228" t="s">
        <v>163</v>
      </c>
      <c r="G144" s="215"/>
      <c r="H144" s="215"/>
      <c r="I144" s="218"/>
      <c r="J144" s="229">
        <f>BK144</f>
        <v>0</v>
      </c>
      <c r="K144" s="215"/>
      <c r="L144" s="220"/>
      <c r="M144" s="221"/>
      <c r="N144" s="222"/>
      <c r="O144" s="222"/>
      <c r="P144" s="223">
        <f>SUM(P145:P175)</f>
        <v>0</v>
      </c>
      <c r="Q144" s="222"/>
      <c r="R144" s="223">
        <f>SUM(R145:R175)</f>
        <v>93.014750000000006</v>
      </c>
      <c r="S144" s="222"/>
      <c r="T144" s="224">
        <f>SUM(T145:T175)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25" t="s">
        <v>81</v>
      </c>
      <c r="AT144" s="226" t="s">
        <v>72</v>
      </c>
      <c r="AU144" s="226" t="s">
        <v>81</v>
      </c>
      <c r="AY144" s="225" t="s">
        <v>113</v>
      </c>
      <c r="BK144" s="227">
        <f>SUM(BK145:BK175)</f>
        <v>0</v>
      </c>
    </row>
    <row r="145" s="2" customFormat="1" ht="16.5" customHeight="1">
      <c r="A145" s="36"/>
      <c r="B145" s="37"/>
      <c r="C145" s="230" t="s">
        <v>164</v>
      </c>
      <c r="D145" s="230" t="s">
        <v>116</v>
      </c>
      <c r="E145" s="231" t="s">
        <v>165</v>
      </c>
      <c r="F145" s="232" t="s">
        <v>166</v>
      </c>
      <c r="G145" s="233" t="s">
        <v>119</v>
      </c>
      <c r="H145" s="234">
        <v>113.7</v>
      </c>
      <c r="I145" s="235"/>
      <c r="J145" s="236">
        <f>ROUND(I145*H145,2)</f>
        <v>0</v>
      </c>
      <c r="K145" s="237"/>
      <c r="L145" s="42"/>
      <c r="M145" s="238" t="s">
        <v>1</v>
      </c>
      <c r="N145" s="239" t="s">
        <v>38</v>
      </c>
      <c r="O145" s="89"/>
      <c r="P145" s="240">
        <f>O145*H145</f>
        <v>0</v>
      </c>
      <c r="Q145" s="240">
        <v>0.091999999999999998</v>
      </c>
      <c r="R145" s="240">
        <f>Q145*H145</f>
        <v>10.4604</v>
      </c>
      <c r="S145" s="240">
        <v>0</v>
      </c>
      <c r="T145" s="241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242" t="s">
        <v>120</v>
      </c>
      <c r="AT145" s="242" t="s">
        <v>116</v>
      </c>
      <c r="AU145" s="242" t="s">
        <v>83</v>
      </c>
      <c r="AY145" s="15" t="s">
        <v>113</v>
      </c>
      <c r="BE145" s="243">
        <f>IF(N145="základní",J145,0)</f>
        <v>0</v>
      </c>
      <c r="BF145" s="243">
        <f>IF(N145="snížená",J145,0)</f>
        <v>0</v>
      </c>
      <c r="BG145" s="243">
        <f>IF(N145="zákl. přenesená",J145,0)</f>
        <v>0</v>
      </c>
      <c r="BH145" s="243">
        <f>IF(N145="sníž. přenesená",J145,0)</f>
        <v>0</v>
      </c>
      <c r="BI145" s="243">
        <f>IF(N145="nulová",J145,0)</f>
        <v>0</v>
      </c>
      <c r="BJ145" s="15" t="s">
        <v>81</v>
      </c>
      <c r="BK145" s="243">
        <f>ROUND(I145*H145,2)</f>
        <v>0</v>
      </c>
      <c r="BL145" s="15" t="s">
        <v>120</v>
      </c>
      <c r="BM145" s="242" t="s">
        <v>167</v>
      </c>
    </row>
    <row r="146" s="2" customFormat="1">
      <c r="A146" s="36"/>
      <c r="B146" s="37"/>
      <c r="C146" s="38"/>
      <c r="D146" s="244" t="s">
        <v>122</v>
      </c>
      <c r="E146" s="38"/>
      <c r="F146" s="245" t="s">
        <v>168</v>
      </c>
      <c r="G146" s="38"/>
      <c r="H146" s="38"/>
      <c r="I146" s="138"/>
      <c r="J146" s="38"/>
      <c r="K146" s="38"/>
      <c r="L146" s="42"/>
      <c r="M146" s="246"/>
      <c r="N146" s="247"/>
      <c r="O146" s="89"/>
      <c r="P146" s="89"/>
      <c r="Q146" s="89"/>
      <c r="R146" s="89"/>
      <c r="S146" s="89"/>
      <c r="T146" s="90"/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T146" s="15" t="s">
        <v>122</v>
      </c>
      <c r="AU146" s="15" t="s">
        <v>83</v>
      </c>
    </row>
    <row r="147" s="13" customFormat="1">
      <c r="A147" s="13"/>
      <c r="B147" s="248"/>
      <c r="C147" s="249"/>
      <c r="D147" s="244" t="s">
        <v>124</v>
      </c>
      <c r="E147" s="250" t="s">
        <v>1</v>
      </c>
      <c r="F147" s="251" t="s">
        <v>169</v>
      </c>
      <c r="G147" s="249"/>
      <c r="H147" s="252">
        <v>113.7</v>
      </c>
      <c r="I147" s="253"/>
      <c r="J147" s="249"/>
      <c r="K147" s="249"/>
      <c r="L147" s="254"/>
      <c r="M147" s="255"/>
      <c r="N147" s="256"/>
      <c r="O147" s="256"/>
      <c r="P147" s="256"/>
      <c r="Q147" s="256"/>
      <c r="R147" s="256"/>
      <c r="S147" s="256"/>
      <c r="T147" s="257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58" t="s">
        <v>124</v>
      </c>
      <c r="AU147" s="258" t="s">
        <v>83</v>
      </c>
      <c r="AV147" s="13" t="s">
        <v>83</v>
      </c>
      <c r="AW147" s="13" t="s">
        <v>30</v>
      </c>
      <c r="AX147" s="13" t="s">
        <v>81</v>
      </c>
      <c r="AY147" s="258" t="s">
        <v>113</v>
      </c>
    </row>
    <row r="148" s="2" customFormat="1" ht="16.5" customHeight="1">
      <c r="A148" s="36"/>
      <c r="B148" s="37"/>
      <c r="C148" s="230" t="s">
        <v>170</v>
      </c>
      <c r="D148" s="230" t="s">
        <v>116</v>
      </c>
      <c r="E148" s="231" t="s">
        <v>171</v>
      </c>
      <c r="F148" s="232" t="s">
        <v>172</v>
      </c>
      <c r="G148" s="233" t="s">
        <v>119</v>
      </c>
      <c r="H148" s="234">
        <v>22.300000000000001</v>
      </c>
      <c r="I148" s="235"/>
      <c r="J148" s="236">
        <f>ROUND(I148*H148,2)</f>
        <v>0</v>
      </c>
      <c r="K148" s="237"/>
      <c r="L148" s="42"/>
      <c r="M148" s="238" t="s">
        <v>1</v>
      </c>
      <c r="N148" s="239" t="s">
        <v>38</v>
      </c>
      <c r="O148" s="89"/>
      <c r="P148" s="240">
        <f>O148*H148</f>
        <v>0</v>
      </c>
      <c r="Q148" s="240">
        <v>0.34499999999999997</v>
      </c>
      <c r="R148" s="240">
        <f>Q148*H148</f>
        <v>7.6934999999999993</v>
      </c>
      <c r="S148" s="240">
        <v>0</v>
      </c>
      <c r="T148" s="241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242" t="s">
        <v>120</v>
      </c>
      <c r="AT148" s="242" t="s">
        <v>116</v>
      </c>
      <c r="AU148" s="242" t="s">
        <v>83</v>
      </c>
      <c r="AY148" s="15" t="s">
        <v>113</v>
      </c>
      <c r="BE148" s="243">
        <f>IF(N148="základní",J148,0)</f>
        <v>0</v>
      </c>
      <c r="BF148" s="243">
        <f>IF(N148="snížená",J148,0)</f>
        <v>0</v>
      </c>
      <c r="BG148" s="243">
        <f>IF(N148="zákl. přenesená",J148,0)</f>
        <v>0</v>
      </c>
      <c r="BH148" s="243">
        <f>IF(N148="sníž. přenesená",J148,0)</f>
        <v>0</v>
      </c>
      <c r="BI148" s="243">
        <f>IF(N148="nulová",J148,0)</f>
        <v>0</v>
      </c>
      <c r="BJ148" s="15" t="s">
        <v>81</v>
      </c>
      <c r="BK148" s="243">
        <f>ROUND(I148*H148,2)</f>
        <v>0</v>
      </c>
      <c r="BL148" s="15" t="s">
        <v>120</v>
      </c>
      <c r="BM148" s="242" t="s">
        <v>173</v>
      </c>
    </row>
    <row r="149" s="2" customFormat="1">
      <c r="A149" s="36"/>
      <c r="B149" s="37"/>
      <c r="C149" s="38"/>
      <c r="D149" s="244" t="s">
        <v>122</v>
      </c>
      <c r="E149" s="38"/>
      <c r="F149" s="245" t="s">
        <v>174</v>
      </c>
      <c r="G149" s="38"/>
      <c r="H149" s="38"/>
      <c r="I149" s="138"/>
      <c r="J149" s="38"/>
      <c r="K149" s="38"/>
      <c r="L149" s="42"/>
      <c r="M149" s="246"/>
      <c r="N149" s="247"/>
      <c r="O149" s="89"/>
      <c r="P149" s="89"/>
      <c r="Q149" s="89"/>
      <c r="R149" s="89"/>
      <c r="S149" s="89"/>
      <c r="T149" s="90"/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T149" s="15" t="s">
        <v>122</v>
      </c>
      <c r="AU149" s="15" t="s">
        <v>83</v>
      </c>
    </row>
    <row r="150" s="2" customFormat="1" ht="16.5" customHeight="1">
      <c r="A150" s="36"/>
      <c r="B150" s="37"/>
      <c r="C150" s="230" t="s">
        <v>175</v>
      </c>
      <c r="D150" s="230" t="s">
        <v>116</v>
      </c>
      <c r="E150" s="231" t="s">
        <v>176</v>
      </c>
      <c r="F150" s="232" t="s">
        <v>177</v>
      </c>
      <c r="G150" s="233" t="s">
        <v>119</v>
      </c>
      <c r="H150" s="234">
        <v>91.400000000000006</v>
      </c>
      <c r="I150" s="235"/>
      <c r="J150" s="236">
        <f>ROUND(I150*H150,2)</f>
        <v>0</v>
      </c>
      <c r="K150" s="237"/>
      <c r="L150" s="42"/>
      <c r="M150" s="238" t="s">
        <v>1</v>
      </c>
      <c r="N150" s="239" t="s">
        <v>38</v>
      </c>
      <c r="O150" s="89"/>
      <c r="P150" s="240">
        <f>O150*H150</f>
        <v>0</v>
      </c>
      <c r="Q150" s="240">
        <v>0.46000000000000002</v>
      </c>
      <c r="R150" s="240">
        <f>Q150*H150</f>
        <v>42.044000000000004</v>
      </c>
      <c r="S150" s="240">
        <v>0</v>
      </c>
      <c r="T150" s="241">
        <f>S150*H150</f>
        <v>0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242" t="s">
        <v>120</v>
      </c>
      <c r="AT150" s="242" t="s">
        <v>116</v>
      </c>
      <c r="AU150" s="242" t="s">
        <v>83</v>
      </c>
      <c r="AY150" s="15" t="s">
        <v>113</v>
      </c>
      <c r="BE150" s="243">
        <f>IF(N150="základní",J150,0)</f>
        <v>0</v>
      </c>
      <c r="BF150" s="243">
        <f>IF(N150="snížená",J150,0)</f>
        <v>0</v>
      </c>
      <c r="BG150" s="243">
        <f>IF(N150="zákl. přenesená",J150,0)</f>
        <v>0</v>
      </c>
      <c r="BH150" s="243">
        <f>IF(N150="sníž. přenesená",J150,0)</f>
        <v>0</v>
      </c>
      <c r="BI150" s="243">
        <f>IF(N150="nulová",J150,0)</f>
        <v>0</v>
      </c>
      <c r="BJ150" s="15" t="s">
        <v>81</v>
      </c>
      <c r="BK150" s="243">
        <f>ROUND(I150*H150,2)</f>
        <v>0</v>
      </c>
      <c r="BL150" s="15" t="s">
        <v>120</v>
      </c>
      <c r="BM150" s="242" t="s">
        <v>178</v>
      </c>
    </row>
    <row r="151" s="2" customFormat="1">
      <c r="A151" s="36"/>
      <c r="B151" s="37"/>
      <c r="C151" s="38"/>
      <c r="D151" s="244" t="s">
        <v>122</v>
      </c>
      <c r="E151" s="38"/>
      <c r="F151" s="245" t="s">
        <v>179</v>
      </c>
      <c r="G151" s="38"/>
      <c r="H151" s="38"/>
      <c r="I151" s="138"/>
      <c r="J151" s="38"/>
      <c r="K151" s="38"/>
      <c r="L151" s="42"/>
      <c r="M151" s="246"/>
      <c r="N151" s="247"/>
      <c r="O151" s="89"/>
      <c r="P151" s="89"/>
      <c r="Q151" s="89"/>
      <c r="R151" s="89"/>
      <c r="S151" s="89"/>
      <c r="T151" s="90"/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T151" s="15" t="s">
        <v>122</v>
      </c>
      <c r="AU151" s="15" t="s">
        <v>83</v>
      </c>
    </row>
    <row r="152" s="2" customFormat="1" ht="21.75" customHeight="1">
      <c r="A152" s="36"/>
      <c r="B152" s="37"/>
      <c r="C152" s="230" t="s">
        <v>180</v>
      </c>
      <c r="D152" s="230" t="s">
        <v>116</v>
      </c>
      <c r="E152" s="231" t="s">
        <v>181</v>
      </c>
      <c r="F152" s="232" t="s">
        <v>182</v>
      </c>
      <c r="G152" s="233" t="s">
        <v>119</v>
      </c>
      <c r="H152" s="234">
        <v>22.300000000000001</v>
      </c>
      <c r="I152" s="235"/>
      <c r="J152" s="236">
        <f>ROUND(I152*H152,2)</f>
        <v>0</v>
      </c>
      <c r="K152" s="237"/>
      <c r="L152" s="42"/>
      <c r="M152" s="238" t="s">
        <v>1</v>
      </c>
      <c r="N152" s="239" t="s">
        <v>38</v>
      </c>
      <c r="O152" s="89"/>
      <c r="P152" s="240">
        <f>O152*H152</f>
        <v>0</v>
      </c>
      <c r="Q152" s="240">
        <v>0.30651</v>
      </c>
      <c r="R152" s="240">
        <f>Q152*H152</f>
        <v>6.8351730000000002</v>
      </c>
      <c r="S152" s="240">
        <v>0</v>
      </c>
      <c r="T152" s="241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242" t="s">
        <v>120</v>
      </c>
      <c r="AT152" s="242" t="s">
        <v>116</v>
      </c>
      <c r="AU152" s="242" t="s">
        <v>83</v>
      </c>
      <c r="AY152" s="15" t="s">
        <v>113</v>
      </c>
      <c r="BE152" s="243">
        <f>IF(N152="základní",J152,0)</f>
        <v>0</v>
      </c>
      <c r="BF152" s="243">
        <f>IF(N152="snížená",J152,0)</f>
        <v>0</v>
      </c>
      <c r="BG152" s="243">
        <f>IF(N152="zákl. přenesená",J152,0)</f>
        <v>0</v>
      </c>
      <c r="BH152" s="243">
        <f>IF(N152="sníž. přenesená",J152,0)</f>
        <v>0</v>
      </c>
      <c r="BI152" s="243">
        <f>IF(N152="nulová",J152,0)</f>
        <v>0</v>
      </c>
      <c r="BJ152" s="15" t="s">
        <v>81</v>
      </c>
      <c r="BK152" s="243">
        <f>ROUND(I152*H152,2)</f>
        <v>0</v>
      </c>
      <c r="BL152" s="15" t="s">
        <v>120</v>
      </c>
      <c r="BM152" s="242" t="s">
        <v>183</v>
      </c>
    </row>
    <row r="153" s="2" customFormat="1">
      <c r="A153" s="36"/>
      <c r="B153" s="37"/>
      <c r="C153" s="38"/>
      <c r="D153" s="244" t="s">
        <v>122</v>
      </c>
      <c r="E153" s="38"/>
      <c r="F153" s="245" t="s">
        <v>184</v>
      </c>
      <c r="G153" s="38"/>
      <c r="H153" s="38"/>
      <c r="I153" s="138"/>
      <c r="J153" s="38"/>
      <c r="K153" s="38"/>
      <c r="L153" s="42"/>
      <c r="M153" s="246"/>
      <c r="N153" s="247"/>
      <c r="O153" s="89"/>
      <c r="P153" s="89"/>
      <c r="Q153" s="89"/>
      <c r="R153" s="89"/>
      <c r="S153" s="89"/>
      <c r="T153" s="90"/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T153" s="15" t="s">
        <v>122</v>
      </c>
      <c r="AU153" s="15" t="s">
        <v>83</v>
      </c>
    </row>
    <row r="154" s="2" customFormat="1" ht="21.75" customHeight="1">
      <c r="A154" s="36"/>
      <c r="B154" s="37"/>
      <c r="C154" s="230" t="s">
        <v>185</v>
      </c>
      <c r="D154" s="230" t="s">
        <v>116</v>
      </c>
      <c r="E154" s="231" t="s">
        <v>186</v>
      </c>
      <c r="F154" s="232" t="s">
        <v>187</v>
      </c>
      <c r="G154" s="233" t="s">
        <v>119</v>
      </c>
      <c r="H154" s="234">
        <v>91.400000000000006</v>
      </c>
      <c r="I154" s="235"/>
      <c r="J154" s="236">
        <f>ROUND(I154*H154,2)</f>
        <v>0</v>
      </c>
      <c r="K154" s="237"/>
      <c r="L154" s="42"/>
      <c r="M154" s="238" t="s">
        <v>1</v>
      </c>
      <c r="N154" s="239" t="s">
        <v>38</v>
      </c>
      <c r="O154" s="89"/>
      <c r="P154" s="240">
        <f>O154*H154</f>
        <v>0</v>
      </c>
      <c r="Q154" s="240">
        <v>0.084250000000000005</v>
      </c>
      <c r="R154" s="240">
        <f>Q154*H154</f>
        <v>7.7004500000000009</v>
      </c>
      <c r="S154" s="240">
        <v>0</v>
      </c>
      <c r="T154" s="241">
        <f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242" t="s">
        <v>120</v>
      </c>
      <c r="AT154" s="242" t="s">
        <v>116</v>
      </c>
      <c r="AU154" s="242" t="s">
        <v>83</v>
      </c>
      <c r="AY154" s="15" t="s">
        <v>113</v>
      </c>
      <c r="BE154" s="243">
        <f>IF(N154="základní",J154,0)</f>
        <v>0</v>
      </c>
      <c r="BF154" s="243">
        <f>IF(N154="snížená",J154,0)</f>
        <v>0</v>
      </c>
      <c r="BG154" s="243">
        <f>IF(N154="zákl. přenesená",J154,0)</f>
        <v>0</v>
      </c>
      <c r="BH154" s="243">
        <f>IF(N154="sníž. přenesená",J154,0)</f>
        <v>0</v>
      </c>
      <c r="BI154" s="243">
        <f>IF(N154="nulová",J154,0)</f>
        <v>0</v>
      </c>
      <c r="BJ154" s="15" t="s">
        <v>81</v>
      </c>
      <c r="BK154" s="243">
        <f>ROUND(I154*H154,2)</f>
        <v>0</v>
      </c>
      <c r="BL154" s="15" t="s">
        <v>120</v>
      </c>
      <c r="BM154" s="242" t="s">
        <v>188</v>
      </c>
    </row>
    <row r="155" s="2" customFormat="1">
      <c r="A155" s="36"/>
      <c r="B155" s="37"/>
      <c r="C155" s="38"/>
      <c r="D155" s="244" t="s">
        <v>122</v>
      </c>
      <c r="E155" s="38"/>
      <c r="F155" s="245" t="s">
        <v>189</v>
      </c>
      <c r="G155" s="38"/>
      <c r="H155" s="38"/>
      <c r="I155" s="138"/>
      <c r="J155" s="38"/>
      <c r="K155" s="38"/>
      <c r="L155" s="42"/>
      <c r="M155" s="246"/>
      <c r="N155" s="247"/>
      <c r="O155" s="89"/>
      <c r="P155" s="89"/>
      <c r="Q155" s="89"/>
      <c r="R155" s="89"/>
      <c r="S155" s="89"/>
      <c r="T155" s="90"/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T155" s="15" t="s">
        <v>122</v>
      </c>
      <c r="AU155" s="15" t="s">
        <v>83</v>
      </c>
    </row>
    <row r="156" s="2" customFormat="1" ht="16.5" customHeight="1">
      <c r="A156" s="36"/>
      <c r="B156" s="37"/>
      <c r="C156" s="259" t="s">
        <v>190</v>
      </c>
      <c r="D156" s="259" t="s">
        <v>139</v>
      </c>
      <c r="E156" s="260" t="s">
        <v>191</v>
      </c>
      <c r="F156" s="261" t="s">
        <v>192</v>
      </c>
      <c r="G156" s="262" t="s">
        <v>119</v>
      </c>
      <c r="H156" s="263">
        <v>83.841999999999999</v>
      </c>
      <c r="I156" s="264"/>
      <c r="J156" s="265">
        <f>ROUND(I156*H156,2)</f>
        <v>0</v>
      </c>
      <c r="K156" s="266"/>
      <c r="L156" s="267"/>
      <c r="M156" s="268" t="s">
        <v>1</v>
      </c>
      <c r="N156" s="269" t="s">
        <v>38</v>
      </c>
      <c r="O156" s="89"/>
      <c r="P156" s="240">
        <f>O156*H156</f>
        <v>0</v>
      </c>
      <c r="Q156" s="240">
        <v>0.13100000000000001</v>
      </c>
      <c r="R156" s="240">
        <f>Q156*H156</f>
        <v>10.983302</v>
      </c>
      <c r="S156" s="240">
        <v>0</v>
      </c>
      <c r="T156" s="241">
        <f>S156*H156</f>
        <v>0</v>
      </c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R156" s="242" t="s">
        <v>143</v>
      </c>
      <c r="AT156" s="242" t="s">
        <v>139</v>
      </c>
      <c r="AU156" s="242" t="s">
        <v>83</v>
      </c>
      <c r="AY156" s="15" t="s">
        <v>113</v>
      </c>
      <c r="BE156" s="243">
        <f>IF(N156="základní",J156,0)</f>
        <v>0</v>
      </c>
      <c r="BF156" s="243">
        <f>IF(N156="snížená",J156,0)</f>
        <v>0</v>
      </c>
      <c r="BG156" s="243">
        <f>IF(N156="zákl. přenesená",J156,0)</f>
        <v>0</v>
      </c>
      <c r="BH156" s="243">
        <f>IF(N156="sníž. přenesená",J156,0)</f>
        <v>0</v>
      </c>
      <c r="BI156" s="243">
        <f>IF(N156="nulová",J156,0)</f>
        <v>0</v>
      </c>
      <c r="BJ156" s="15" t="s">
        <v>81</v>
      </c>
      <c r="BK156" s="243">
        <f>ROUND(I156*H156,2)</f>
        <v>0</v>
      </c>
      <c r="BL156" s="15" t="s">
        <v>120</v>
      </c>
      <c r="BM156" s="242" t="s">
        <v>193</v>
      </c>
    </row>
    <row r="157" s="2" customFormat="1">
      <c r="A157" s="36"/>
      <c r="B157" s="37"/>
      <c r="C157" s="38"/>
      <c r="D157" s="244" t="s">
        <v>122</v>
      </c>
      <c r="E157" s="38"/>
      <c r="F157" s="245" t="s">
        <v>192</v>
      </c>
      <c r="G157" s="38"/>
      <c r="H157" s="38"/>
      <c r="I157" s="138"/>
      <c r="J157" s="38"/>
      <c r="K157" s="38"/>
      <c r="L157" s="42"/>
      <c r="M157" s="246"/>
      <c r="N157" s="247"/>
      <c r="O157" s="89"/>
      <c r="P157" s="89"/>
      <c r="Q157" s="89"/>
      <c r="R157" s="89"/>
      <c r="S157" s="89"/>
      <c r="T157" s="90"/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T157" s="15" t="s">
        <v>122</v>
      </c>
      <c r="AU157" s="15" t="s">
        <v>83</v>
      </c>
    </row>
    <row r="158" s="13" customFormat="1">
      <c r="A158" s="13"/>
      <c r="B158" s="248"/>
      <c r="C158" s="249"/>
      <c r="D158" s="244" t="s">
        <v>124</v>
      </c>
      <c r="E158" s="249"/>
      <c r="F158" s="251" t="s">
        <v>194</v>
      </c>
      <c r="G158" s="249"/>
      <c r="H158" s="252">
        <v>83.841999999999999</v>
      </c>
      <c r="I158" s="253"/>
      <c r="J158" s="249"/>
      <c r="K158" s="249"/>
      <c r="L158" s="254"/>
      <c r="M158" s="255"/>
      <c r="N158" s="256"/>
      <c r="O158" s="256"/>
      <c r="P158" s="256"/>
      <c r="Q158" s="256"/>
      <c r="R158" s="256"/>
      <c r="S158" s="256"/>
      <c r="T158" s="257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58" t="s">
        <v>124</v>
      </c>
      <c r="AU158" s="258" t="s">
        <v>83</v>
      </c>
      <c r="AV158" s="13" t="s">
        <v>83</v>
      </c>
      <c r="AW158" s="13" t="s">
        <v>4</v>
      </c>
      <c r="AX158" s="13" t="s">
        <v>81</v>
      </c>
      <c r="AY158" s="258" t="s">
        <v>113</v>
      </c>
    </row>
    <row r="159" s="2" customFormat="1" ht="16.5" customHeight="1">
      <c r="A159" s="36"/>
      <c r="B159" s="37"/>
      <c r="C159" s="259" t="s">
        <v>195</v>
      </c>
      <c r="D159" s="259" t="s">
        <v>139</v>
      </c>
      <c r="E159" s="260" t="s">
        <v>196</v>
      </c>
      <c r="F159" s="261" t="s">
        <v>197</v>
      </c>
      <c r="G159" s="262" t="s">
        <v>119</v>
      </c>
      <c r="H159" s="263">
        <v>5.3559999999999999</v>
      </c>
      <c r="I159" s="264"/>
      <c r="J159" s="265">
        <f>ROUND(I159*H159,2)</f>
        <v>0</v>
      </c>
      <c r="K159" s="266"/>
      <c r="L159" s="267"/>
      <c r="M159" s="268" t="s">
        <v>1</v>
      </c>
      <c r="N159" s="269" t="s">
        <v>38</v>
      </c>
      <c r="O159" s="89"/>
      <c r="P159" s="240">
        <f>O159*H159</f>
        <v>0</v>
      </c>
      <c r="Q159" s="240">
        <v>0.13100000000000001</v>
      </c>
      <c r="R159" s="240">
        <f>Q159*H159</f>
        <v>0.70163600000000004</v>
      </c>
      <c r="S159" s="240">
        <v>0</v>
      </c>
      <c r="T159" s="241">
        <f>S159*H159</f>
        <v>0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242" t="s">
        <v>143</v>
      </c>
      <c r="AT159" s="242" t="s">
        <v>139</v>
      </c>
      <c r="AU159" s="242" t="s">
        <v>83</v>
      </c>
      <c r="AY159" s="15" t="s">
        <v>113</v>
      </c>
      <c r="BE159" s="243">
        <f>IF(N159="základní",J159,0)</f>
        <v>0</v>
      </c>
      <c r="BF159" s="243">
        <f>IF(N159="snížená",J159,0)</f>
        <v>0</v>
      </c>
      <c r="BG159" s="243">
        <f>IF(N159="zákl. přenesená",J159,0)</f>
        <v>0</v>
      </c>
      <c r="BH159" s="243">
        <f>IF(N159="sníž. přenesená",J159,0)</f>
        <v>0</v>
      </c>
      <c r="BI159" s="243">
        <f>IF(N159="nulová",J159,0)</f>
        <v>0</v>
      </c>
      <c r="BJ159" s="15" t="s">
        <v>81</v>
      </c>
      <c r="BK159" s="243">
        <f>ROUND(I159*H159,2)</f>
        <v>0</v>
      </c>
      <c r="BL159" s="15" t="s">
        <v>120</v>
      </c>
      <c r="BM159" s="242" t="s">
        <v>198</v>
      </c>
    </row>
    <row r="160" s="2" customFormat="1">
      <c r="A160" s="36"/>
      <c r="B160" s="37"/>
      <c r="C160" s="38"/>
      <c r="D160" s="244" t="s">
        <v>122</v>
      </c>
      <c r="E160" s="38"/>
      <c r="F160" s="245" t="s">
        <v>197</v>
      </c>
      <c r="G160" s="38"/>
      <c r="H160" s="38"/>
      <c r="I160" s="138"/>
      <c r="J160" s="38"/>
      <c r="K160" s="38"/>
      <c r="L160" s="42"/>
      <c r="M160" s="246"/>
      <c r="N160" s="247"/>
      <c r="O160" s="89"/>
      <c r="P160" s="89"/>
      <c r="Q160" s="89"/>
      <c r="R160" s="89"/>
      <c r="S160" s="89"/>
      <c r="T160" s="90"/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T160" s="15" t="s">
        <v>122</v>
      </c>
      <c r="AU160" s="15" t="s">
        <v>83</v>
      </c>
    </row>
    <row r="161" s="13" customFormat="1">
      <c r="A161" s="13"/>
      <c r="B161" s="248"/>
      <c r="C161" s="249"/>
      <c r="D161" s="244" t="s">
        <v>124</v>
      </c>
      <c r="E161" s="249"/>
      <c r="F161" s="251" t="s">
        <v>199</v>
      </c>
      <c r="G161" s="249"/>
      <c r="H161" s="252">
        <v>5.3559999999999999</v>
      </c>
      <c r="I161" s="253"/>
      <c r="J161" s="249"/>
      <c r="K161" s="249"/>
      <c r="L161" s="254"/>
      <c r="M161" s="255"/>
      <c r="N161" s="256"/>
      <c r="O161" s="256"/>
      <c r="P161" s="256"/>
      <c r="Q161" s="256"/>
      <c r="R161" s="256"/>
      <c r="S161" s="256"/>
      <c r="T161" s="257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58" t="s">
        <v>124</v>
      </c>
      <c r="AU161" s="258" t="s">
        <v>83</v>
      </c>
      <c r="AV161" s="13" t="s">
        <v>83</v>
      </c>
      <c r="AW161" s="13" t="s">
        <v>4</v>
      </c>
      <c r="AX161" s="13" t="s">
        <v>81</v>
      </c>
      <c r="AY161" s="258" t="s">
        <v>113</v>
      </c>
    </row>
    <row r="162" s="2" customFormat="1" ht="21.75" customHeight="1">
      <c r="A162" s="36"/>
      <c r="B162" s="37"/>
      <c r="C162" s="259" t="s">
        <v>200</v>
      </c>
      <c r="D162" s="259" t="s">
        <v>139</v>
      </c>
      <c r="E162" s="260" t="s">
        <v>201</v>
      </c>
      <c r="F162" s="261" t="s">
        <v>202</v>
      </c>
      <c r="G162" s="262" t="s">
        <v>119</v>
      </c>
      <c r="H162" s="263">
        <v>4.944</v>
      </c>
      <c r="I162" s="264"/>
      <c r="J162" s="265">
        <f>ROUND(I162*H162,2)</f>
        <v>0</v>
      </c>
      <c r="K162" s="266"/>
      <c r="L162" s="267"/>
      <c r="M162" s="268" t="s">
        <v>1</v>
      </c>
      <c r="N162" s="269" t="s">
        <v>38</v>
      </c>
      <c r="O162" s="89"/>
      <c r="P162" s="240">
        <f>O162*H162</f>
        <v>0</v>
      </c>
      <c r="Q162" s="240">
        <v>0.13100000000000001</v>
      </c>
      <c r="R162" s="240">
        <f>Q162*H162</f>
        <v>0.64766400000000002</v>
      </c>
      <c r="S162" s="240">
        <v>0</v>
      </c>
      <c r="T162" s="241">
        <f>S162*H162</f>
        <v>0</v>
      </c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R162" s="242" t="s">
        <v>143</v>
      </c>
      <c r="AT162" s="242" t="s">
        <v>139</v>
      </c>
      <c r="AU162" s="242" t="s">
        <v>83</v>
      </c>
      <c r="AY162" s="15" t="s">
        <v>113</v>
      </c>
      <c r="BE162" s="243">
        <f>IF(N162="základní",J162,0)</f>
        <v>0</v>
      </c>
      <c r="BF162" s="243">
        <f>IF(N162="snížená",J162,0)</f>
        <v>0</v>
      </c>
      <c r="BG162" s="243">
        <f>IF(N162="zákl. přenesená",J162,0)</f>
        <v>0</v>
      </c>
      <c r="BH162" s="243">
        <f>IF(N162="sníž. přenesená",J162,0)</f>
        <v>0</v>
      </c>
      <c r="BI162" s="243">
        <f>IF(N162="nulová",J162,0)</f>
        <v>0</v>
      </c>
      <c r="BJ162" s="15" t="s">
        <v>81</v>
      </c>
      <c r="BK162" s="243">
        <f>ROUND(I162*H162,2)</f>
        <v>0</v>
      </c>
      <c r="BL162" s="15" t="s">
        <v>120</v>
      </c>
      <c r="BM162" s="242" t="s">
        <v>203</v>
      </c>
    </row>
    <row r="163" s="2" customFormat="1">
      <c r="A163" s="36"/>
      <c r="B163" s="37"/>
      <c r="C163" s="38"/>
      <c r="D163" s="244" t="s">
        <v>122</v>
      </c>
      <c r="E163" s="38"/>
      <c r="F163" s="245" t="s">
        <v>202</v>
      </c>
      <c r="G163" s="38"/>
      <c r="H163" s="38"/>
      <c r="I163" s="138"/>
      <c r="J163" s="38"/>
      <c r="K163" s="38"/>
      <c r="L163" s="42"/>
      <c r="M163" s="246"/>
      <c r="N163" s="247"/>
      <c r="O163" s="89"/>
      <c r="P163" s="89"/>
      <c r="Q163" s="89"/>
      <c r="R163" s="89"/>
      <c r="S163" s="89"/>
      <c r="T163" s="90"/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T163" s="15" t="s">
        <v>122</v>
      </c>
      <c r="AU163" s="15" t="s">
        <v>83</v>
      </c>
    </row>
    <row r="164" s="13" customFormat="1">
      <c r="A164" s="13"/>
      <c r="B164" s="248"/>
      <c r="C164" s="249"/>
      <c r="D164" s="244" t="s">
        <v>124</v>
      </c>
      <c r="E164" s="250" t="s">
        <v>1</v>
      </c>
      <c r="F164" s="251" t="s">
        <v>204</v>
      </c>
      <c r="G164" s="249"/>
      <c r="H164" s="252">
        <v>4.7999999999999998</v>
      </c>
      <c r="I164" s="253"/>
      <c r="J164" s="249"/>
      <c r="K164" s="249"/>
      <c r="L164" s="254"/>
      <c r="M164" s="255"/>
      <c r="N164" s="256"/>
      <c r="O164" s="256"/>
      <c r="P164" s="256"/>
      <c r="Q164" s="256"/>
      <c r="R164" s="256"/>
      <c r="S164" s="256"/>
      <c r="T164" s="257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58" t="s">
        <v>124</v>
      </c>
      <c r="AU164" s="258" t="s">
        <v>83</v>
      </c>
      <c r="AV164" s="13" t="s">
        <v>83</v>
      </c>
      <c r="AW164" s="13" t="s">
        <v>30</v>
      </c>
      <c r="AX164" s="13" t="s">
        <v>81</v>
      </c>
      <c r="AY164" s="258" t="s">
        <v>113</v>
      </c>
    </row>
    <row r="165" s="13" customFormat="1">
      <c r="A165" s="13"/>
      <c r="B165" s="248"/>
      <c r="C165" s="249"/>
      <c r="D165" s="244" t="s">
        <v>124</v>
      </c>
      <c r="E165" s="249"/>
      <c r="F165" s="251" t="s">
        <v>205</v>
      </c>
      <c r="G165" s="249"/>
      <c r="H165" s="252">
        <v>4.944</v>
      </c>
      <c r="I165" s="253"/>
      <c r="J165" s="249"/>
      <c r="K165" s="249"/>
      <c r="L165" s="254"/>
      <c r="M165" s="255"/>
      <c r="N165" s="256"/>
      <c r="O165" s="256"/>
      <c r="P165" s="256"/>
      <c r="Q165" s="256"/>
      <c r="R165" s="256"/>
      <c r="S165" s="256"/>
      <c r="T165" s="257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58" t="s">
        <v>124</v>
      </c>
      <c r="AU165" s="258" t="s">
        <v>83</v>
      </c>
      <c r="AV165" s="13" t="s">
        <v>83</v>
      </c>
      <c r="AW165" s="13" t="s">
        <v>4</v>
      </c>
      <c r="AX165" s="13" t="s">
        <v>81</v>
      </c>
      <c r="AY165" s="258" t="s">
        <v>113</v>
      </c>
    </row>
    <row r="166" s="2" customFormat="1" ht="21.75" customHeight="1">
      <c r="A166" s="36"/>
      <c r="B166" s="37"/>
      <c r="C166" s="230" t="s">
        <v>206</v>
      </c>
      <c r="D166" s="230" t="s">
        <v>116</v>
      </c>
      <c r="E166" s="231" t="s">
        <v>207</v>
      </c>
      <c r="F166" s="232" t="s">
        <v>208</v>
      </c>
      <c r="G166" s="233" t="s">
        <v>119</v>
      </c>
      <c r="H166" s="234">
        <v>22.300000000000001</v>
      </c>
      <c r="I166" s="235"/>
      <c r="J166" s="236">
        <f>ROUND(I166*H166,2)</f>
        <v>0</v>
      </c>
      <c r="K166" s="237"/>
      <c r="L166" s="42"/>
      <c r="M166" s="238" t="s">
        <v>1</v>
      </c>
      <c r="N166" s="239" t="s">
        <v>38</v>
      </c>
      <c r="O166" s="89"/>
      <c r="P166" s="240">
        <f>O166*H166</f>
        <v>0</v>
      </c>
      <c r="Q166" s="240">
        <v>0.085650000000000004</v>
      </c>
      <c r="R166" s="240">
        <f>Q166*H166</f>
        <v>1.9099950000000001</v>
      </c>
      <c r="S166" s="240">
        <v>0</v>
      </c>
      <c r="T166" s="241">
        <f>S166*H166</f>
        <v>0</v>
      </c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R166" s="242" t="s">
        <v>120</v>
      </c>
      <c r="AT166" s="242" t="s">
        <v>116</v>
      </c>
      <c r="AU166" s="242" t="s">
        <v>83</v>
      </c>
      <c r="AY166" s="15" t="s">
        <v>113</v>
      </c>
      <c r="BE166" s="243">
        <f>IF(N166="základní",J166,0)</f>
        <v>0</v>
      </c>
      <c r="BF166" s="243">
        <f>IF(N166="snížená",J166,0)</f>
        <v>0</v>
      </c>
      <c r="BG166" s="243">
        <f>IF(N166="zákl. přenesená",J166,0)</f>
        <v>0</v>
      </c>
      <c r="BH166" s="243">
        <f>IF(N166="sníž. přenesená",J166,0)</f>
        <v>0</v>
      </c>
      <c r="BI166" s="243">
        <f>IF(N166="nulová",J166,0)</f>
        <v>0</v>
      </c>
      <c r="BJ166" s="15" t="s">
        <v>81</v>
      </c>
      <c r="BK166" s="243">
        <f>ROUND(I166*H166,2)</f>
        <v>0</v>
      </c>
      <c r="BL166" s="15" t="s">
        <v>120</v>
      </c>
      <c r="BM166" s="242" t="s">
        <v>209</v>
      </c>
    </row>
    <row r="167" s="2" customFormat="1">
      <c r="A167" s="36"/>
      <c r="B167" s="37"/>
      <c r="C167" s="38"/>
      <c r="D167" s="244" t="s">
        <v>122</v>
      </c>
      <c r="E167" s="38"/>
      <c r="F167" s="245" t="s">
        <v>210</v>
      </c>
      <c r="G167" s="38"/>
      <c r="H167" s="38"/>
      <c r="I167" s="138"/>
      <c r="J167" s="38"/>
      <c r="K167" s="38"/>
      <c r="L167" s="42"/>
      <c r="M167" s="246"/>
      <c r="N167" s="247"/>
      <c r="O167" s="89"/>
      <c r="P167" s="89"/>
      <c r="Q167" s="89"/>
      <c r="R167" s="89"/>
      <c r="S167" s="89"/>
      <c r="T167" s="90"/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T167" s="15" t="s">
        <v>122</v>
      </c>
      <c r="AU167" s="15" t="s">
        <v>83</v>
      </c>
    </row>
    <row r="168" s="2" customFormat="1" ht="16.5" customHeight="1">
      <c r="A168" s="36"/>
      <c r="B168" s="37"/>
      <c r="C168" s="259" t="s">
        <v>7</v>
      </c>
      <c r="D168" s="259" t="s">
        <v>139</v>
      </c>
      <c r="E168" s="260" t="s">
        <v>211</v>
      </c>
      <c r="F168" s="261" t="s">
        <v>212</v>
      </c>
      <c r="G168" s="262" t="s">
        <v>119</v>
      </c>
      <c r="H168" s="263">
        <v>19.055</v>
      </c>
      <c r="I168" s="264"/>
      <c r="J168" s="265">
        <f>ROUND(I168*H168,2)</f>
        <v>0</v>
      </c>
      <c r="K168" s="266"/>
      <c r="L168" s="267"/>
      <c r="M168" s="268" t="s">
        <v>1</v>
      </c>
      <c r="N168" s="269" t="s">
        <v>38</v>
      </c>
      <c r="O168" s="89"/>
      <c r="P168" s="240">
        <f>O168*H168</f>
        <v>0</v>
      </c>
      <c r="Q168" s="240">
        <v>0.17599999999999999</v>
      </c>
      <c r="R168" s="240">
        <f>Q168*H168</f>
        <v>3.3536799999999998</v>
      </c>
      <c r="S168" s="240">
        <v>0</v>
      </c>
      <c r="T168" s="241">
        <f>S168*H168</f>
        <v>0</v>
      </c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R168" s="242" t="s">
        <v>143</v>
      </c>
      <c r="AT168" s="242" t="s">
        <v>139</v>
      </c>
      <c r="AU168" s="242" t="s">
        <v>83</v>
      </c>
      <c r="AY168" s="15" t="s">
        <v>113</v>
      </c>
      <c r="BE168" s="243">
        <f>IF(N168="základní",J168,0)</f>
        <v>0</v>
      </c>
      <c r="BF168" s="243">
        <f>IF(N168="snížená",J168,0)</f>
        <v>0</v>
      </c>
      <c r="BG168" s="243">
        <f>IF(N168="zákl. přenesená",J168,0)</f>
        <v>0</v>
      </c>
      <c r="BH168" s="243">
        <f>IF(N168="sníž. přenesená",J168,0)</f>
        <v>0</v>
      </c>
      <c r="BI168" s="243">
        <f>IF(N168="nulová",J168,0)</f>
        <v>0</v>
      </c>
      <c r="BJ168" s="15" t="s">
        <v>81</v>
      </c>
      <c r="BK168" s="243">
        <f>ROUND(I168*H168,2)</f>
        <v>0</v>
      </c>
      <c r="BL168" s="15" t="s">
        <v>120</v>
      </c>
      <c r="BM168" s="242" t="s">
        <v>213</v>
      </c>
    </row>
    <row r="169" s="2" customFormat="1">
      <c r="A169" s="36"/>
      <c r="B169" s="37"/>
      <c r="C169" s="38"/>
      <c r="D169" s="244" t="s">
        <v>122</v>
      </c>
      <c r="E169" s="38"/>
      <c r="F169" s="245" t="s">
        <v>212</v>
      </c>
      <c r="G169" s="38"/>
      <c r="H169" s="38"/>
      <c r="I169" s="138"/>
      <c r="J169" s="38"/>
      <c r="K169" s="38"/>
      <c r="L169" s="42"/>
      <c r="M169" s="246"/>
      <c r="N169" s="247"/>
      <c r="O169" s="89"/>
      <c r="P169" s="89"/>
      <c r="Q169" s="89"/>
      <c r="R169" s="89"/>
      <c r="S169" s="89"/>
      <c r="T169" s="90"/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T169" s="15" t="s">
        <v>122</v>
      </c>
      <c r="AU169" s="15" t="s">
        <v>83</v>
      </c>
    </row>
    <row r="170" s="13" customFormat="1">
      <c r="A170" s="13"/>
      <c r="B170" s="248"/>
      <c r="C170" s="249"/>
      <c r="D170" s="244" t="s">
        <v>124</v>
      </c>
      <c r="E170" s="250" t="s">
        <v>1</v>
      </c>
      <c r="F170" s="251" t="s">
        <v>214</v>
      </c>
      <c r="G170" s="249"/>
      <c r="H170" s="252">
        <v>18.5</v>
      </c>
      <c r="I170" s="253"/>
      <c r="J170" s="249"/>
      <c r="K170" s="249"/>
      <c r="L170" s="254"/>
      <c r="M170" s="255"/>
      <c r="N170" s="256"/>
      <c r="O170" s="256"/>
      <c r="P170" s="256"/>
      <c r="Q170" s="256"/>
      <c r="R170" s="256"/>
      <c r="S170" s="256"/>
      <c r="T170" s="257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58" t="s">
        <v>124</v>
      </c>
      <c r="AU170" s="258" t="s">
        <v>83</v>
      </c>
      <c r="AV170" s="13" t="s">
        <v>83</v>
      </c>
      <c r="AW170" s="13" t="s">
        <v>30</v>
      </c>
      <c r="AX170" s="13" t="s">
        <v>81</v>
      </c>
      <c r="AY170" s="258" t="s">
        <v>113</v>
      </c>
    </row>
    <row r="171" s="13" customFormat="1">
      <c r="A171" s="13"/>
      <c r="B171" s="248"/>
      <c r="C171" s="249"/>
      <c r="D171" s="244" t="s">
        <v>124</v>
      </c>
      <c r="E171" s="249"/>
      <c r="F171" s="251" t="s">
        <v>215</v>
      </c>
      <c r="G171" s="249"/>
      <c r="H171" s="252">
        <v>19.055</v>
      </c>
      <c r="I171" s="253"/>
      <c r="J171" s="249"/>
      <c r="K171" s="249"/>
      <c r="L171" s="254"/>
      <c r="M171" s="255"/>
      <c r="N171" s="256"/>
      <c r="O171" s="256"/>
      <c r="P171" s="256"/>
      <c r="Q171" s="256"/>
      <c r="R171" s="256"/>
      <c r="S171" s="256"/>
      <c r="T171" s="257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58" t="s">
        <v>124</v>
      </c>
      <c r="AU171" s="258" t="s">
        <v>83</v>
      </c>
      <c r="AV171" s="13" t="s">
        <v>83</v>
      </c>
      <c r="AW171" s="13" t="s">
        <v>4</v>
      </c>
      <c r="AX171" s="13" t="s">
        <v>81</v>
      </c>
      <c r="AY171" s="258" t="s">
        <v>113</v>
      </c>
    </row>
    <row r="172" s="2" customFormat="1" ht="21.75" customHeight="1">
      <c r="A172" s="36"/>
      <c r="B172" s="37"/>
      <c r="C172" s="259" t="s">
        <v>216</v>
      </c>
      <c r="D172" s="259" t="s">
        <v>139</v>
      </c>
      <c r="E172" s="260" t="s">
        <v>217</v>
      </c>
      <c r="F172" s="261" t="s">
        <v>218</v>
      </c>
      <c r="G172" s="262" t="s">
        <v>119</v>
      </c>
      <c r="H172" s="263">
        <v>3.9140000000000001</v>
      </c>
      <c r="I172" s="264"/>
      <c r="J172" s="265">
        <f>ROUND(I172*H172,2)</f>
        <v>0</v>
      </c>
      <c r="K172" s="266"/>
      <c r="L172" s="267"/>
      <c r="M172" s="268" t="s">
        <v>1</v>
      </c>
      <c r="N172" s="269" t="s">
        <v>38</v>
      </c>
      <c r="O172" s="89"/>
      <c r="P172" s="240">
        <f>O172*H172</f>
        <v>0</v>
      </c>
      <c r="Q172" s="240">
        <v>0.17499999999999999</v>
      </c>
      <c r="R172" s="240">
        <f>Q172*H172</f>
        <v>0.68494999999999995</v>
      </c>
      <c r="S172" s="240">
        <v>0</v>
      </c>
      <c r="T172" s="241">
        <f>S172*H172</f>
        <v>0</v>
      </c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R172" s="242" t="s">
        <v>143</v>
      </c>
      <c r="AT172" s="242" t="s">
        <v>139</v>
      </c>
      <c r="AU172" s="242" t="s">
        <v>83</v>
      </c>
      <c r="AY172" s="15" t="s">
        <v>113</v>
      </c>
      <c r="BE172" s="243">
        <f>IF(N172="základní",J172,0)</f>
        <v>0</v>
      </c>
      <c r="BF172" s="243">
        <f>IF(N172="snížená",J172,0)</f>
        <v>0</v>
      </c>
      <c r="BG172" s="243">
        <f>IF(N172="zákl. přenesená",J172,0)</f>
        <v>0</v>
      </c>
      <c r="BH172" s="243">
        <f>IF(N172="sníž. přenesená",J172,0)</f>
        <v>0</v>
      </c>
      <c r="BI172" s="243">
        <f>IF(N172="nulová",J172,0)</f>
        <v>0</v>
      </c>
      <c r="BJ172" s="15" t="s">
        <v>81</v>
      </c>
      <c r="BK172" s="243">
        <f>ROUND(I172*H172,2)</f>
        <v>0</v>
      </c>
      <c r="BL172" s="15" t="s">
        <v>120</v>
      </c>
      <c r="BM172" s="242" t="s">
        <v>219</v>
      </c>
    </row>
    <row r="173" s="2" customFormat="1">
      <c r="A173" s="36"/>
      <c r="B173" s="37"/>
      <c r="C173" s="38"/>
      <c r="D173" s="244" t="s">
        <v>122</v>
      </c>
      <c r="E173" s="38"/>
      <c r="F173" s="245" t="s">
        <v>218</v>
      </c>
      <c r="G173" s="38"/>
      <c r="H173" s="38"/>
      <c r="I173" s="138"/>
      <c r="J173" s="38"/>
      <c r="K173" s="38"/>
      <c r="L173" s="42"/>
      <c r="M173" s="246"/>
      <c r="N173" s="247"/>
      <c r="O173" s="89"/>
      <c r="P173" s="89"/>
      <c r="Q173" s="89"/>
      <c r="R173" s="89"/>
      <c r="S173" s="89"/>
      <c r="T173" s="90"/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T173" s="15" t="s">
        <v>122</v>
      </c>
      <c r="AU173" s="15" t="s">
        <v>83</v>
      </c>
    </row>
    <row r="174" s="13" customFormat="1">
      <c r="A174" s="13"/>
      <c r="B174" s="248"/>
      <c r="C174" s="249"/>
      <c r="D174" s="244" t="s">
        <v>124</v>
      </c>
      <c r="E174" s="250" t="s">
        <v>1</v>
      </c>
      <c r="F174" s="251" t="s">
        <v>220</v>
      </c>
      <c r="G174" s="249"/>
      <c r="H174" s="252">
        <v>3.7999999999999998</v>
      </c>
      <c r="I174" s="253"/>
      <c r="J174" s="249"/>
      <c r="K174" s="249"/>
      <c r="L174" s="254"/>
      <c r="M174" s="255"/>
      <c r="N174" s="256"/>
      <c r="O174" s="256"/>
      <c r="P174" s="256"/>
      <c r="Q174" s="256"/>
      <c r="R174" s="256"/>
      <c r="S174" s="256"/>
      <c r="T174" s="257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58" t="s">
        <v>124</v>
      </c>
      <c r="AU174" s="258" t="s">
        <v>83</v>
      </c>
      <c r="AV174" s="13" t="s">
        <v>83</v>
      </c>
      <c r="AW174" s="13" t="s">
        <v>30</v>
      </c>
      <c r="AX174" s="13" t="s">
        <v>81</v>
      </c>
      <c r="AY174" s="258" t="s">
        <v>113</v>
      </c>
    </row>
    <row r="175" s="13" customFormat="1">
      <c r="A175" s="13"/>
      <c r="B175" s="248"/>
      <c r="C175" s="249"/>
      <c r="D175" s="244" t="s">
        <v>124</v>
      </c>
      <c r="E175" s="249"/>
      <c r="F175" s="251" t="s">
        <v>221</v>
      </c>
      <c r="G175" s="249"/>
      <c r="H175" s="252">
        <v>3.9140000000000001</v>
      </c>
      <c r="I175" s="253"/>
      <c r="J175" s="249"/>
      <c r="K175" s="249"/>
      <c r="L175" s="254"/>
      <c r="M175" s="255"/>
      <c r="N175" s="256"/>
      <c r="O175" s="256"/>
      <c r="P175" s="256"/>
      <c r="Q175" s="256"/>
      <c r="R175" s="256"/>
      <c r="S175" s="256"/>
      <c r="T175" s="257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58" t="s">
        <v>124</v>
      </c>
      <c r="AU175" s="258" t="s">
        <v>83</v>
      </c>
      <c r="AV175" s="13" t="s">
        <v>83</v>
      </c>
      <c r="AW175" s="13" t="s">
        <v>4</v>
      </c>
      <c r="AX175" s="13" t="s">
        <v>81</v>
      </c>
      <c r="AY175" s="258" t="s">
        <v>113</v>
      </c>
    </row>
    <row r="176" s="12" customFormat="1" ht="22.8" customHeight="1">
      <c r="A176" s="12"/>
      <c r="B176" s="214"/>
      <c r="C176" s="215"/>
      <c r="D176" s="216" t="s">
        <v>72</v>
      </c>
      <c r="E176" s="228" t="s">
        <v>222</v>
      </c>
      <c r="F176" s="228" t="s">
        <v>223</v>
      </c>
      <c r="G176" s="215"/>
      <c r="H176" s="215"/>
      <c r="I176" s="218"/>
      <c r="J176" s="229">
        <f>BK176</f>
        <v>0</v>
      </c>
      <c r="K176" s="215"/>
      <c r="L176" s="220"/>
      <c r="M176" s="221"/>
      <c r="N176" s="222"/>
      <c r="O176" s="222"/>
      <c r="P176" s="223">
        <f>SUM(P177:P195)</f>
        <v>0</v>
      </c>
      <c r="Q176" s="222"/>
      <c r="R176" s="223">
        <f>SUM(R177:R195)</f>
        <v>34.506779999999999</v>
      </c>
      <c r="S176" s="222"/>
      <c r="T176" s="224">
        <f>SUM(T177:T195)</f>
        <v>0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225" t="s">
        <v>81</v>
      </c>
      <c r="AT176" s="226" t="s">
        <v>72</v>
      </c>
      <c r="AU176" s="226" t="s">
        <v>81</v>
      </c>
      <c r="AY176" s="225" t="s">
        <v>113</v>
      </c>
      <c r="BK176" s="227">
        <f>SUM(BK177:BK195)</f>
        <v>0</v>
      </c>
    </row>
    <row r="177" s="2" customFormat="1" ht="21.75" customHeight="1">
      <c r="A177" s="36"/>
      <c r="B177" s="37"/>
      <c r="C177" s="230" t="s">
        <v>224</v>
      </c>
      <c r="D177" s="230" t="s">
        <v>116</v>
      </c>
      <c r="E177" s="231" t="s">
        <v>225</v>
      </c>
      <c r="F177" s="232" t="s">
        <v>226</v>
      </c>
      <c r="G177" s="233" t="s">
        <v>227</v>
      </c>
      <c r="H177" s="234">
        <v>1</v>
      </c>
      <c r="I177" s="235"/>
      <c r="J177" s="236">
        <f>ROUND(I177*H177,2)</f>
        <v>0</v>
      </c>
      <c r="K177" s="237"/>
      <c r="L177" s="42"/>
      <c r="M177" s="238" t="s">
        <v>1</v>
      </c>
      <c r="N177" s="239" t="s">
        <v>38</v>
      </c>
      <c r="O177" s="89"/>
      <c r="P177" s="240">
        <f>O177*H177</f>
        <v>0</v>
      </c>
      <c r="Q177" s="240">
        <v>0.00069999999999999999</v>
      </c>
      <c r="R177" s="240">
        <f>Q177*H177</f>
        <v>0.00069999999999999999</v>
      </c>
      <c r="S177" s="240">
        <v>0</v>
      </c>
      <c r="T177" s="241">
        <f>S177*H177</f>
        <v>0</v>
      </c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R177" s="242" t="s">
        <v>120</v>
      </c>
      <c r="AT177" s="242" t="s">
        <v>116</v>
      </c>
      <c r="AU177" s="242" t="s">
        <v>83</v>
      </c>
      <c r="AY177" s="15" t="s">
        <v>113</v>
      </c>
      <c r="BE177" s="243">
        <f>IF(N177="základní",J177,0)</f>
        <v>0</v>
      </c>
      <c r="BF177" s="243">
        <f>IF(N177="snížená",J177,0)</f>
        <v>0</v>
      </c>
      <c r="BG177" s="243">
        <f>IF(N177="zákl. přenesená",J177,0)</f>
        <v>0</v>
      </c>
      <c r="BH177" s="243">
        <f>IF(N177="sníž. přenesená",J177,0)</f>
        <v>0</v>
      </c>
      <c r="BI177" s="243">
        <f>IF(N177="nulová",J177,0)</f>
        <v>0</v>
      </c>
      <c r="BJ177" s="15" t="s">
        <v>81</v>
      </c>
      <c r="BK177" s="243">
        <f>ROUND(I177*H177,2)</f>
        <v>0</v>
      </c>
      <c r="BL177" s="15" t="s">
        <v>120</v>
      </c>
      <c r="BM177" s="242" t="s">
        <v>228</v>
      </c>
    </row>
    <row r="178" s="2" customFormat="1">
      <c r="A178" s="36"/>
      <c r="B178" s="37"/>
      <c r="C178" s="38"/>
      <c r="D178" s="244" t="s">
        <v>122</v>
      </c>
      <c r="E178" s="38"/>
      <c r="F178" s="245" t="s">
        <v>229</v>
      </c>
      <c r="G178" s="38"/>
      <c r="H178" s="38"/>
      <c r="I178" s="138"/>
      <c r="J178" s="38"/>
      <c r="K178" s="38"/>
      <c r="L178" s="42"/>
      <c r="M178" s="246"/>
      <c r="N178" s="247"/>
      <c r="O178" s="89"/>
      <c r="P178" s="89"/>
      <c r="Q178" s="89"/>
      <c r="R178" s="89"/>
      <c r="S178" s="89"/>
      <c r="T178" s="90"/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T178" s="15" t="s">
        <v>122</v>
      </c>
      <c r="AU178" s="15" t="s">
        <v>83</v>
      </c>
    </row>
    <row r="179" s="2" customFormat="1" ht="21.75" customHeight="1">
      <c r="A179" s="36"/>
      <c r="B179" s="37"/>
      <c r="C179" s="230" t="s">
        <v>222</v>
      </c>
      <c r="D179" s="230" t="s">
        <v>116</v>
      </c>
      <c r="E179" s="231" t="s">
        <v>230</v>
      </c>
      <c r="F179" s="232" t="s">
        <v>231</v>
      </c>
      <c r="G179" s="233" t="s">
        <v>129</v>
      </c>
      <c r="H179" s="234">
        <v>70.099999999999994</v>
      </c>
      <c r="I179" s="235"/>
      <c r="J179" s="236">
        <f>ROUND(I179*H179,2)</f>
        <v>0</v>
      </c>
      <c r="K179" s="237"/>
      <c r="L179" s="42"/>
      <c r="M179" s="238" t="s">
        <v>1</v>
      </c>
      <c r="N179" s="239" t="s">
        <v>38</v>
      </c>
      <c r="O179" s="89"/>
      <c r="P179" s="240">
        <f>O179*H179</f>
        <v>0</v>
      </c>
      <c r="Q179" s="240">
        <v>0.15540000000000001</v>
      </c>
      <c r="R179" s="240">
        <f>Q179*H179</f>
        <v>10.89354</v>
      </c>
      <c r="S179" s="240">
        <v>0</v>
      </c>
      <c r="T179" s="241">
        <f>S179*H179</f>
        <v>0</v>
      </c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R179" s="242" t="s">
        <v>120</v>
      </c>
      <c r="AT179" s="242" t="s">
        <v>116</v>
      </c>
      <c r="AU179" s="242" t="s">
        <v>83</v>
      </c>
      <c r="AY179" s="15" t="s">
        <v>113</v>
      </c>
      <c r="BE179" s="243">
        <f>IF(N179="základní",J179,0)</f>
        <v>0</v>
      </c>
      <c r="BF179" s="243">
        <f>IF(N179="snížená",J179,0)</f>
        <v>0</v>
      </c>
      <c r="BG179" s="243">
        <f>IF(N179="zákl. přenesená",J179,0)</f>
        <v>0</v>
      </c>
      <c r="BH179" s="243">
        <f>IF(N179="sníž. přenesená",J179,0)</f>
        <v>0</v>
      </c>
      <c r="BI179" s="243">
        <f>IF(N179="nulová",J179,0)</f>
        <v>0</v>
      </c>
      <c r="BJ179" s="15" t="s">
        <v>81</v>
      </c>
      <c r="BK179" s="243">
        <f>ROUND(I179*H179,2)</f>
        <v>0</v>
      </c>
      <c r="BL179" s="15" t="s">
        <v>120</v>
      </c>
      <c r="BM179" s="242" t="s">
        <v>232</v>
      </c>
    </row>
    <row r="180" s="2" customFormat="1">
      <c r="A180" s="36"/>
      <c r="B180" s="37"/>
      <c r="C180" s="38"/>
      <c r="D180" s="244" t="s">
        <v>122</v>
      </c>
      <c r="E180" s="38"/>
      <c r="F180" s="245" t="s">
        <v>233</v>
      </c>
      <c r="G180" s="38"/>
      <c r="H180" s="38"/>
      <c r="I180" s="138"/>
      <c r="J180" s="38"/>
      <c r="K180" s="38"/>
      <c r="L180" s="42"/>
      <c r="M180" s="246"/>
      <c r="N180" s="247"/>
      <c r="O180" s="89"/>
      <c r="P180" s="89"/>
      <c r="Q180" s="89"/>
      <c r="R180" s="89"/>
      <c r="S180" s="89"/>
      <c r="T180" s="90"/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T180" s="15" t="s">
        <v>122</v>
      </c>
      <c r="AU180" s="15" t="s">
        <v>83</v>
      </c>
    </row>
    <row r="181" s="2" customFormat="1" ht="21.75" customHeight="1">
      <c r="A181" s="36"/>
      <c r="B181" s="37"/>
      <c r="C181" s="259" t="s">
        <v>234</v>
      </c>
      <c r="D181" s="259" t="s">
        <v>139</v>
      </c>
      <c r="E181" s="260" t="s">
        <v>235</v>
      </c>
      <c r="F181" s="261" t="s">
        <v>236</v>
      </c>
      <c r="G181" s="262" t="s">
        <v>129</v>
      </c>
      <c r="H181" s="263">
        <v>13.5</v>
      </c>
      <c r="I181" s="264"/>
      <c r="J181" s="265">
        <f>ROUND(I181*H181,2)</f>
        <v>0</v>
      </c>
      <c r="K181" s="266"/>
      <c r="L181" s="267"/>
      <c r="M181" s="268" t="s">
        <v>1</v>
      </c>
      <c r="N181" s="269" t="s">
        <v>38</v>
      </c>
      <c r="O181" s="89"/>
      <c r="P181" s="240">
        <f>O181*H181</f>
        <v>0</v>
      </c>
      <c r="Q181" s="240">
        <v>0.048300000000000003</v>
      </c>
      <c r="R181" s="240">
        <f>Q181*H181</f>
        <v>0.65205000000000002</v>
      </c>
      <c r="S181" s="240">
        <v>0</v>
      </c>
      <c r="T181" s="241">
        <f>S181*H181</f>
        <v>0</v>
      </c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R181" s="242" t="s">
        <v>143</v>
      </c>
      <c r="AT181" s="242" t="s">
        <v>139</v>
      </c>
      <c r="AU181" s="242" t="s">
        <v>83</v>
      </c>
      <c r="AY181" s="15" t="s">
        <v>113</v>
      </c>
      <c r="BE181" s="243">
        <f>IF(N181="základní",J181,0)</f>
        <v>0</v>
      </c>
      <c r="BF181" s="243">
        <f>IF(N181="snížená",J181,0)</f>
        <v>0</v>
      </c>
      <c r="BG181" s="243">
        <f>IF(N181="zákl. přenesená",J181,0)</f>
        <v>0</v>
      </c>
      <c r="BH181" s="243">
        <f>IF(N181="sníž. přenesená",J181,0)</f>
        <v>0</v>
      </c>
      <c r="BI181" s="243">
        <f>IF(N181="nulová",J181,0)</f>
        <v>0</v>
      </c>
      <c r="BJ181" s="15" t="s">
        <v>81</v>
      </c>
      <c r="BK181" s="243">
        <f>ROUND(I181*H181,2)</f>
        <v>0</v>
      </c>
      <c r="BL181" s="15" t="s">
        <v>120</v>
      </c>
      <c r="BM181" s="242" t="s">
        <v>237</v>
      </c>
    </row>
    <row r="182" s="2" customFormat="1">
      <c r="A182" s="36"/>
      <c r="B182" s="37"/>
      <c r="C182" s="38"/>
      <c r="D182" s="244" t="s">
        <v>122</v>
      </c>
      <c r="E182" s="38"/>
      <c r="F182" s="245" t="s">
        <v>236</v>
      </c>
      <c r="G182" s="38"/>
      <c r="H182" s="38"/>
      <c r="I182" s="138"/>
      <c r="J182" s="38"/>
      <c r="K182" s="38"/>
      <c r="L182" s="42"/>
      <c r="M182" s="246"/>
      <c r="N182" s="247"/>
      <c r="O182" s="89"/>
      <c r="P182" s="89"/>
      <c r="Q182" s="89"/>
      <c r="R182" s="89"/>
      <c r="S182" s="89"/>
      <c r="T182" s="90"/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T182" s="15" t="s">
        <v>122</v>
      </c>
      <c r="AU182" s="15" t="s">
        <v>83</v>
      </c>
    </row>
    <row r="183" s="13" customFormat="1">
      <c r="A183" s="13"/>
      <c r="B183" s="248"/>
      <c r="C183" s="249"/>
      <c r="D183" s="244" t="s">
        <v>124</v>
      </c>
      <c r="E183" s="250" t="s">
        <v>1</v>
      </c>
      <c r="F183" s="251" t="s">
        <v>238</v>
      </c>
      <c r="G183" s="249"/>
      <c r="H183" s="252">
        <v>13.5</v>
      </c>
      <c r="I183" s="253"/>
      <c r="J183" s="249"/>
      <c r="K183" s="249"/>
      <c r="L183" s="254"/>
      <c r="M183" s="255"/>
      <c r="N183" s="256"/>
      <c r="O183" s="256"/>
      <c r="P183" s="256"/>
      <c r="Q183" s="256"/>
      <c r="R183" s="256"/>
      <c r="S183" s="256"/>
      <c r="T183" s="257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58" t="s">
        <v>124</v>
      </c>
      <c r="AU183" s="258" t="s">
        <v>83</v>
      </c>
      <c r="AV183" s="13" t="s">
        <v>83</v>
      </c>
      <c r="AW183" s="13" t="s">
        <v>30</v>
      </c>
      <c r="AX183" s="13" t="s">
        <v>81</v>
      </c>
      <c r="AY183" s="258" t="s">
        <v>113</v>
      </c>
    </row>
    <row r="184" s="2" customFormat="1" ht="21.75" customHeight="1">
      <c r="A184" s="36"/>
      <c r="B184" s="37"/>
      <c r="C184" s="259" t="s">
        <v>239</v>
      </c>
      <c r="D184" s="259" t="s">
        <v>139</v>
      </c>
      <c r="E184" s="260" t="s">
        <v>240</v>
      </c>
      <c r="F184" s="261" t="s">
        <v>241</v>
      </c>
      <c r="G184" s="262" t="s">
        <v>129</v>
      </c>
      <c r="H184" s="263">
        <v>7</v>
      </c>
      <c r="I184" s="264"/>
      <c r="J184" s="265">
        <f>ROUND(I184*H184,2)</f>
        <v>0</v>
      </c>
      <c r="K184" s="266"/>
      <c r="L184" s="267"/>
      <c r="M184" s="268" t="s">
        <v>1</v>
      </c>
      <c r="N184" s="269" t="s">
        <v>38</v>
      </c>
      <c r="O184" s="89"/>
      <c r="P184" s="240">
        <f>O184*H184</f>
        <v>0</v>
      </c>
      <c r="Q184" s="240">
        <v>0.065670000000000006</v>
      </c>
      <c r="R184" s="240">
        <f>Q184*H184</f>
        <v>0.45969000000000004</v>
      </c>
      <c r="S184" s="240">
        <v>0</v>
      </c>
      <c r="T184" s="241">
        <f>S184*H184</f>
        <v>0</v>
      </c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R184" s="242" t="s">
        <v>143</v>
      </c>
      <c r="AT184" s="242" t="s">
        <v>139</v>
      </c>
      <c r="AU184" s="242" t="s">
        <v>83</v>
      </c>
      <c r="AY184" s="15" t="s">
        <v>113</v>
      </c>
      <c r="BE184" s="243">
        <f>IF(N184="základní",J184,0)</f>
        <v>0</v>
      </c>
      <c r="BF184" s="243">
        <f>IF(N184="snížená",J184,0)</f>
        <v>0</v>
      </c>
      <c r="BG184" s="243">
        <f>IF(N184="zákl. přenesená",J184,0)</f>
        <v>0</v>
      </c>
      <c r="BH184" s="243">
        <f>IF(N184="sníž. přenesená",J184,0)</f>
        <v>0</v>
      </c>
      <c r="BI184" s="243">
        <f>IF(N184="nulová",J184,0)</f>
        <v>0</v>
      </c>
      <c r="BJ184" s="15" t="s">
        <v>81</v>
      </c>
      <c r="BK184" s="243">
        <f>ROUND(I184*H184,2)</f>
        <v>0</v>
      </c>
      <c r="BL184" s="15" t="s">
        <v>120</v>
      </c>
      <c r="BM184" s="242" t="s">
        <v>242</v>
      </c>
    </row>
    <row r="185" s="2" customFormat="1">
      <c r="A185" s="36"/>
      <c r="B185" s="37"/>
      <c r="C185" s="38"/>
      <c r="D185" s="244" t="s">
        <v>122</v>
      </c>
      <c r="E185" s="38"/>
      <c r="F185" s="245" t="s">
        <v>241</v>
      </c>
      <c r="G185" s="38"/>
      <c r="H185" s="38"/>
      <c r="I185" s="138"/>
      <c r="J185" s="38"/>
      <c r="K185" s="38"/>
      <c r="L185" s="42"/>
      <c r="M185" s="246"/>
      <c r="N185" s="247"/>
      <c r="O185" s="89"/>
      <c r="P185" s="89"/>
      <c r="Q185" s="89"/>
      <c r="R185" s="89"/>
      <c r="S185" s="89"/>
      <c r="T185" s="90"/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T185" s="15" t="s">
        <v>122</v>
      </c>
      <c r="AU185" s="15" t="s">
        <v>83</v>
      </c>
    </row>
    <row r="186" s="13" customFormat="1">
      <c r="A186" s="13"/>
      <c r="B186" s="248"/>
      <c r="C186" s="249"/>
      <c r="D186" s="244" t="s">
        <v>124</v>
      </c>
      <c r="E186" s="250" t="s">
        <v>1</v>
      </c>
      <c r="F186" s="251" t="s">
        <v>243</v>
      </c>
      <c r="G186" s="249"/>
      <c r="H186" s="252">
        <v>7</v>
      </c>
      <c r="I186" s="253"/>
      <c r="J186" s="249"/>
      <c r="K186" s="249"/>
      <c r="L186" s="254"/>
      <c r="M186" s="255"/>
      <c r="N186" s="256"/>
      <c r="O186" s="256"/>
      <c r="P186" s="256"/>
      <c r="Q186" s="256"/>
      <c r="R186" s="256"/>
      <c r="S186" s="256"/>
      <c r="T186" s="257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58" t="s">
        <v>124</v>
      </c>
      <c r="AU186" s="258" t="s">
        <v>83</v>
      </c>
      <c r="AV186" s="13" t="s">
        <v>83</v>
      </c>
      <c r="AW186" s="13" t="s">
        <v>30</v>
      </c>
      <c r="AX186" s="13" t="s">
        <v>81</v>
      </c>
      <c r="AY186" s="258" t="s">
        <v>113</v>
      </c>
    </row>
    <row r="187" s="2" customFormat="1" ht="16.5" customHeight="1">
      <c r="A187" s="36"/>
      <c r="B187" s="37"/>
      <c r="C187" s="259" t="s">
        <v>244</v>
      </c>
      <c r="D187" s="259" t="s">
        <v>139</v>
      </c>
      <c r="E187" s="260" t="s">
        <v>245</v>
      </c>
      <c r="F187" s="261" t="s">
        <v>246</v>
      </c>
      <c r="G187" s="262" t="s">
        <v>129</v>
      </c>
      <c r="H187" s="263">
        <v>49.600000000000001</v>
      </c>
      <c r="I187" s="264"/>
      <c r="J187" s="265">
        <f>ROUND(I187*H187,2)</f>
        <v>0</v>
      </c>
      <c r="K187" s="266"/>
      <c r="L187" s="267"/>
      <c r="M187" s="268" t="s">
        <v>1</v>
      </c>
      <c r="N187" s="269" t="s">
        <v>38</v>
      </c>
      <c r="O187" s="89"/>
      <c r="P187" s="240">
        <f>O187*H187</f>
        <v>0</v>
      </c>
      <c r="Q187" s="240">
        <v>0.080000000000000002</v>
      </c>
      <c r="R187" s="240">
        <f>Q187*H187</f>
        <v>3.9680000000000004</v>
      </c>
      <c r="S187" s="240">
        <v>0</v>
      </c>
      <c r="T187" s="241">
        <f>S187*H187</f>
        <v>0</v>
      </c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R187" s="242" t="s">
        <v>143</v>
      </c>
      <c r="AT187" s="242" t="s">
        <v>139</v>
      </c>
      <c r="AU187" s="242" t="s">
        <v>83</v>
      </c>
      <c r="AY187" s="15" t="s">
        <v>113</v>
      </c>
      <c r="BE187" s="243">
        <f>IF(N187="základní",J187,0)</f>
        <v>0</v>
      </c>
      <c r="BF187" s="243">
        <f>IF(N187="snížená",J187,0)</f>
        <v>0</v>
      </c>
      <c r="BG187" s="243">
        <f>IF(N187="zákl. přenesená",J187,0)</f>
        <v>0</v>
      </c>
      <c r="BH187" s="243">
        <f>IF(N187="sníž. přenesená",J187,0)</f>
        <v>0</v>
      </c>
      <c r="BI187" s="243">
        <f>IF(N187="nulová",J187,0)</f>
        <v>0</v>
      </c>
      <c r="BJ187" s="15" t="s">
        <v>81</v>
      </c>
      <c r="BK187" s="243">
        <f>ROUND(I187*H187,2)</f>
        <v>0</v>
      </c>
      <c r="BL187" s="15" t="s">
        <v>120</v>
      </c>
      <c r="BM187" s="242" t="s">
        <v>247</v>
      </c>
    </row>
    <row r="188" s="2" customFormat="1">
      <c r="A188" s="36"/>
      <c r="B188" s="37"/>
      <c r="C188" s="38"/>
      <c r="D188" s="244" t="s">
        <v>122</v>
      </c>
      <c r="E188" s="38"/>
      <c r="F188" s="245" t="s">
        <v>246</v>
      </c>
      <c r="G188" s="38"/>
      <c r="H188" s="38"/>
      <c r="I188" s="138"/>
      <c r="J188" s="38"/>
      <c r="K188" s="38"/>
      <c r="L188" s="42"/>
      <c r="M188" s="246"/>
      <c r="N188" s="247"/>
      <c r="O188" s="89"/>
      <c r="P188" s="89"/>
      <c r="Q188" s="89"/>
      <c r="R188" s="89"/>
      <c r="S188" s="89"/>
      <c r="T188" s="90"/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T188" s="15" t="s">
        <v>122</v>
      </c>
      <c r="AU188" s="15" t="s">
        <v>83</v>
      </c>
    </row>
    <row r="189" s="2" customFormat="1" ht="21.75" customHeight="1">
      <c r="A189" s="36"/>
      <c r="B189" s="37"/>
      <c r="C189" s="230" t="s">
        <v>248</v>
      </c>
      <c r="D189" s="230" t="s">
        <v>116</v>
      </c>
      <c r="E189" s="231" t="s">
        <v>249</v>
      </c>
      <c r="F189" s="232" t="s">
        <v>250</v>
      </c>
      <c r="G189" s="233" t="s">
        <v>129</v>
      </c>
      <c r="H189" s="234">
        <v>105.59999999999999</v>
      </c>
      <c r="I189" s="235"/>
      <c r="J189" s="236">
        <f>ROUND(I189*H189,2)</f>
        <v>0</v>
      </c>
      <c r="K189" s="237"/>
      <c r="L189" s="42"/>
      <c r="M189" s="238" t="s">
        <v>1</v>
      </c>
      <c r="N189" s="239" t="s">
        <v>38</v>
      </c>
      <c r="O189" s="89"/>
      <c r="P189" s="240">
        <f>O189*H189</f>
        <v>0</v>
      </c>
      <c r="Q189" s="240">
        <v>0.1295</v>
      </c>
      <c r="R189" s="240">
        <f>Q189*H189</f>
        <v>13.6752</v>
      </c>
      <c r="S189" s="240">
        <v>0</v>
      </c>
      <c r="T189" s="241">
        <f>S189*H189</f>
        <v>0</v>
      </c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R189" s="242" t="s">
        <v>120</v>
      </c>
      <c r="AT189" s="242" t="s">
        <v>116</v>
      </c>
      <c r="AU189" s="242" t="s">
        <v>83</v>
      </c>
      <c r="AY189" s="15" t="s">
        <v>113</v>
      </c>
      <c r="BE189" s="243">
        <f>IF(N189="základní",J189,0)</f>
        <v>0</v>
      </c>
      <c r="BF189" s="243">
        <f>IF(N189="snížená",J189,0)</f>
        <v>0</v>
      </c>
      <c r="BG189" s="243">
        <f>IF(N189="zákl. přenesená",J189,0)</f>
        <v>0</v>
      </c>
      <c r="BH189" s="243">
        <f>IF(N189="sníž. přenesená",J189,0)</f>
        <v>0</v>
      </c>
      <c r="BI189" s="243">
        <f>IF(N189="nulová",J189,0)</f>
        <v>0</v>
      </c>
      <c r="BJ189" s="15" t="s">
        <v>81</v>
      </c>
      <c r="BK189" s="243">
        <f>ROUND(I189*H189,2)</f>
        <v>0</v>
      </c>
      <c r="BL189" s="15" t="s">
        <v>120</v>
      </c>
      <c r="BM189" s="242" t="s">
        <v>251</v>
      </c>
    </row>
    <row r="190" s="2" customFormat="1">
      <c r="A190" s="36"/>
      <c r="B190" s="37"/>
      <c r="C190" s="38"/>
      <c r="D190" s="244" t="s">
        <v>122</v>
      </c>
      <c r="E190" s="38"/>
      <c r="F190" s="245" t="s">
        <v>252</v>
      </c>
      <c r="G190" s="38"/>
      <c r="H190" s="38"/>
      <c r="I190" s="138"/>
      <c r="J190" s="38"/>
      <c r="K190" s="38"/>
      <c r="L190" s="42"/>
      <c r="M190" s="246"/>
      <c r="N190" s="247"/>
      <c r="O190" s="89"/>
      <c r="P190" s="89"/>
      <c r="Q190" s="89"/>
      <c r="R190" s="89"/>
      <c r="S190" s="89"/>
      <c r="T190" s="90"/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T190" s="15" t="s">
        <v>122</v>
      </c>
      <c r="AU190" s="15" t="s">
        <v>83</v>
      </c>
    </row>
    <row r="191" s="2" customFormat="1" ht="16.5" customHeight="1">
      <c r="A191" s="36"/>
      <c r="B191" s="37"/>
      <c r="C191" s="259" t="s">
        <v>253</v>
      </c>
      <c r="D191" s="259" t="s">
        <v>139</v>
      </c>
      <c r="E191" s="260" t="s">
        <v>254</v>
      </c>
      <c r="F191" s="261" t="s">
        <v>255</v>
      </c>
      <c r="G191" s="262" t="s">
        <v>129</v>
      </c>
      <c r="H191" s="263">
        <v>105.59999999999999</v>
      </c>
      <c r="I191" s="264"/>
      <c r="J191" s="265">
        <f>ROUND(I191*H191,2)</f>
        <v>0</v>
      </c>
      <c r="K191" s="266"/>
      <c r="L191" s="267"/>
      <c r="M191" s="268" t="s">
        <v>1</v>
      </c>
      <c r="N191" s="269" t="s">
        <v>38</v>
      </c>
      <c r="O191" s="89"/>
      <c r="P191" s="240">
        <f>O191*H191</f>
        <v>0</v>
      </c>
      <c r="Q191" s="240">
        <v>0.045999999999999999</v>
      </c>
      <c r="R191" s="240">
        <f>Q191*H191</f>
        <v>4.8575999999999997</v>
      </c>
      <c r="S191" s="240">
        <v>0</v>
      </c>
      <c r="T191" s="241">
        <f>S191*H191</f>
        <v>0</v>
      </c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R191" s="242" t="s">
        <v>143</v>
      </c>
      <c r="AT191" s="242" t="s">
        <v>139</v>
      </c>
      <c r="AU191" s="242" t="s">
        <v>83</v>
      </c>
      <c r="AY191" s="15" t="s">
        <v>113</v>
      </c>
      <c r="BE191" s="243">
        <f>IF(N191="základní",J191,0)</f>
        <v>0</v>
      </c>
      <c r="BF191" s="243">
        <f>IF(N191="snížená",J191,0)</f>
        <v>0</v>
      </c>
      <c r="BG191" s="243">
        <f>IF(N191="zákl. přenesená",J191,0)</f>
        <v>0</v>
      </c>
      <c r="BH191" s="243">
        <f>IF(N191="sníž. přenesená",J191,0)</f>
        <v>0</v>
      </c>
      <c r="BI191" s="243">
        <f>IF(N191="nulová",J191,0)</f>
        <v>0</v>
      </c>
      <c r="BJ191" s="15" t="s">
        <v>81</v>
      </c>
      <c r="BK191" s="243">
        <f>ROUND(I191*H191,2)</f>
        <v>0</v>
      </c>
      <c r="BL191" s="15" t="s">
        <v>120</v>
      </c>
      <c r="BM191" s="242" t="s">
        <v>256</v>
      </c>
    </row>
    <row r="192" s="2" customFormat="1">
      <c r="A192" s="36"/>
      <c r="B192" s="37"/>
      <c r="C192" s="38"/>
      <c r="D192" s="244" t="s">
        <v>122</v>
      </c>
      <c r="E192" s="38"/>
      <c r="F192" s="245" t="s">
        <v>255</v>
      </c>
      <c r="G192" s="38"/>
      <c r="H192" s="38"/>
      <c r="I192" s="138"/>
      <c r="J192" s="38"/>
      <c r="K192" s="38"/>
      <c r="L192" s="42"/>
      <c r="M192" s="246"/>
      <c r="N192" s="247"/>
      <c r="O192" s="89"/>
      <c r="P192" s="89"/>
      <c r="Q192" s="89"/>
      <c r="R192" s="89"/>
      <c r="S192" s="89"/>
      <c r="T192" s="90"/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T192" s="15" t="s">
        <v>122</v>
      </c>
      <c r="AU192" s="15" t="s">
        <v>83</v>
      </c>
    </row>
    <row r="193" s="13" customFormat="1">
      <c r="A193" s="13"/>
      <c r="B193" s="248"/>
      <c r="C193" s="249"/>
      <c r="D193" s="244" t="s">
        <v>124</v>
      </c>
      <c r="E193" s="250" t="s">
        <v>1</v>
      </c>
      <c r="F193" s="251" t="s">
        <v>257</v>
      </c>
      <c r="G193" s="249"/>
      <c r="H193" s="252">
        <v>105.59999999999999</v>
      </c>
      <c r="I193" s="253"/>
      <c r="J193" s="249"/>
      <c r="K193" s="249"/>
      <c r="L193" s="254"/>
      <c r="M193" s="255"/>
      <c r="N193" s="256"/>
      <c r="O193" s="256"/>
      <c r="P193" s="256"/>
      <c r="Q193" s="256"/>
      <c r="R193" s="256"/>
      <c r="S193" s="256"/>
      <c r="T193" s="257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58" t="s">
        <v>124</v>
      </c>
      <c r="AU193" s="258" t="s">
        <v>83</v>
      </c>
      <c r="AV193" s="13" t="s">
        <v>83</v>
      </c>
      <c r="AW193" s="13" t="s">
        <v>30</v>
      </c>
      <c r="AX193" s="13" t="s">
        <v>81</v>
      </c>
      <c r="AY193" s="258" t="s">
        <v>113</v>
      </c>
    </row>
    <row r="194" s="2" customFormat="1" ht="16.5" customHeight="1">
      <c r="A194" s="36"/>
      <c r="B194" s="37"/>
      <c r="C194" s="230" t="s">
        <v>143</v>
      </c>
      <c r="D194" s="230" t="s">
        <v>116</v>
      </c>
      <c r="E194" s="231" t="s">
        <v>258</v>
      </c>
      <c r="F194" s="232" t="s">
        <v>259</v>
      </c>
      <c r="G194" s="233" t="s">
        <v>227</v>
      </c>
      <c r="H194" s="234">
        <v>1</v>
      </c>
      <c r="I194" s="235"/>
      <c r="J194" s="236">
        <f>ROUND(I194*H194,2)</f>
        <v>0</v>
      </c>
      <c r="K194" s="237"/>
      <c r="L194" s="42"/>
      <c r="M194" s="238" t="s">
        <v>1</v>
      </c>
      <c r="N194" s="239" t="s">
        <v>38</v>
      </c>
      <c r="O194" s="89"/>
      <c r="P194" s="240">
        <f>O194*H194</f>
        <v>0</v>
      </c>
      <c r="Q194" s="240">
        <v>0</v>
      </c>
      <c r="R194" s="240">
        <f>Q194*H194</f>
        <v>0</v>
      </c>
      <c r="S194" s="240">
        <v>0</v>
      </c>
      <c r="T194" s="241">
        <f>S194*H194</f>
        <v>0</v>
      </c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R194" s="242" t="s">
        <v>120</v>
      </c>
      <c r="AT194" s="242" t="s">
        <v>116</v>
      </c>
      <c r="AU194" s="242" t="s">
        <v>83</v>
      </c>
      <c r="AY194" s="15" t="s">
        <v>113</v>
      </c>
      <c r="BE194" s="243">
        <f>IF(N194="základní",J194,0)</f>
        <v>0</v>
      </c>
      <c r="BF194" s="243">
        <f>IF(N194="snížená",J194,0)</f>
        <v>0</v>
      </c>
      <c r="BG194" s="243">
        <f>IF(N194="zákl. přenesená",J194,0)</f>
        <v>0</v>
      </c>
      <c r="BH194" s="243">
        <f>IF(N194="sníž. přenesená",J194,0)</f>
        <v>0</v>
      </c>
      <c r="BI194" s="243">
        <f>IF(N194="nulová",J194,0)</f>
        <v>0</v>
      </c>
      <c r="BJ194" s="15" t="s">
        <v>81</v>
      </c>
      <c r="BK194" s="243">
        <f>ROUND(I194*H194,2)</f>
        <v>0</v>
      </c>
      <c r="BL194" s="15" t="s">
        <v>120</v>
      </c>
      <c r="BM194" s="242" t="s">
        <v>260</v>
      </c>
    </row>
    <row r="195" s="2" customFormat="1">
      <c r="A195" s="36"/>
      <c r="B195" s="37"/>
      <c r="C195" s="38"/>
      <c r="D195" s="244" t="s">
        <v>122</v>
      </c>
      <c r="E195" s="38"/>
      <c r="F195" s="245" t="s">
        <v>261</v>
      </c>
      <c r="G195" s="38"/>
      <c r="H195" s="38"/>
      <c r="I195" s="138"/>
      <c r="J195" s="38"/>
      <c r="K195" s="38"/>
      <c r="L195" s="42"/>
      <c r="M195" s="246"/>
      <c r="N195" s="247"/>
      <c r="O195" s="89"/>
      <c r="P195" s="89"/>
      <c r="Q195" s="89"/>
      <c r="R195" s="89"/>
      <c r="S195" s="89"/>
      <c r="T195" s="90"/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T195" s="15" t="s">
        <v>122</v>
      </c>
      <c r="AU195" s="15" t="s">
        <v>83</v>
      </c>
    </row>
    <row r="196" s="12" customFormat="1" ht="22.8" customHeight="1">
      <c r="A196" s="12"/>
      <c r="B196" s="214"/>
      <c r="C196" s="215"/>
      <c r="D196" s="216" t="s">
        <v>72</v>
      </c>
      <c r="E196" s="228" t="s">
        <v>262</v>
      </c>
      <c r="F196" s="228" t="s">
        <v>263</v>
      </c>
      <c r="G196" s="215"/>
      <c r="H196" s="215"/>
      <c r="I196" s="218"/>
      <c r="J196" s="229">
        <f>BK196</f>
        <v>0</v>
      </c>
      <c r="K196" s="215"/>
      <c r="L196" s="220"/>
      <c r="M196" s="221"/>
      <c r="N196" s="222"/>
      <c r="O196" s="222"/>
      <c r="P196" s="223">
        <f>SUM(P197:P206)</f>
        <v>0</v>
      </c>
      <c r="Q196" s="222"/>
      <c r="R196" s="223">
        <f>SUM(R197:R206)</f>
        <v>0</v>
      </c>
      <c r="S196" s="222"/>
      <c r="T196" s="224">
        <f>SUM(T197:T206)</f>
        <v>0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225" t="s">
        <v>81</v>
      </c>
      <c r="AT196" s="226" t="s">
        <v>72</v>
      </c>
      <c r="AU196" s="226" t="s">
        <v>81</v>
      </c>
      <c r="AY196" s="225" t="s">
        <v>113</v>
      </c>
      <c r="BK196" s="227">
        <f>SUM(BK197:BK206)</f>
        <v>0</v>
      </c>
    </row>
    <row r="197" s="2" customFormat="1" ht="16.5" customHeight="1">
      <c r="A197" s="36"/>
      <c r="B197" s="37"/>
      <c r="C197" s="230" t="s">
        <v>264</v>
      </c>
      <c r="D197" s="230" t="s">
        <v>116</v>
      </c>
      <c r="E197" s="231" t="s">
        <v>265</v>
      </c>
      <c r="F197" s="232" t="s">
        <v>266</v>
      </c>
      <c r="G197" s="233" t="s">
        <v>154</v>
      </c>
      <c r="H197" s="234">
        <v>18.265999999999998</v>
      </c>
      <c r="I197" s="235"/>
      <c r="J197" s="236">
        <f>ROUND(I197*H197,2)</f>
        <v>0</v>
      </c>
      <c r="K197" s="237"/>
      <c r="L197" s="42"/>
      <c r="M197" s="238" t="s">
        <v>1</v>
      </c>
      <c r="N197" s="239" t="s">
        <v>38</v>
      </c>
      <c r="O197" s="89"/>
      <c r="P197" s="240">
        <f>O197*H197</f>
        <v>0</v>
      </c>
      <c r="Q197" s="240">
        <v>0</v>
      </c>
      <c r="R197" s="240">
        <f>Q197*H197</f>
        <v>0</v>
      </c>
      <c r="S197" s="240">
        <v>0</v>
      </c>
      <c r="T197" s="241">
        <f>S197*H197</f>
        <v>0</v>
      </c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R197" s="242" t="s">
        <v>120</v>
      </c>
      <c r="AT197" s="242" t="s">
        <v>116</v>
      </c>
      <c r="AU197" s="242" t="s">
        <v>83</v>
      </c>
      <c r="AY197" s="15" t="s">
        <v>113</v>
      </c>
      <c r="BE197" s="243">
        <f>IF(N197="základní",J197,0)</f>
        <v>0</v>
      </c>
      <c r="BF197" s="243">
        <f>IF(N197="snížená",J197,0)</f>
        <v>0</v>
      </c>
      <c r="BG197" s="243">
        <f>IF(N197="zákl. přenesená",J197,0)</f>
        <v>0</v>
      </c>
      <c r="BH197" s="243">
        <f>IF(N197="sníž. přenesená",J197,0)</f>
        <v>0</v>
      </c>
      <c r="BI197" s="243">
        <f>IF(N197="nulová",J197,0)</f>
        <v>0</v>
      </c>
      <c r="BJ197" s="15" t="s">
        <v>81</v>
      </c>
      <c r="BK197" s="243">
        <f>ROUND(I197*H197,2)</f>
        <v>0</v>
      </c>
      <c r="BL197" s="15" t="s">
        <v>120</v>
      </c>
      <c r="BM197" s="242" t="s">
        <v>267</v>
      </c>
    </row>
    <row r="198" s="2" customFormat="1">
      <c r="A198" s="36"/>
      <c r="B198" s="37"/>
      <c r="C198" s="38"/>
      <c r="D198" s="244" t="s">
        <v>122</v>
      </c>
      <c r="E198" s="38"/>
      <c r="F198" s="245" t="s">
        <v>268</v>
      </c>
      <c r="G198" s="38"/>
      <c r="H198" s="38"/>
      <c r="I198" s="138"/>
      <c r="J198" s="38"/>
      <c r="K198" s="38"/>
      <c r="L198" s="42"/>
      <c r="M198" s="246"/>
      <c r="N198" s="247"/>
      <c r="O198" s="89"/>
      <c r="P198" s="89"/>
      <c r="Q198" s="89"/>
      <c r="R198" s="89"/>
      <c r="S198" s="89"/>
      <c r="T198" s="90"/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T198" s="15" t="s">
        <v>122</v>
      </c>
      <c r="AU198" s="15" t="s">
        <v>83</v>
      </c>
    </row>
    <row r="199" s="2" customFormat="1" ht="21.75" customHeight="1">
      <c r="A199" s="36"/>
      <c r="B199" s="37"/>
      <c r="C199" s="230" t="s">
        <v>269</v>
      </c>
      <c r="D199" s="230" t="s">
        <v>116</v>
      </c>
      <c r="E199" s="231" t="s">
        <v>270</v>
      </c>
      <c r="F199" s="232" t="s">
        <v>271</v>
      </c>
      <c r="G199" s="233" t="s">
        <v>154</v>
      </c>
      <c r="H199" s="234">
        <v>73.063999999999993</v>
      </c>
      <c r="I199" s="235"/>
      <c r="J199" s="236">
        <f>ROUND(I199*H199,2)</f>
        <v>0</v>
      </c>
      <c r="K199" s="237"/>
      <c r="L199" s="42"/>
      <c r="M199" s="238" t="s">
        <v>1</v>
      </c>
      <c r="N199" s="239" t="s">
        <v>38</v>
      </c>
      <c r="O199" s="89"/>
      <c r="P199" s="240">
        <f>O199*H199</f>
        <v>0</v>
      </c>
      <c r="Q199" s="240">
        <v>0</v>
      </c>
      <c r="R199" s="240">
        <f>Q199*H199</f>
        <v>0</v>
      </c>
      <c r="S199" s="240">
        <v>0</v>
      </c>
      <c r="T199" s="241">
        <f>S199*H199</f>
        <v>0</v>
      </c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R199" s="242" t="s">
        <v>120</v>
      </c>
      <c r="AT199" s="242" t="s">
        <v>116</v>
      </c>
      <c r="AU199" s="242" t="s">
        <v>83</v>
      </c>
      <c r="AY199" s="15" t="s">
        <v>113</v>
      </c>
      <c r="BE199" s="243">
        <f>IF(N199="základní",J199,0)</f>
        <v>0</v>
      </c>
      <c r="BF199" s="243">
        <f>IF(N199="snížená",J199,0)</f>
        <v>0</v>
      </c>
      <c r="BG199" s="243">
        <f>IF(N199="zákl. přenesená",J199,0)</f>
        <v>0</v>
      </c>
      <c r="BH199" s="243">
        <f>IF(N199="sníž. přenesená",J199,0)</f>
        <v>0</v>
      </c>
      <c r="BI199" s="243">
        <f>IF(N199="nulová",J199,0)</f>
        <v>0</v>
      </c>
      <c r="BJ199" s="15" t="s">
        <v>81</v>
      </c>
      <c r="BK199" s="243">
        <f>ROUND(I199*H199,2)</f>
        <v>0</v>
      </c>
      <c r="BL199" s="15" t="s">
        <v>120</v>
      </c>
      <c r="BM199" s="242" t="s">
        <v>272</v>
      </c>
    </row>
    <row r="200" s="2" customFormat="1">
      <c r="A200" s="36"/>
      <c r="B200" s="37"/>
      <c r="C200" s="38"/>
      <c r="D200" s="244" t="s">
        <v>122</v>
      </c>
      <c r="E200" s="38"/>
      <c r="F200" s="245" t="s">
        <v>273</v>
      </c>
      <c r="G200" s="38"/>
      <c r="H200" s="38"/>
      <c r="I200" s="138"/>
      <c r="J200" s="38"/>
      <c r="K200" s="38"/>
      <c r="L200" s="42"/>
      <c r="M200" s="246"/>
      <c r="N200" s="247"/>
      <c r="O200" s="89"/>
      <c r="P200" s="89"/>
      <c r="Q200" s="89"/>
      <c r="R200" s="89"/>
      <c r="S200" s="89"/>
      <c r="T200" s="90"/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T200" s="15" t="s">
        <v>122</v>
      </c>
      <c r="AU200" s="15" t="s">
        <v>83</v>
      </c>
    </row>
    <row r="201" s="13" customFormat="1">
      <c r="A201" s="13"/>
      <c r="B201" s="248"/>
      <c r="C201" s="249"/>
      <c r="D201" s="244" t="s">
        <v>124</v>
      </c>
      <c r="E201" s="249"/>
      <c r="F201" s="251" t="s">
        <v>274</v>
      </c>
      <c r="G201" s="249"/>
      <c r="H201" s="252">
        <v>73.063999999999993</v>
      </c>
      <c r="I201" s="253"/>
      <c r="J201" s="249"/>
      <c r="K201" s="249"/>
      <c r="L201" s="254"/>
      <c r="M201" s="255"/>
      <c r="N201" s="256"/>
      <c r="O201" s="256"/>
      <c r="P201" s="256"/>
      <c r="Q201" s="256"/>
      <c r="R201" s="256"/>
      <c r="S201" s="256"/>
      <c r="T201" s="257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58" t="s">
        <v>124</v>
      </c>
      <c r="AU201" s="258" t="s">
        <v>83</v>
      </c>
      <c r="AV201" s="13" t="s">
        <v>83</v>
      </c>
      <c r="AW201" s="13" t="s">
        <v>4</v>
      </c>
      <c r="AX201" s="13" t="s">
        <v>81</v>
      </c>
      <c r="AY201" s="258" t="s">
        <v>113</v>
      </c>
    </row>
    <row r="202" s="2" customFormat="1" ht="33" customHeight="1">
      <c r="A202" s="36"/>
      <c r="B202" s="37"/>
      <c r="C202" s="230" t="s">
        <v>275</v>
      </c>
      <c r="D202" s="230" t="s">
        <v>116</v>
      </c>
      <c r="E202" s="231" t="s">
        <v>276</v>
      </c>
      <c r="F202" s="232" t="s">
        <v>277</v>
      </c>
      <c r="G202" s="233" t="s">
        <v>154</v>
      </c>
      <c r="H202" s="234">
        <v>55.521000000000001</v>
      </c>
      <c r="I202" s="235"/>
      <c r="J202" s="236">
        <f>ROUND(I202*H202,2)</f>
        <v>0</v>
      </c>
      <c r="K202" s="237"/>
      <c r="L202" s="42"/>
      <c r="M202" s="238" t="s">
        <v>1</v>
      </c>
      <c r="N202" s="239" t="s">
        <v>38</v>
      </c>
      <c r="O202" s="89"/>
      <c r="P202" s="240">
        <f>O202*H202</f>
        <v>0</v>
      </c>
      <c r="Q202" s="240">
        <v>0</v>
      </c>
      <c r="R202" s="240">
        <f>Q202*H202</f>
        <v>0</v>
      </c>
      <c r="S202" s="240">
        <v>0</v>
      </c>
      <c r="T202" s="241">
        <f>S202*H202</f>
        <v>0</v>
      </c>
      <c r="U202" s="36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  <c r="AR202" s="242" t="s">
        <v>120</v>
      </c>
      <c r="AT202" s="242" t="s">
        <v>116</v>
      </c>
      <c r="AU202" s="242" t="s">
        <v>83</v>
      </c>
      <c r="AY202" s="15" t="s">
        <v>113</v>
      </c>
      <c r="BE202" s="243">
        <f>IF(N202="základní",J202,0)</f>
        <v>0</v>
      </c>
      <c r="BF202" s="243">
        <f>IF(N202="snížená",J202,0)</f>
        <v>0</v>
      </c>
      <c r="BG202" s="243">
        <f>IF(N202="zákl. přenesená",J202,0)</f>
        <v>0</v>
      </c>
      <c r="BH202" s="243">
        <f>IF(N202="sníž. přenesená",J202,0)</f>
        <v>0</v>
      </c>
      <c r="BI202" s="243">
        <f>IF(N202="nulová",J202,0)</f>
        <v>0</v>
      </c>
      <c r="BJ202" s="15" t="s">
        <v>81</v>
      </c>
      <c r="BK202" s="243">
        <f>ROUND(I202*H202,2)</f>
        <v>0</v>
      </c>
      <c r="BL202" s="15" t="s">
        <v>120</v>
      </c>
      <c r="BM202" s="242" t="s">
        <v>278</v>
      </c>
    </row>
    <row r="203" s="2" customFormat="1">
      <c r="A203" s="36"/>
      <c r="B203" s="37"/>
      <c r="C203" s="38"/>
      <c r="D203" s="244" t="s">
        <v>122</v>
      </c>
      <c r="E203" s="38"/>
      <c r="F203" s="245" t="s">
        <v>279</v>
      </c>
      <c r="G203" s="38"/>
      <c r="H203" s="38"/>
      <c r="I203" s="138"/>
      <c r="J203" s="38"/>
      <c r="K203" s="38"/>
      <c r="L203" s="42"/>
      <c r="M203" s="246"/>
      <c r="N203" s="247"/>
      <c r="O203" s="89"/>
      <c r="P203" s="89"/>
      <c r="Q203" s="89"/>
      <c r="R203" s="89"/>
      <c r="S203" s="89"/>
      <c r="T203" s="90"/>
      <c r="U203" s="36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T203" s="15" t="s">
        <v>122</v>
      </c>
      <c r="AU203" s="15" t="s">
        <v>83</v>
      </c>
    </row>
    <row r="204" s="13" customFormat="1">
      <c r="A204" s="13"/>
      <c r="B204" s="248"/>
      <c r="C204" s="249"/>
      <c r="D204" s="244" t="s">
        <v>124</v>
      </c>
      <c r="E204" s="250" t="s">
        <v>1</v>
      </c>
      <c r="F204" s="251" t="s">
        <v>280</v>
      </c>
      <c r="G204" s="249"/>
      <c r="H204" s="252">
        <v>55.521000000000001</v>
      </c>
      <c r="I204" s="253"/>
      <c r="J204" s="249"/>
      <c r="K204" s="249"/>
      <c r="L204" s="254"/>
      <c r="M204" s="255"/>
      <c r="N204" s="256"/>
      <c r="O204" s="256"/>
      <c r="P204" s="256"/>
      <c r="Q204" s="256"/>
      <c r="R204" s="256"/>
      <c r="S204" s="256"/>
      <c r="T204" s="257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58" t="s">
        <v>124</v>
      </c>
      <c r="AU204" s="258" t="s">
        <v>83</v>
      </c>
      <c r="AV204" s="13" t="s">
        <v>83</v>
      </c>
      <c r="AW204" s="13" t="s">
        <v>30</v>
      </c>
      <c r="AX204" s="13" t="s">
        <v>81</v>
      </c>
      <c r="AY204" s="258" t="s">
        <v>113</v>
      </c>
    </row>
    <row r="205" s="2" customFormat="1" ht="33" customHeight="1">
      <c r="A205" s="36"/>
      <c r="B205" s="37"/>
      <c r="C205" s="230" t="s">
        <v>281</v>
      </c>
      <c r="D205" s="230" t="s">
        <v>116</v>
      </c>
      <c r="E205" s="231" t="s">
        <v>282</v>
      </c>
      <c r="F205" s="232" t="s">
        <v>283</v>
      </c>
      <c r="G205" s="233" t="s">
        <v>154</v>
      </c>
      <c r="H205" s="234">
        <v>16.170000000000002</v>
      </c>
      <c r="I205" s="235"/>
      <c r="J205" s="236">
        <f>ROUND(I205*H205,2)</f>
        <v>0</v>
      </c>
      <c r="K205" s="237"/>
      <c r="L205" s="42"/>
      <c r="M205" s="238" t="s">
        <v>1</v>
      </c>
      <c r="N205" s="239" t="s">
        <v>38</v>
      </c>
      <c r="O205" s="89"/>
      <c r="P205" s="240">
        <f>O205*H205</f>
        <v>0</v>
      </c>
      <c r="Q205" s="240">
        <v>0</v>
      </c>
      <c r="R205" s="240">
        <f>Q205*H205</f>
        <v>0</v>
      </c>
      <c r="S205" s="240">
        <v>0</v>
      </c>
      <c r="T205" s="241">
        <f>S205*H205</f>
        <v>0</v>
      </c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R205" s="242" t="s">
        <v>120</v>
      </c>
      <c r="AT205" s="242" t="s">
        <v>116</v>
      </c>
      <c r="AU205" s="242" t="s">
        <v>83</v>
      </c>
      <c r="AY205" s="15" t="s">
        <v>113</v>
      </c>
      <c r="BE205" s="243">
        <f>IF(N205="základní",J205,0)</f>
        <v>0</v>
      </c>
      <c r="BF205" s="243">
        <f>IF(N205="snížená",J205,0)</f>
        <v>0</v>
      </c>
      <c r="BG205" s="243">
        <f>IF(N205="zákl. přenesená",J205,0)</f>
        <v>0</v>
      </c>
      <c r="BH205" s="243">
        <f>IF(N205="sníž. přenesená",J205,0)</f>
        <v>0</v>
      </c>
      <c r="BI205" s="243">
        <f>IF(N205="nulová",J205,0)</f>
        <v>0</v>
      </c>
      <c r="BJ205" s="15" t="s">
        <v>81</v>
      </c>
      <c r="BK205" s="243">
        <f>ROUND(I205*H205,2)</f>
        <v>0</v>
      </c>
      <c r="BL205" s="15" t="s">
        <v>120</v>
      </c>
      <c r="BM205" s="242" t="s">
        <v>284</v>
      </c>
    </row>
    <row r="206" s="2" customFormat="1">
      <c r="A206" s="36"/>
      <c r="B206" s="37"/>
      <c r="C206" s="38"/>
      <c r="D206" s="244" t="s">
        <v>122</v>
      </c>
      <c r="E206" s="38"/>
      <c r="F206" s="245" t="s">
        <v>283</v>
      </c>
      <c r="G206" s="38"/>
      <c r="H206" s="38"/>
      <c r="I206" s="138"/>
      <c r="J206" s="38"/>
      <c r="K206" s="38"/>
      <c r="L206" s="42"/>
      <c r="M206" s="246"/>
      <c r="N206" s="247"/>
      <c r="O206" s="89"/>
      <c r="P206" s="89"/>
      <c r="Q206" s="89"/>
      <c r="R206" s="89"/>
      <c r="S206" s="89"/>
      <c r="T206" s="90"/>
      <c r="U206" s="36"/>
      <c r="V206" s="36"/>
      <c r="W206" s="36"/>
      <c r="X206" s="36"/>
      <c r="Y206" s="36"/>
      <c r="Z206" s="36"/>
      <c r="AA206" s="36"/>
      <c r="AB206" s="36"/>
      <c r="AC206" s="36"/>
      <c r="AD206" s="36"/>
      <c r="AE206" s="36"/>
      <c r="AT206" s="15" t="s">
        <v>122</v>
      </c>
      <c r="AU206" s="15" t="s">
        <v>83</v>
      </c>
    </row>
    <row r="207" s="12" customFormat="1" ht="22.8" customHeight="1">
      <c r="A207" s="12"/>
      <c r="B207" s="214"/>
      <c r="C207" s="215"/>
      <c r="D207" s="216" t="s">
        <v>72</v>
      </c>
      <c r="E207" s="228" t="s">
        <v>285</v>
      </c>
      <c r="F207" s="228" t="s">
        <v>286</v>
      </c>
      <c r="G207" s="215"/>
      <c r="H207" s="215"/>
      <c r="I207" s="218"/>
      <c r="J207" s="229">
        <f>BK207</f>
        <v>0</v>
      </c>
      <c r="K207" s="215"/>
      <c r="L207" s="220"/>
      <c r="M207" s="221"/>
      <c r="N207" s="222"/>
      <c r="O207" s="222"/>
      <c r="P207" s="223">
        <f>SUM(P208:P209)</f>
        <v>0</v>
      </c>
      <c r="Q207" s="222"/>
      <c r="R207" s="223">
        <f>SUM(R208:R209)</f>
        <v>0</v>
      </c>
      <c r="S207" s="222"/>
      <c r="T207" s="224">
        <f>SUM(T208:T209)</f>
        <v>0</v>
      </c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R207" s="225" t="s">
        <v>81</v>
      </c>
      <c r="AT207" s="226" t="s">
        <v>72</v>
      </c>
      <c r="AU207" s="226" t="s">
        <v>81</v>
      </c>
      <c r="AY207" s="225" t="s">
        <v>113</v>
      </c>
      <c r="BK207" s="227">
        <f>SUM(BK208:BK209)</f>
        <v>0</v>
      </c>
    </row>
    <row r="208" s="2" customFormat="1" ht="21.75" customHeight="1">
      <c r="A208" s="36"/>
      <c r="B208" s="37"/>
      <c r="C208" s="230" t="s">
        <v>287</v>
      </c>
      <c r="D208" s="230" t="s">
        <v>116</v>
      </c>
      <c r="E208" s="231" t="s">
        <v>288</v>
      </c>
      <c r="F208" s="232" t="s">
        <v>289</v>
      </c>
      <c r="G208" s="233" t="s">
        <v>154</v>
      </c>
      <c r="H208" s="234">
        <v>139.143</v>
      </c>
      <c r="I208" s="235"/>
      <c r="J208" s="236">
        <f>ROUND(I208*H208,2)</f>
        <v>0</v>
      </c>
      <c r="K208" s="237"/>
      <c r="L208" s="42"/>
      <c r="M208" s="238" t="s">
        <v>1</v>
      </c>
      <c r="N208" s="239" t="s">
        <v>38</v>
      </c>
      <c r="O208" s="89"/>
      <c r="P208" s="240">
        <f>O208*H208</f>
        <v>0</v>
      </c>
      <c r="Q208" s="240">
        <v>0</v>
      </c>
      <c r="R208" s="240">
        <f>Q208*H208</f>
        <v>0</v>
      </c>
      <c r="S208" s="240">
        <v>0</v>
      </c>
      <c r="T208" s="241">
        <f>S208*H208</f>
        <v>0</v>
      </c>
      <c r="U208" s="36"/>
      <c r="V208" s="36"/>
      <c r="W208" s="36"/>
      <c r="X208" s="36"/>
      <c r="Y208" s="36"/>
      <c r="Z208" s="36"/>
      <c r="AA208" s="36"/>
      <c r="AB208" s="36"/>
      <c r="AC208" s="36"/>
      <c r="AD208" s="36"/>
      <c r="AE208" s="36"/>
      <c r="AR208" s="242" t="s">
        <v>120</v>
      </c>
      <c r="AT208" s="242" t="s">
        <v>116</v>
      </c>
      <c r="AU208" s="242" t="s">
        <v>83</v>
      </c>
      <c r="AY208" s="15" t="s">
        <v>113</v>
      </c>
      <c r="BE208" s="243">
        <f>IF(N208="základní",J208,0)</f>
        <v>0</v>
      </c>
      <c r="BF208" s="243">
        <f>IF(N208="snížená",J208,0)</f>
        <v>0</v>
      </c>
      <c r="BG208" s="243">
        <f>IF(N208="zákl. přenesená",J208,0)</f>
        <v>0</v>
      </c>
      <c r="BH208" s="243">
        <f>IF(N208="sníž. přenesená",J208,0)</f>
        <v>0</v>
      </c>
      <c r="BI208" s="243">
        <f>IF(N208="nulová",J208,0)</f>
        <v>0</v>
      </c>
      <c r="BJ208" s="15" t="s">
        <v>81</v>
      </c>
      <c r="BK208" s="243">
        <f>ROUND(I208*H208,2)</f>
        <v>0</v>
      </c>
      <c r="BL208" s="15" t="s">
        <v>120</v>
      </c>
      <c r="BM208" s="242" t="s">
        <v>290</v>
      </c>
    </row>
    <row r="209" s="2" customFormat="1">
      <c r="A209" s="36"/>
      <c r="B209" s="37"/>
      <c r="C209" s="38"/>
      <c r="D209" s="244" t="s">
        <v>122</v>
      </c>
      <c r="E209" s="38"/>
      <c r="F209" s="245" t="s">
        <v>291</v>
      </c>
      <c r="G209" s="38"/>
      <c r="H209" s="38"/>
      <c r="I209" s="138"/>
      <c r="J209" s="38"/>
      <c r="K209" s="38"/>
      <c r="L209" s="42"/>
      <c r="M209" s="270"/>
      <c r="N209" s="271"/>
      <c r="O209" s="272"/>
      <c r="P209" s="272"/>
      <c r="Q209" s="272"/>
      <c r="R209" s="272"/>
      <c r="S209" s="272"/>
      <c r="T209" s="273"/>
      <c r="U209" s="36"/>
      <c r="V209" s="36"/>
      <c r="W209" s="36"/>
      <c r="X209" s="36"/>
      <c r="Y209" s="36"/>
      <c r="Z209" s="36"/>
      <c r="AA209" s="36"/>
      <c r="AB209" s="36"/>
      <c r="AC209" s="36"/>
      <c r="AD209" s="36"/>
      <c r="AE209" s="36"/>
      <c r="AT209" s="15" t="s">
        <v>122</v>
      </c>
      <c r="AU209" s="15" t="s">
        <v>83</v>
      </c>
    </row>
    <row r="210" s="2" customFormat="1" ht="6.96" customHeight="1">
      <c r="A210" s="36"/>
      <c r="B210" s="64"/>
      <c r="C210" s="65"/>
      <c r="D210" s="65"/>
      <c r="E210" s="65"/>
      <c r="F210" s="65"/>
      <c r="G210" s="65"/>
      <c r="H210" s="65"/>
      <c r="I210" s="177"/>
      <c r="J210" s="65"/>
      <c r="K210" s="65"/>
      <c r="L210" s="42"/>
      <c r="M210" s="36"/>
      <c r="O210" s="36"/>
      <c r="P210" s="36"/>
      <c r="Q210" s="36"/>
      <c r="R210" s="36"/>
      <c r="S210" s="36"/>
      <c r="T210" s="36"/>
      <c r="U210" s="36"/>
      <c r="V210" s="36"/>
      <c r="W210" s="36"/>
      <c r="X210" s="36"/>
      <c r="Y210" s="36"/>
      <c r="Z210" s="36"/>
      <c r="AA210" s="36"/>
      <c r="AB210" s="36"/>
      <c r="AC210" s="36"/>
      <c r="AD210" s="36"/>
      <c r="AE210" s="36"/>
    </row>
  </sheetData>
  <sheetProtection sheet="1" autoFilter="0" formatColumns="0" formatRows="0" objects="1" scenarios="1" spinCount="100000" saltValue="qlxGRM1SwrMJvth3ngaQuSy+sWGR1cuUeHNpJvoHLUqmnqWhZis6BPphX8KHD/GlrGmG0hXLMXH6EIlxUrfKLA==" hashValue="roYv0lzuHvo1ihcPyunbtNqRPc8t+AdyRoOf+YqSi0Ow91P8x6PxNmrliXsKj8s2zM1rq6m782QvTUe9cCJrGQ==" algorithmName="SHA-512" password="CC35"/>
  <autoFilter ref="C121:K209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PC-PETR\Administrator</dc:creator>
  <cp:lastModifiedBy>PC-PETR\Administrator</cp:lastModifiedBy>
  <dcterms:created xsi:type="dcterms:W3CDTF">2020-05-15T05:53:24Z</dcterms:created>
  <dcterms:modified xsi:type="dcterms:W3CDTF">2020-05-15T05:53:26Z</dcterms:modified>
</cp:coreProperties>
</file>