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28" yWindow="65428" windowWidth="23256" windowHeight="12576" activeTab="0"/>
  </bookViews>
  <sheets>
    <sheet name="List1" sheetId="1" r:id="rId1"/>
  </sheets>
  <definedNames>
    <definedName name="Text22" localSheetId="0">'List1'!$B$3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<sst xmlns="http://schemas.openxmlformats.org/spreadsheetml/2006/main" count="90" uniqueCount="61">
  <si>
    <t xml:space="preserve">Ceník a specifikace požadovaných Služeb  </t>
  </si>
  <si>
    <t>Poskytovatel:      </t>
  </si>
  <si>
    <t>Cena v Kč bez DPH</t>
  </si>
  <si>
    <t>cena za překlad 1 normostrany z českého do anglického jazyka</t>
  </si>
  <si>
    <t>cena za překlad 1 normostrany z anglického do českého jazyka</t>
  </si>
  <si>
    <t>cena za překlad 1 normostrany z českého do německého jazyka</t>
  </si>
  <si>
    <t>cena za překlad 1 normostrany z německého do českého jazyka</t>
  </si>
  <si>
    <t>cena za překlad 1 normostrany z českého do ruského jazyka</t>
  </si>
  <si>
    <t>cena za překlad 1 normostrany z ruského do českého jazyka</t>
  </si>
  <si>
    <t>cena za expresní překlad 1 normostrany</t>
  </si>
  <si>
    <t>cena za soudně ověřený překlad 1 normostrany</t>
  </si>
  <si>
    <t>cena za překlad právního textu 1 normostrany</t>
  </si>
  <si>
    <t>cena za 1 hodinu konsekutivního tlumočení v anglickém jazyce</t>
  </si>
  <si>
    <t>cena za 1 hodinu konsekutivního tlumočení v německém jazyce</t>
  </si>
  <si>
    <t xml:space="preserve">cena za 1 hodinu konsekutivního tlumočení v ruském jazyce </t>
  </si>
  <si>
    <t>cena za 1 hodinu simultánního tlumočení v anglickém jazyce</t>
  </si>
  <si>
    <t>cena za 1 hodinu simultánního tlumočení v německém jazyce</t>
  </si>
  <si>
    <t xml:space="preserve">cena za 1 hodinu simultánního tlumočení v ruském jazyce </t>
  </si>
  <si>
    <t>cena za jazykovou korekturu v cizím jazyce</t>
  </si>
  <si>
    <t>cena za jazykovou korekturu provedenou na přání zákazníka v českém jazyce – originálu i překladu</t>
  </si>
  <si>
    <t>cena za zajištění předtiskové korektury vysázeného textu překladu zadavatele – provedenou v elektronické podobě</t>
  </si>
  <si>
    <t>cena za zajištění předtiskové korektury vysázeného textu překladu zadavatele – provedenou v listinné podobě</t>
  </si>
  <si>
    <t>G</t>
  </si>
  <si>
    <t>H</t>
  </si>
  <si>
    <t>A.1</t>
  </si>
  <si>
    <t>A.2</t>
  </si>
  <si>
    <t>A.3</t>
  </si>
  <si>
    <t>A.4</t>
  </si>
  <si>
    <t>A.5</t>
  </si>
  <si>
    <t>A.6</t>
  </si>
  <si>
    <t>B.</t>
  </si>
  <si>
    <t>C.</t>
  </si>
  <si>
    <t>D.</t>
  </si>
  <si>
    <t>E.1</t>
  </si>
  <si>
    <t>E.2</t>
  </si>
  <si>
    <t>E.3</t>
  </si>
  <si>
    <t>F.1</t>
  </si>
  <si>
    <t>F.2</t>
  </si>
  <si>
    <t>F.3</t>
  </si>
  <si>
    <t>Chicory s.r.o.</t>
  </si>
  <si>
    <t>Aspena, s.r.o.</t>
  </si>
  <si>
    <t>Skřivánek s.r.o.</t>
  </si>
  <si>
    <t>ACP Traductera, a.s.</t>
  </si>
  <si>
    <t>Moudrý překlad, s.r.o.</t>
  </si>
  <si>
    <t>mia translate s.r.o.</t>
  </si>
  <si>
    <t>PRESTO - PŘEKLADATELSKÉ CENTRUM s.r.o.</t>
  </si>
  <si>
    <t>Agentura theBESTtranslation s.r.o.</t>
  </si>
  <si>
    <t>Průměr G</t>
  </si>
  <si>
    <t>Průměr H</t>
  </si>
  <si>
    <t>Dílčí kritérium</t>
  </si>
  <si>
    <t>Počet bodů</t>
  </si>
  <si>
    <t>Nejvhodnější nabídka v daném dílčím kritériu</t>
  </si>
  <si>
    <t>100*(nejvhodnější/ hodnocená)</t>
  </si>
  <si>
    <t>Váha v %</t>
  </si>
  <si>
    <t>MIN</t>
  </si>
  <si>
    <t>Účastník nevyplnil dílčí ceny ve všech dílčích kritériích</t>
  </si>
  <si>
    <t>po vynásobení váhou kritéria</t>
  </si>
  <si>
    <t>Součet prvních pěti položek</t>
  </si>
  <si>
    <t>Celkový počet bodů</t>
  </si>
  <si>
    <t>Překladatelské služby a tlumočení</t>
  </si>
  <si>
    <t>Příloha Zprávy o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</si>
</sst>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6"/>
      <color theme="1"/>
      <name val="Calibri"/>
      <family val="2"/>
    </font>
    <font>
      <b/>
      <sz val="16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2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/>
    </xf>
    <xf numFmtId="2" fontId="9" fillId="3" borderId="7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2" fontId="9" fillId="5" borderId="7" xfId="0" applyNumberFormat="1" applyFont="1" applyFill="1" applyBorder="1" applyAlignment="1">
      <alignment horizontal="center" vertical="center"/>
    </xf>
    <xf numFmtId="2" fontId="9" fillId="6" borderId="7" xfId="0" applyNumberFormat="1" applyFont="1" applyFill="1" applyBorder="1" applyAlignment="1">
      <alignment horizontal="center" vertical="center"/>
    </xf>
    <xf numFmtId="2" fontId="9" fillId="7" borderId="7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wrapText="1"/>
    </xf>
    <xf numFmtId="0" fontId="14" fillId="0" borderId="0" xfId="0" applyFont="1"/>
    <xf numFmtId="2" fontId="14" fillId="0" borderId="0" xfId="0" applyNumberFormat="1" applyFont="1"/>
    <xf numFmtId="165" fontId="14" fillId="0" borderId="0" xfId="0" applyNumberFormat="1" applyFont="1"/>
    <xf numFmtId="0" fontId="2" fillId="0" borderId="0" xfId="0" applyFont="1"/>
    <xf numFmtId="164" fontId="10" fillId="2" borderId="7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>
      <alignment horizontal="center" vertical="center"/>
    </xf>
    <xf numFmtId="164" fontId="10" fillId="5" borderId="9" xfId="0" applyNumberFormat="1" applyFont="1" applyFill="1" applyBorder="1" applyAlignment="1">
      <alignment horizontal="center" vertical="center"/>
    </xf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6" borderId="9" xfId="0" applyNumberFormat="1" applyFont="1" applyFill="1" applyBorder="1" applyAlignment="1">
      <alignment horizontal="center" vertical="center"/>
    </xf>
    <xf numFmtId="164" fontId="10" fillId="7" borderId="8" xfId="0" applyNumberFormat="1" applyFont="1" applyFill="1" applyBorder="1" applyAlignment="1">
      <alignment horizontal="center" vertical="center"/>
    </xf>
    <xf numFmtId="164" fontId="10" fillId="7" borderId="9" xfId="0" applyNumberFormat="1" applyFont="1" applyFill="1" applyBorder="1" applyAlignment="1">
      <alignment horizontal="center" vertical="center"/>
    </xf>
    <xf numFmtId="164" fontId="17" fillId="0" borderId="0" xfId="0" applyNumberFormat="1" applyFont="1"/>
    <xf numFmtId="164" fontId="18" fillId="0" borderId="0" xfId="0" applyNumberFormat="1" applyFont="1"/>
    <xf numFmtId="0" fontId="19" fillId="0" borderId="0" xfId="0" applyFont="1" applyAlignment="1">
      <alignment wrapText="1"/>
    </xf>
    <xf numFmtId="0" fontId="20" fillId="0" borderId="0" xfId="0" applyFont="1" applyAlignment="1">
      <alignment horizontal="justify" vertical="center"/>
    </xf>
    <xf numFmtId="0" fontId="17" fillId="0" borderId="0" xfId="0" applyFont="1"/>
    <xf numFmtId="165" fontId="17" fillId="0" borderId="0" xfId="0" applyNumberFormat="1" applyFont="1"/>
    <xf numFmtId="2" fontId="12" fillId="2" borderId="9" xfId="0" applyNumberFormat="1" applyFont="1" applyFill="1" applyBorder="1"/>
    <xf numFmtId="2" fontId="12" fillId="3" borderId="9" xfId="0" applyNumberFormat="1" applyFont="1" applyFill="1" applyBorder="1"/>
    <xf numFmtId="2" fontId="12" fillId="4" borderId="9" xfId="0" applyNumberFormat="1" applyFont="1" applyFill="1" applyBorder="1"/>
    <xf numFmtId="2" fontId="12" fillId="5" borderId="9" xfId="0" applyNumberFormat="1" applyFont="1" applyFill="1" applyBorder="1"/>
    <xf numFmtId="2" fontId="12" fillId="6" borderId="9" xfId="0" applyNumberFormat="1" applyFont="1" applyFill="1" applyBorder="1"/>
    <xf numFmtId="2" fontId="12" fillId="7" borderId="9" xfId="0" applyNumberFormat="1" applyFont="1" applyFill="1" applyBorder="1"/>
    <xf numFmtId="0" fontId="0" fillId="0" borderId="9" xfId="0" applyFont="1" applyBorder="1" applyAlignment="1">
      <alignment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right" vertical="center"/>
    </xf>
    <xf numFmtId="0" fontId="19" fillId="0" borderId="0" xfId="0" applyFont="1"/>
    <xf numFmtId="0" fontId="16" fillId="0" borderId="0" xfId="0" applyFont="1" applyAlignment="1">
      <alignment/>
    </xf>
    <xf numFmtId="164" fontId="10" fillId="4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9" fillId="6" borderId="12" xfId="0" applyNumberFormat="1" applyFont="1" applyFill="1" applyBorder="1" applyAlignment="1">
      <alignment horizontal="center" vertical="center"/>
    </xf>
    <xf numFmtId="164" fontId="10" fillId="7" borderId="10" xfId="0" applyNumberFormat="1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textRotation="90"/>
    </xf>
    <xf numFmtId="164" fontId="11" fillId="8" borderId="4" xfId="0" applyNumberFormat="1" applyFont="1" applyFill="1" applyBorder="1" applyAlignment="1">
      <alignment horizontal="center" vertical="center" textRotation="90"/>
    </xf>
    <xf numFmtId="164" fontId="11" fillId="8" borderId="6" xfId="0" applyNumberFormat="1" applyFont="1" applyFill="1" applyBorder="1" applyAlignment="1">
      <alignment horizontal="center" vertical="center" textRotation="90"/>
    </xf>
    <xf numFmtId="164" fontId="11" fillId="9" borderId="8" xfId="0" applyNumberFormat="1" applyFont="1" applyFill="1" applyBorder="1" applyAlignment="1">
      <alignment horizontal="center" vertical="center" textRotation="90"/>
    </xf>
    <xf numFmtId="164" fontId="11" fillId="9" borderId="13" xfId="0" applyNumberFormat="1" applyFont="1" applyFill="1" applyBorder="1" applyAlignment="1">
      <alignment horizontal="center" vertical="center" textRotation="90"/>
    </xf>
    <xf numFmtId="164" fontId="11" fillId="9" borderId="10" xfId="0" applyNumberFormat="1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textRotation="9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4"/>
  <sheetViews>
    <sheetView tabSelected="1" zoomScale="70" zoomScaleNormal="70" workbookViewId="0" topLeftCell="A1">
      <selection activeCell="A1" sqref="A1:A14"/>
    </sheetView>
  </sheetViews>
  <sheetFormatPr defaultColWidth="9.140625" defaultRowHeight="15"/>
  <cols>
    <col min="1" max="1" width="16.7109375" style="0" customWidth="1"/>
    <col min="2" max="2" width="6.28125" style="0" customWidth="1"/>
    <col min="3" max="3" width="42.7109375" style="4" customWidth="1"/>
    <col min="4" max="4" width="20.57421875" style="0" customWidth="1"/>
    <col min="5" max="5" width="19.57421875" style="30" customWidth="1"/>
    <col min="6" max="7" width="18.140625" style="0" customWidth="1"/>
    <col min="8" max="8" width="21.57421875" style="30" customWidth="1"/>
    <col min="9" max="10" width="20.00390625" style="0" customWidth="1"/>
    <col min="11" max="11" width="21.8515625" style="0" customWidth="1"/>
    <col min="12" max="12" width="25.57421875" style="30" customWidth="1"/>
    <col min="13" max="13" width="23.28125" style="0" customWidth="1"/>
    <col min="14" max="14" width="28.00390625" style="0" customWidth="1"/>
    <col min="15" max="15" width="24.8515625" style="30" customWidth="1"/>
    <col min="16" max="16" width="23.421875" style="0" customWidth="1"/>
    <col min="17" max="17" width="25.8515625" style="0" customWidth="1"/>
    <col min="18" max="18" width="24.8515625" style="30" customWidth="1"/>
    <col min="19" max="19" width="21.7109375" style="0" customWidth="1"/>
    <col min="20" max="20" width="26.7109375" style="0" customWidth="1"/>
    <col min="21" max="21" width="24.8515625" style="30" customWidth="1"/>
    <col min="22" max="22" width="24.140625" style="0" customWidth="1"/>
    <col min="23" max="23" width="20.421875" style="0" customWidth="1"/>
    <col min="24" max="24" width="2.421875" style="0" customWidth="1"/>
    <col min="25" max="25" width="6.421875" style="23" customWidth="1"/>
    <col min="26" max="26" width="16.7109375" style="0" customWidth="1"/>
    <col min="27" max="27" width="14.00390625" style="0" customWidth="1"/>
  </cols>
  <sheetData>
    <row r="1" spans="1:8" ht="18.75" customHeight="1">
      <c r="A1" s="102" t="s">
        <v>60</v>
      </c>
      <c r="B1" s="101" t="s">
        <v>59</v>
      </c>
      <c r="C1" s="101"/>
      <c r="D1" s="101"/>
      <c r="E1" s="69"/>
      <c r="F1" s="69"/>
      <c r="G1" s="69"/>
      <c r="H1" s="68"/>
    </row>
    <row r="2" spans="1:7" ht="15" customHeight="1">
      <c r="A2" s="102"/>
      <c r="B2" s="101"/>
      <c r="C2" s="101"/>
      <c r="D2" s="101"/>
      <c r="E2" s="69"/>
      <c r="F2" s="69"/>
      <c r="G2" s="69"/>
    </row>
    <row r="3" spans="1:2" ht="18.6" thickBot="1">
      <c r="A3" s="102"/>
      <c r="B3" s="1" t="s">
        <v>0</v>
      </c>
    </row>
    <row r="4" spans="1:27" ht="43.8" thickBot="1">
      <c r="A4" s="102"/>
      <c r="B4" s="14" t="s">
        <v>1</v>
      </c>
      <c r="C4" s="60"/>
      <c r="D4" s="76" t="s">
        <v>39</v>
      </c>
      <c r="E4" s="79" t="s">
        <v>40</v>
      </c>
      <c r="F4" s="79"/>
      <c r="G4" s="79"/>
      <c r="H4" s="80" t="s">
        <v>41</v>
      </c>
      <c r="I4" s="81"/>
      <c r="J4" s="82"/>
      <c r="K4" s="75" t="s">
        <v>42</v>
      </c>
      <c r="L4" s="83" t="s">
        <v>43</v>
      </c>
      <c r="M4" s="84"/>
      <c r="N4" s="85"/>
      <c r="O4" s="86" t="s">
        <v>44</v>
      </c>
      <c r="P4" s="87"/>
      <c r="Q4" s="88"/>
      <c r="R4" s="89" t="s">
        <v>45</v>
      </c>
      <c r="S4" s="90"/>
      <c r="T4" s="91"/>
      <c r="U4" s="92" t="s">
        <v>46</v>
      </c>
      <c r="V4" s="93"/>
      <c r="W4" s="94"/>
      <c r="Y4" s="24" t="s">
        <v>53</v>
      </c>
      <c r="Z4" s="7" t="s">
        <v>51</v>
      </c>
      <c r="AA4" s="7" t="s">
        <v>54</v>
      </c>
    </row>
    <row r="5" spans="1:23" ht="15" thickBot="1">
      <c r="A5" s="102"/>
      <c r="B5" s="9"/>
      <c r="C5" s="61" t="s">
        <v>49</v>
      </c>
      <c r="D5" s="103" t="s">
        <v>2</v>
      </c>
      <c r="E5" s="77" t="s">
        <v>2</v>
      </c>
      <c r="F5" s="5" t="s">
        <v>50</v>
      </c>
      <c r="G5" s="5" t="s">
        <v>50</v>
      </c>
      <c r="H5" s="77" t="s">
        <v>2</v>
      </c>
      <c r="I5" s="5" t="s">
        <v>50</v>
      </c>
      <c r="J5" s="5" t="s">
        <v>50</v>
      </c>
      <c r="K5" s="105" t="s">
        <v>2</v>
      </c>
      <c r="L5" s="77" t="s">
        <v>2</v>
      </c>
      <c r="M5" s="5" t="s">
        <v>50</v>
      </c>
      <c r="N5" s="5" t="s">
        <v>50</v>
      </c>
      <c r="O5" s="77" t="s">
        <v>2</v>
      </c>
      <c r="P5" s="5" t="s">
        <v>50</v>
      </c>
      <c r="Q5" s="5" t="s">
        <v>50</v>
      </c>
      <c r="R5" s="77" t="s">
        <v>2</v>
      </c>
      <c r="S5" s="5" t="s">
        <v>50</v>
      </c>
      <c r="T5" s="71" t="s">
        <v>50</v>
      </c>
      <c r="U5" s="77" t="s">
        <v>2</v>
      </c>
      <c r="V5" s="5" t="s">
        <v>50</v>
      </c>
      <c r="W5" s="5" t="s">
        <v>50</v>
      </c>
    </row>
    <row r="6" spans="1:23" ht="28.2" thickBot="1">
      <c r="A6" s="102"/>
      <c r="B6" s="15"/>
      <c r="C6" s="62"/>
      <c r="D6" s="104"/>
      <c r="E6" s="78"/>
      <c r="F6" s="16" t="s">
        <v>52</v>
      </c>
      <c r="G6" s="16" t="s">
        <v>56</v>
      </c>
      <c r="H6" s="78"/>
      <c r="I6" s="16" t="s">
        <v>52</v>
      </c>
      <c r="J6" s="16" t="s">
        <v>56</v>
      </c>
      <c r="K6" s="106"/>
      <c r="L6" s="78"/>
      <c r="M6" s="16" t="s">
        <v>52</v>
      </c>
      <c r="N6" s="16" t="s">
        <v>56</v>
      </c>
      <c r="O6" s="78"/>
      <c r="P6" s="16" t="s">
        <v>52</v>
      </c>
      <c r="Q6" s="16" t="s">
        <v>56</v>
      </c>
      <c r="R6" s="78"/>
      <c r="S6" s="16" t="s">
        <v>52</v>
      </c>
      <c r="T6" s="72" t="s">
        <v>56</v>
      </c>
      <c r="U6" s="78"/>
      <c r="V6" s="16" t="s">
        <v>52</v>
      </c>
      <c r="W6" s="16" t="s">
        <v>56</v>
      </c>
    </row>
    <row r="7" spans="1:27" ht="29.4" thickBot="1">
      <c r="A7" s="102"/>
      <c r="B7" s="6" t="s">
        <v>24</v>
      </c>
      <c r="C7" s="63" t="s">
        <v>3</v>
      </c>
      <c r="D7" s="98" t="s">
        <v>55</v>
      </c>
      <c r="E7" s="31">
        <v>309</v>
      </c>
      <c r="F7" s="17">
        <f aca="true" t="shared" si="0" ref="F7:F21">100*(Z7/E7)</f>
        <v>72.81553398058253</v>
      </c>
      <c r="G7" s="17">
        <f aca="true" t="shared" si="1" ref="G7:G21">F7*Y7</f>
        <v>6.553398058252427</v>
      </c>
      <c r="H7" s="35">
        <v>276</v>
      </c>
      <c r="I7" s="18">
        <f aca="true" t="shared" si="2" ref="I7:I21">100*(Z7/H7)</f>
        <v>81.52173913043478</v>
      </c>
      <c r="J7" s="18">
        <f aca="true" t="shared" si="3" ref="J7:J21">I7*Y7</f>
        <v>7.33695652173913</v>
      </c>
      <c r="K7" s="95" t="s">
        <v>55</v>
      </c>
      <c r="L7" s="70">
        <v>275</v>
      </c>
      <c r="M7" s="19">
        <f aca="true" t="shared" si="4" ref="M7:M21">100*(Z7/L7)</f>
        <v>81.81818181818183</v>
      </c>
      <c r="N7" s="19">
        <f aca="true" t="shared" si="5" ref="N7:N21">M7*Y7</f>
        <v>7.363636363636364</v>
      </c>
      <c r="O7" s="40">
        <v>265</v>
      </c>
      <c r="P7" s="20">
        <f aca="true" t="shared" si="6" ref="P7:P21">100*(Z7/O7)</f>
        <v>84.90566037735849</v>
      </c>
      <c r="Q7" s="20">
        <f aca="true" t="shared" si="7" ref="Q7:Q21">P7*Y7</f>
        <v>7.641509433962264</v>
      </c>
      <c r="R7" s="43">
        <v>288</v>
      </c>
      <c r="S7" s="21">
        <f aca="true" t="shared" si="8" ref="S7:S21">100*(Z7/R7)</f>
        <v>78.125</v>
      </c>
      <c r="T7" s="73">
        <f aca="true" t="shared" si="9" ref="T7:T21">S7*Y7</f>
        <v>7.03125</v>
      </c>
      <c r="U7" s="74">
        <v>225</v>
      </c>
      <c r="V7" s="22">
        <f>100*(Z7/U7)</f>
        <v>100</v>
      </c>
      <c r="W7" s="22">
        <f>V7*Y7</f>
        <v>9</v>
      </c>
      <c r="Y7" s="23">
        <v>0.09</v>
      </c>
      <c r="Z7" s="8">
        <v>225</v>
      </c>
      <c r="AA7" s="8">
        <f aca="true" t="shared" si="10" ref="AA7:AA21">MIN(E7,H7,L7,O7,R7,U7)</f>
        <v>225</v>
      </c>
    </row>
    <row r="8" spans="1:27" ht="29.4" thickBot="1">
      <c r="A8" s="102"/>
      <c r="B8" s="10" t="s">
        <v>25</v>
      </c>
      <c r="C8" s="63" t="s">
        <v>4</v>
      </c>
      <c r="D8" s="99"/>
      <c r="E8" s="31">
        <v>289</v>
      </c>
      <c r="F8" s="17">
        <f t="shared" si="0"/>
        <v>69.20415224913495</v>
      </c>
      <c r="G8" s="17">
        <f t="shared" si="1"/>
        <v>6.228373702422145</v>
      </c>
      <c r="H8" s="35">
        <v>262</v>
      </c>
      <c r="I8" s="18">
        <f t="shared" si="2"/>
        <v>76.33587786259542</v>
      </c>
      <c r="J8" s="18">
        <f t="shared" si="3"/>
        <v>6.870229007633588</v>
      </c>
      <c r="K8" s="96"/>
      <c r="L8" s="70">
        <v>250</v>
      </c>
      <c r="M8" s="19">
        <f t="shared" si="4"/>
        <v>80</v>
      </c>
      <c r="N8" s="19">
        <f t="shared" si="5"/>
        <v>7.199999999999999</v>
      </c>
      <c r="O8" s="40">
        <v>265</v>
      </c>
      <c r="P8" s="20">
        <f t="shared" si="6"/>
        <v>75.47169811320755</v>
      </c>
      <c r="Q8" s="20">
        <f t="shared" si="7"/>
        <v>6.7924528301886795</v>
      </c>
      <c r="R8" s="43">
        <v>228</v>
      </c>
      <c r="S8" s="21">
        <f t="shared" si="8"/>
        <v>87.71929824561403</v>
      </c>
      <c r="T8" s="73">
        <f t="shared" si="9"/>
        <v>7.894736842105262</v>
      </c>
      <c r="U8" s="74">
        <v>200</v>
      </c>
      <c r="V8" s="22">
        <f aca="true" t="shared" si="11" ref="V8:V27">100*(Z8/U8)</f>
        <v>100</v>
      </c>
      <c r="W8" s="22">
        <f aca="true" t="shared" si="12" ref="W8:W27">V8*Y8</f>
        <v>9</v>
      </c>
      <c r="Y8" s="23">
        <v>0.09</v>
      </c>
      <c r="Z8" s="8">
        <v>200</v>
      </c>
      <c r="AA8" s="8">
        <f t="shared" si="10"/>
        <v>200</v>
      </c>
    </row>
    <row r="9" spans="1:27" ht="29.4" thickBot="1">
      <c r="A9" s="102"/>
      <c r="B9" s="10" t="s">
        <v>26</v>
      </c>
      <c r="C9" s="63" t="s">
        <v>5</v>
      </c>
      <c r="D9" s="99"/>
      <c r="E9" s="31">
        <v>309</v>
      </c>
      <c r="F9" s="17">
        <f t="shared" si="0"/>
        <v>80.90614886731392</v>
      </c>
      <c r="G9" s="17">
        <f t="shared" si="1"/>
        <v>7.281553398058252</v>
      </c>
      <c r="H9" s="35">
        <v>306</v>
      </c>
      <c r="I9" s="18">
        <f t="shared" si="2"/>
        <v>81.69934640522875</v>
      </c>
      <c r="J9" s="18">
        <f t="shared" si="3"/>
        <v>7.352941176470587</v>
      </c>
      <c r="K9" s="96"/>
      <c r="L9" s="70">
        <v>275</v>
      </c>
      <c r="M9" s="19">
        <f t="shared" si="4"/>
        <v>90.9090909090909</v>
      </c>
      <c r="N9" s="19">
        <f t="shared" si="5"/>
        <v>8.181818181818182</v>
      </c>
      <c r="O9" s="40">
        <v>250</v>
      </c>
      <c r="P9" s="20">
        <f t="shared" si="6"/>
        <v>100</v>
      </c>
      <c r="Q9" s="20">
        <f t="shared" si="7"/>
        <v>9</v>
      </c>
      <c r="R9" s="43">
        <v>288</v>
      </c>
      <c r="S9" s="21">
        <f t="shared" si="8"/>
        <v>86.80555555555556</v>
      </c>
      <c r="T9" s="73">
        <f t="shared" si="9"/>
        <v>7.8125</v>
      </c>
      <c r="U9" s="74">
        <v>255</v>
      </c>
      <c r="V9" s="22">
        <f t="shared" si="11"/>
        <v>98.0392156862745</v>
      </c>
      <c r="W9" s="22">
        <f t="shared" si="12"/>
        <v>8.823529411764705</v>
      </c>
      <c r="Y9" s="23">
        <v>0.09</v>
      </c>
      <c r="Z9" s="8">
        <v>250</v>
      </c>
      <c r="AA9" s="8">
        <f t="shared" si="10"/>
        <v>250</v>
      </c>
    </row>
    <row r="10" spans="1:27" ht="29.4" thickBot="1">
      <c r="A10" s="102"/>
      <c r="B10" s="10" t="s">
        <v>27</v>
      </c>
      <c r="C10" s="63" t="s">
        <v>6</v>
      </c>
      <c r="D10" s="99"/>
      <c r="E10" s="31">
        <v>289</v>
      </c>
      <c r="F10" s="17">
        <f t="shared" si="0"/>
        <v>69.20415224913495</v>
      </c>
      <c r="G10" s="17">
        <f t="shared" si="1"/>
        <v>6.228373702422145</v>
      </c>
      <c r="H10" s="35">
        <v>273</v>
      </c>
      <c r="I10" s="18">
        <f t="shared" si="2"/>
        <v>73.26007326007326</v>
      </c>
      <c r="J10" s="18">
        <f t="shared" si="3"/>
        <v>6.593406593406593</v>
      </c>
      <c r="K10" s="96"/>
      <c r="L10" s="70">
        <v>250</v>
      </c>
      <c r="M10" s="19">
        <f t="shared" si="4"/>
        <v>80</v>
      </c>
      <c r="N10" s="19">
        <f t="shared" si="5"/>
        <v>7.199999999999999</v>
      </c>
      <c r="O10" s="40">
        <v>250</v>
      </c>
      <c r="P10" s="20">
        <f t="shared" si="6"/>
        <v>80</v>
      </c>
      <c r="Q10" s="20">
        <f t="shared" si="7"/>
        <v>7.199999999999999</v>
      </c>
      <c r="R10" s="43">
        <v>228</v>
      </c>
      <c r="S10" s="21">
        <f t="shared" si="8"/>
        <v>87.71929824561403</v>
      </c>
      <c r="T10" s="73">
        <f t="shared" si="9"/>
        <v>7.894736842105262</v>
      </c>
      <c r="U10" s="74">
        <v>200</v>
      </c>
      <c r="V10" s="22">
        <f t="shared" si="11"/>
        <v>100</v>
      </c>
      <c r="W10" s="22">
        <f t="shared" si="12"/>
        <v>9</v>
      </c>
      <c r="Y10" s="23">
        <v>0.09</v>
      </c>
      <c r="Z10" s="8">
        <v>200</v>
      </c>
      <c r="AA10" s="8">
        <f t="shared" si="10"/>
        <v>200</v>
      </c>
    </row>
    <row r="11" spans="1:27" ht="29.4" thickBot="1">
      <c r="A11" s="102"/>
      <c r="B11" s="10" t="s">
        <v>28</v>
      </c>
      <c r="C11" s="64" t="s">
        <v>7</v>
      </c>
      <c r="D11" s="99"/>
      <c r="E11" s="32">
        <v>325</v>
      </c>
      <c r="F11" s="17">
        <f t="shared" si="0"/>
        <v>69.23076923076923</v>
      </c>
      <c r="G11" s="17">
        <f t="shared" si="1"/>
        <v>4.846153846153847</v>
      </c>
      <c r="H11" s="36">
        <v>306</v>
      </c>
      <c r="I11" s="18">
        <f t="shared" si="2"/>
        <v>73.52941176470588</v>
      </c>
      <c r="J11" s="18">
        <f t="shared" si="3"/>
        <v>5.147058823529412</v>
      </c>
      <c r="K11" s="96"/>
      <c r="L11" s="38">
        <v>275</v>
      </c>
      <c r="M11" s="19">
        <f t="shared" si="4"/>
        <v>81.81818181818183</v>
      </c>
      <c r="N11" s="19">
        <f t="shared" si="5"/>
        <v>5.727272727272728</v>
      </c>
      <c r="O11" s="41">
        <v>250</v>
      </c>
      <c r="P11" s="20">
        <f t="shared" si="6"/>
        <v>90</v>
      </c>
      <c r="Q11" s="20">
        <f t="shared" si="7"/>
        <v>6.300000000000001</v>
      </c>
      <c r="R11" s="44">
        <v>278</v>
      </c>
      <c r="S11" s="21">
        <f t="shared" si="8"/>
        <v>80.93525179856115</v>
      </c>
      <c r="T11" s="73">
        <f t="shared" si="9"/>
        <v>5.665467625899281</v>
      </c>
      <c r="U11" s="46">
        <v>225</v>
      </c>
      <c r="V11" s="22">
        <f t="shared" si="11"/>
        <v>100</v>
      </c>
      <c r="W11" s="22">
        <f t="shared" si="12"/>
        <v>7.000000000000001</v>
      </c>
      <c r="Y11" s="23">
        <v>0.07</v>
      </c>
      <c r="Z11" s="8">
        <v>225</v>
      </c>
      <c r="AA11" s="8">
        <f t="shared" si="10"/>
        <v>225</v>
      </c>
    </row>
    <row r="12" spans="1:27" ht="29.4" thickBot="1">
      <c r="A12" s="102"/>
      <c r="B12" s="10" t="s">
        <v>29</v>
      </c>
      <c r="C12" s="64" t="s">
        <v>8</v>
      </c>
      <c r="D12" s="99"/>
      <c r="E12" s="32">
        <v>309</v>
      </c>
      <c r="F12" s="17">
        <f t="shared" si="0"/>
        <v>64.72491909385113</v>
      </c>
      <c r="G12" s="17">
        <f t="shared" si="1"/>
        <v>4.53074433656958</v>
      </c>
      <c r="H12" s="36">
        <v>273</v>
      </c>
      <c r="I12" s="18">
        <f t="shared" si="2"/>
        <v>73.26007326007326</v>
      </c>
      <c r="J12" s="18">
        <f t="shared" si="3"/>
        <v>5.128205128205129</v>
      </c>
      <c r="K12" s="96"/>
      <c r="L12" s="38">
        <v>250</v>
      </c>
      <c r="M12" s="19">
        <f t="shared" si="4"/>
        <v>80</v>
      </c>
      <c r="N12" s="19">
        <f t="shared" si="5"/>
        <v>5.6000000000000005</v>
      </c>
      <c r="O12" s="41">
        <v>250</v>
      </c>
      <c r="P12" s="20">
        <f t="shared" si="6"/>
        <v>80</v>
      </c>
      <c r="Q12" s="20">
        <f t="shared" si="7"/>
        <v>5.6000000000000005</v>
      </c>
      <c r="R12" s="44">
        <v>218</v>
      </c>
      <c r="S12" s="21">
        <f t="shared" si="8"/>
        <v>91.74311926605505</v>
      </c>
      <c r="T12" s="73">
        <f t="shared" si="9"/>
        <v>6.422018348623854</v>
      </c>
      <c r="U12" s="46">
        <v>200</v>
      </c>
      <c r="V12" s="22">
        <f t="shared" si="11"/>
        <v>100</v>
      </c>
      <c r="W12" s="22">
        <f t="shared" si="12"/>
        <v>7.000000000000001</v>
      </c>
      <c r="Y12" s="23">
        <v>0.07</v>
      </c>
      <c r="Z12" s="8">
        <v>200</v>
      </c>
      <c r="AA12" s="8">
        <f t="shared" si="10"/>
        <v>200</v>
      </c>
    </row>
    <row r="13" spans="1:27" ht="18" thickBot="1">
      <c r="A13" s="102"/>
      <c r="B13" s="6" t="s">
        <v>30</v>
      </c>
      <c r="C13" s="64" t="s">
        <v>9</v>
      </c>
      <c r="D13" s="99"/>
      <c r="E13" s="32">
        <v>159</v>
      </c>
      <c r="F13" s="17">
        <f t="shared" si="0"/>
        <v>0.006289308176100628</v>
      </c>
      <c r="G13" s="17">
        <f t="shared" si="1"/>
        <v>0.00031446540880503143</v>
      </c>
      <c r="H13" s="36">
        <v>186</v>
      </c>
      <c r="I13" s="18">
        <f t="shared" si="2"/>
        <v>0.005376344086021506</v>
      </c>
      <c r="J13" s="18">
        <f t="shared" si="3"/>
        <v>0.0002688172043010753</v>
      </c>
      <c r="K13" s="96"/>
      <c r="L13" s="38">
        <v>0.01</v>
      </c>
      <c r="M13" s="19">
        <f t="shared" si="4"/>
        <v>100</v>
      </c>
      <c r="N13" s="19">
        <f t="shared" si="5"/>
        <v>5</v>
      </c>
      <c r="O13" s="41">
        <v>40</v>
      </c>
      <c r="P13" s="20">
        <f t="shared" si="6"/>
        <v>0.025</v>
      </c>
      <c r="Q13" s="20">
        <f t="shared" si="7"/>
        <v>0.0012500000000000002</v>
      </c>
      <c r="R13" s="44">
        <v>0.01</v>
      </c>
      <c r="S13" s="21">
        <f t="shared" si="8"/>
        <v>100</v>
      </c>
      <c r="T13" s="73">
        <f t="shared" si="9"/>
        <v>5</v>
      </c>
      <c r="U13" s="46">
        <v>30</v>
      </c>
      <c r="V13" s="22">
        <f t="shared" si="11"/>
        <v>0.03333333333333333</v>
      </c>
      <c r="W13" s="22">
        <f t="shared" si="12"/>
        <v>0.0016666666666666668</v>
      </c>
      <c r="Y13" s="23">
        <v>0.05</v>
      </c>
      <c r="Z13" s="8">
        <v>0.01</v>
      </c>
      <c r="AA13" s="8">
        <f t="shared" si="10"/>
        <v>0.01</v>
      </c>
    </row>
    <row r="14" spans="1:27" ht="18" thickBot="1">
      <c r="A14" s="102"/>
      <c r="B14" s="6" t="s">
        <v>31</v>
      </c>
      <c r="C14" s="64" t="s">
        <v>10</v>
      </c>
      <c r="D14" s="99"/>
      <c r="E14" s="32">
        <v>100</v>
      </c>
      <c r="F14" s="17">
        <f t="shared" si="0"/>
        <v>0.01</v>
      </c>
      <c r="G14" s="17">
        <f t="shared" si="1"/>
        <v>0.0003</v>
      </c>
      <c r="H14" s="36">
        <v>241</v>
      </c>
      <c r="I14" s="18">
        <f t="shared" si="2"/>
        <v>0.004149377593360996</v>
      </c>
      <c r="J14" s="18">
        <f t="shared" si="3"/>
        <v>0.00012448132780082987</v>
      </c>
      <c r="K14" s="96"/>
      <c r="L14" s="38">
        <v>0.01</v>
      </c>
      <c r="M14" s="19">
        <f t="shared" si="4"/>
        <v>100</v>
      </c>
      <c r="N14" s="19">
        <f t="shared" si="5"/>
        <v>3</v>
      </c>
      <c r="O14" s="41">
        <v>125</v>
      </c>
      <c r="P14" s="20">
        <f t="shared" si="6"/>
        <v>0.008</v>
      </c>
      <c r="Q14" s="20">
        <f t="shared" si="7"/>
        <v>0.00024</v>
      </c>
      <c r="R14" s="44">
        <v>0.01</v>
      </c>
      <c r="S14" s="21">
        <f t="shared" si="8"/>
        <v>100</v>
      </c>
      <c r="T14" s="73">
        <f t="shared" si="9"/>
        <v>3</v>
      </c>
      <c r="U14" s="46">
        <v>100</v>
      </c>
      <c r="V14" s="22">
        <f t="shared" si="11"/>
        <v>0.01</v>
      </c>
      <c r="W14" s="22">
        <f t="shared" si="12"/>
        <v>0.0003</v>
      </c>
      <c r="Y14" s="23">
        <v>0.03</v>
      </c>
      <c r="Z14" s="8">
        <v>0.01</v>
      </c>
      <c r="AA14" s="8">
        <f t="shared" si="10"/>
        <v>0.01</v>
      </c>
    </row>
    <row r="15" spans="2:27" ht="18" thickBot="1">
      <c r="B15" s="6" t="s">
        <v>32</v>
      </c>
      <c r="C15" s="65" t="s">
        <v>11</v>
      </c>
      <c r="D15" s="99"/>
      <c r="E15" s="33">
        <v>1</v>
      </c>
      <c r="F15" s="17">
        <f t="shared" si="0"/>
        <v>1</v>
      </c>
      <c r="G15" s="17">
        <f t="shared" si="1"/>
        <v>0.03</v>
      </c>
      <c r="H15" s="37">
        <v>131</v>
      </c>
      <c r="I15" s="18">
        <f t="shared" si="2"/>
        <v>0.0076335877862595426</v>
      </c>
      <c r="J15" s="18">
        <f t="shared" si="3"/>
        <v>0.00022900763358778628</v>
      </c>
      <c r="K15" s="96"/>
      <c r="L15" s="39">
        <v>0.01</v>
      </c>
      <c r="M15" s="19">
        <f t="shared" si="4"/>
        <v>100</v>
      </c>
      <c r="N15" s="19">
        <f t="shared" si="5"/>
        <v>3</v>
      </c>
      <c r="O15" s="42">
        <v>10</v>
      </c>
      <c r="P15" s="20">
        <f t="shared" si="6"/>
        <v>0.1</v>
      </c>
      <c r="Q15" s="20">
        <f t="shared" si="7"/>
        <v>0.003</v>
      </c>
      <c r="R15" s="45">
        <v>0.01</v>
      </c>
      <c r="S15" s="21">
        <f t="shared" si="8"/>
        <v>100</v>
      </c>
      <c r="T15" s="73">
        <f t="shared" si="9"/>
        <v>3</v>
      </c>
      <c r="U15" s="47">
        <v>50</v>
      </c>
      <c r="V15" s="22">
        <f t="shared" si="11"/>
        <v>0.02</v>
      </c>
      <c r="W15" s="22">
        <f t="shared" si="12"/>
        <v>0.0006</v>
      </c>
      <c r="Y15" s="23">
        <v>0.03</v>
      </c>
      <c r="Z15" s="8">
        <v>0.01</v>
      </c>
      <c r="AA15" s="8">
        <f t="shared" si="10"/>
        <v>0.01</v>
      </c>
    </row>
    <row r="16" spans="2:27" ht="29.4" thickBot="1">
      <c r="B16" s="6" t="s">
        <v>33</v>
      </c>
      <c r="C16" s="66" t="s">
        <v>12</v>
      </c>
      <c r="D16" s="99"/>
      <c r="E16" s="33">
        <v>1100</v>
      </c>
      <c r="F16" s="17">
        <f t="shared" si="0"/>
        <v>54.54545454545454</v>
      </c>
      <c r="G16" s="17">
        <f t="shared" si="1"/>
        <v>3.272727272727272</v>
      </c>
      <c r="H16" s="37">
        <v>1320</v>
      </c>
      <c r="I16" s="18">
        <f t="shared" si="2"/>
        <v>45.45454545454545</v>
      </c>
      <c r="J16" s="18">
        <f t="shared" si="3"/>
        <v>2.727272727272727</v>
      </c>
      <c r="K16" s="96"/>
      <c r="L16" s="39">
        <v>750</v>
      </c>
      <c r="M16" s="19">
        <f t="shared" si="4"/>
        <v>80</v>
      </c>
      <c r="N16" s="19">
        <f t="shared" si="5"/>
        <v>4.8</v>
      </c>
      <c r="O16" s="42">
        <v>600</v>
      </c>
      <c r="P16" s="20">
        <f t="shared" si="6"/>
        <v>100</v>
      </c>
      <c r="Q16" s="20">
        <f t="shared" si="7"/>
        <v>6</v>
      </c>
      <c r="R16" s="45">
        <v>600</v>
      </c>
      <c r="S16" s="21">
        <f t="shared" si="8"/>
        <v>100</v>
      </c>
      <c r="T16" s="73">
        <f t="shared" si="9"/>
        <v>6</v>
      </c>
      <c r="U16" s="47">
        <v>635</v>
      </c>
      <c r="V16" s="22">
        <f t="shared" si="11"/>
        <v>94.48818897637796</v>
      </c>
      <c r="W16" s="22">
        <f t="shared" si="12"/>
        <v>5.669291338582677</v>
      </c>
      <c r="Y16" s="23">
        <v>0.06</v>
      </c>
      <c r="Z16" s="8">
        <v>600</v>
      </c>
      <c r="AA16" s="8">
        <f t="shared" si="10"/>
        <v>600</v>
      </c>
    </row>
    <row r="17" spans="2:27" ht="29.4" thickBot="1">
      <c r="B17" s="10" t="s">
        <v>34</v>
      </c>
      <c r="C17" s="63" t="s">
        <v>13</v>
      </c>
      <c r="D17" s="99"/>
      <c r="E17" s="31">
        <v>1100</v>
      </c>
      <c r="F17" s="17">
        <f t="shared" si="0"/>
        <v>54.54545454545454</v>
      </c>
      <c r="G17" s="17">
        <f t="shared" si="1"/>
        <v>3.272727272727272</v>
      </c>
      <c r="H17" s="35">
        <v>1320</v>
      </c>
      <c r="I17" s="18">
        <f t="shared" si="2"/>
        <v>45.45454545454545</v>
      </c>
      <c r="J17" s="18">
        <f t="shared" si="3"/>
        <v>2.727272727272727</v>
      </c>
      <c r="K17" s="96"/>
      <c r="L17" s="70">
        <v>750</v>
      </c>
      <c r="M17" s="19">
        <f t="shared" si="4"/>
        <v>80</v>
      </c>
      <c r="N17" s="19">
        <f t="shared" si="5"/>
        <v>4.8</v>
      </c>
      <c r="O17" s="40">
        <v>600</v>
      </c>
      <c r="P17" s="20">
        <f t="shared" si="6"/>
        <v>100</v>
      </c>
      <c r="Q17" s="20">
        <f t="shared" si="7"/>
        <v>6</v>
      </c>
      <c r="R17" s="43">
        <v>600</v>
      </c>
      <c r="S17" s="21">
        <f t="shared" si="8"/>
        <v>100</v>
      </c>
      <c r="T17" s="73">
        <f t="shared" si="9"/>
        <v>6</v>
      </c>
      <c r="U17" s="74">
        <v>635</v>
      </c>
      <c r="V17" s="22">
        <f t="shared" si="11"/>
        <v>94.48818897637796</v>
      </c>
      <c r="W17" s="22">
        <f t="shared" si="12"/>
        <v>5.669291338582677</v>
      </c>
      <c r="Y17" s="23">
        <v>0.06</v>
      </c>
      <c r="Z17" s="8">
        <v>600</v>
      </c>
      <c r="AA17" s="8">
        <f t="shared" si="10"/>
        <v>600</v>
      </c>
    </row>
    <row r="18" spans="2:27" ht="29.4" thickBot="1">
      <c r="B18" s="10" t="s">
        <v>35</v>
      </c>
      <c r="C18" s="64" t="s">
        <v>14</v>
      </c>
      <c r="D18" s="99"/>
      <c r="E18" s="32">
        <v>1100</v>
      </c>
      <c r="F18" s="17">
        <f t="shared" si="0"/>
        <v>50</v>
      </c>
      <c r="G18" s="17">
        <f t="shared" si="1"/>
        <v>2.25</v>
      </c>
      <c r="H18" s="36">
        <v>1320</v>
      </c>
      <c r="I18" s="18">
        <f t="shared" si="2"/>
        <v>41.66666666666667</v>
      </c>
      <c r="J18" s="18">
        <f t="shared" si="3"/>
        <v>1.8750000000000002</v>
      </c>
      <c r="K18" s="96"/>
      <c r="L18" s="38">
        <v>550</v>
      </c>
      <c r="M18" s="19">
        <f t="shared" si="4"/>
        <v>100</v>
      </c>
      <c r="N18" s="19">
        <f t="shared" si="5"/>
        <v>4.5</v>
      </c>
      <c r="O18" s="41">
        <v>600</v>
      </c>
      <c r="P18" s="20">
        <f t="shared" si="6"/>
        <v>91.66666666666666</v>
      </c>
      <c r="Q18" s="20">
        <f t="shared" si="7"/>
        <v>4.124999999999999</v>
      </c>
      <c r="R18" s="44">
        <v>600</v>
      </c>
      <c r="S18" s="21">
        <f t="shared" si="8"/>
        <v>91.66666666666666</v>
      </c>
      <c r="T18" s="73">
        <f t="shared" si="9"/>
        <v>4.124999999999999</v>
      </c>
      <c r="U18" s="46">
        <v>635</v>
      </c>
      <c r="V18" s="22">
        <f t="shared" si="11"/>
        <v>86.61417322834646</v>
      </c>
      <c r="W18" s="22">
        <f t="shared" si="12"/>
        <v>3.8976377952755907</v>
      </c>
      <c r="Y18" s="23">
        <v>0.045</v>
      </c>
      <c r="Z18" s="8">
        <v>550</v>
      </c>
      <c r="AA18" s="8">
        <f t="shared" si="10"/>
        <v>550</v>
      </c>
    </row>
    <row r="19" spans="2:27" ht="29.4" thickBot="1">
      <c r="B19" s="6" t="s">
        <v>36</v>
      </c>
      <c r="C19" s="64" t="s">
        <v>15</v>
      </c>
      <c r="D19" s="99"/>
      <c r="E19" s="32">
        <v>2800</v>
      </c>
      <c r="F19" s="17">
        <f t="shared" si="0"/>
        <v>28.57142857142857</v>
      </c>
      <c r="G19" s="17">
        <f t="shared" si="1"/>
        <v>1.7142857142857142</v>
      </c>
      <c r="H19" s="36">
        <v>2750</v>
      </c>
      <c r="I19" s="18">
        <f t="shared" si="2"/>
        <v>29.09090909090909</v>
      </c>
      <c r="J19" s="18">
        <f t="shared" si="3"/>
        <v>1.7454545454545454</v>
      </c>
      <c r="K19" s="96"/>
      <c r="L19" s="38">
        <v>800</v>
      </c>
      <c r="M19" s="19">
        <f t="shared" si="4"/>
        <v>100</v>
      </c>
      <c r="N19" s="19">
        <f t="shared" si="5"/>
        <v>6</v>
      </c>
      <c r="O19" s="41">
        <v>1000</v>
      </c>
      <c r="P19" s="20">
        <f t="shared" si="6"/>
        <v>80</v>
      </c>
      <c r="Q19" s="20">
        <f t="shared" si="7"/>
        <v>4.8</v>
      </c>
      <c r="R19" s="44">
        <v>900</v>
      </c>
      <c r="S19" s="21">
        <f t="shared" si="8"/>
        <v>88.88888888888889</v>
      </c>
      <c r="T19" s="73">
        <f t="shared" si="9"/>
        <v>5.333333333333333</v>
      </c>
      <c r="U19" s="46">
        <v>890</v>
      </c>
      <c r="V19" s="22">
        <f t="shared" si="11"/>
        <v>89.8876404494382</v>
      </c>
      <c r="W19" s="22">
        <f t="shared" si="12"/>
        <v>5.393258426966291</v>
      </c>
      <c r="Y19" s="23">
        <v>0.06</v>
      </c>
      <c r="Z19" s="8">
        <v>800</v>
      </c>
      <c r="AA19" s="8">
        <f t="shared" si="10"/>
        <v>800</v>
      </c>
    </row>
    <row r="20" spans="2:27" ht="29.4" thickBot="1">
      <c r="B20" s="10" t="s">
        <v>37</v>
      </c>
      <c r="C20" s="64" t="s">
        <v>16</v>
      </c>
      <c r="D20" s="99"/>
      <c r="E20" s="32">
        <v>2800</v>
      </c>
      <c r="F20" s="17">
        <f t="shared" si="0"/>
        <v>28.57142857142857</v>
      </c>
      <c r="G20" s="17">
        <f t="shared" si="1"/>
        <v>1.7142857142857142</v>
      </c>
      <c r="H20" s="36">
        <v>2860</v>
      </c>
      <c r="I20" s="18">
        <f t="shared" si="2"/>
        <v>27.972027972027973</v>
      </c>
      <c r="J20" s="18">
        <f t="shared" si="3"/>
        <v>1.6783216783216783</v>
      </c>
      <c r="K20" s="96"/>
      <c r="L20" s="38">
        <v>800</v>
      </c>
      <c r="M20" s="19">
        <f t="shared" si="4"/>
        <v>100</v>
      </c>
      <c r="N20" s="19">
        <f t="shared" si="5"/>
        <v>6</v>
      </c>
      <c r="O20" s="41">
        <v>1000</v>
      </c>
      <c r="P20" s="20">
        <f t="shared" si="6"/>
        <v>80</v>
      </c>
      <c r="Q20" s="20">
        <f t="shared" si="7"/>
        <v>4.8</v>
      </c>
      <c r="R20" s="44">
        <v>900</v>
      </c>
      <c r="S20" s="21">
        <f t="shared" si="8"/>
        <v>88.88888888888889</v>
      </c>
      <c r="T20" s="73">
        <f t="shared" si="9"/>
        <v>5.333333333333333</v>
      </c>
      <c r="U20" s="46">
        <v>890</v>
      </c>
      <c r="V20" s="22">
        <f t="shared" si="11"/>
        <v>89.8876404494382</v>
      </c>
      <c r="W20" s="22">
        <f t="shared" si="12"/>
        <v>5.393258426966291</v>
      </c>
      <c r="Y20" s="23">
        <v>0.06</v>
      </c>
      <c r="Z20" s="8">
        <v>800</v>
      </c>
      <c r="AA20" s="8">
        <f t="shared" si="10"/>
        <v>800</v>
      </c>
    </row>
    <row r="21" spans="2:27" ht="29.4" thickBot="1">
      <c r="B21" s="10" t="s">
        <v>38</v>
      </c>
      <c r="C21" s="64" t="s">
        <v>17</v>
      </c>
      <c r="D21" s="99"/>
      <c r="E21" s="32">
        <v>2800</v>
      </c>
      <c r="F21" s="17">
        <f t="shared" si="0"/>
        <v>23.214285714285715</v>
      </c>
      <c r="G21" s="17">
        <f t="shared" si="1"/>
        <v>1.0446428571428572</v>
      </c>
      <c r="H21" s="36">
        <v>2860</v>
      </c>
      <c r="I21" s="18">
        <f t="shared" si="2"/>
        <v>22.727272727272727</v>
      </c>
      <c r="J21" s="18">
        <f t="shared" si="3"/>
        <v>1.0227272727272727</v>
      </c>
      <c r="K21" s="96"/>
      <c r="L21" s="38">
        <v>650</v>
      </c>
      <c r="M21" s="19">
        <f t="shared" si="4"/>
        <v>100</v>
      </c>
      <c r="N21" s="19">
        <f t="shared" si="5"/>
        <v>4.5</v>
      </c>
      <c r="O21" s="41">
        <v>1000</v>
      </c>
      <c r="P21" s="20">
        <f t="shared" si="6"/>
        <v>65</v>
      </c>
      <c r="Q21" s="20">
        <f t="shared" si="7"/>
        <v>2.925</v>
      </c>
      <c r="R21" s="44">
        <v>900</v>
      </c>
      <c r="S21" s="21">
        <f t="shared" si="8"/>
        <v>72.22222222222221</v>
      </c>
      <c r="T21" s="73">
        <f t="shared" si="9"/>
        <v>3.2499999999999996</v>
      </c>
      <c r="U21" s="46">
        <v>890</v>
      </c>
      <c r="V21" s="22">
        <f t="shared" si="11"/>
        <v>73.03370786516854</v>
      </c>
      <c r="W21" s="22">
        <f t="shared" si="12"/>
        <v>3.286516853932584</v>
      </c>
      <c r="Y21" s="23">
        <v>0.045</v>
      </c>
      <c r="Z21" s="8">
        <v>650</v>
      </c>
      <c r="AA21" s="8">
        <f t="shared" si="10"/>
        <v>650</v>
      </c>
    </row>
    <row r="22" spans="2:27" ht="18" thickBot="1">
      <c r="B22" s="6" t="s">
        <v>22</v>
      </c>
      <c r="C22" s="64" t="s">
        <v>18</v>
      </c>
      <c r="D22" s="99"/>
      <c r="E22" s="34">
        <v>159</v>
      </c>
      <c r="F22" s="17"/>
      <c r="G22" s="17"/>
      <c r="H22" s="34">
        <v>149</v>
      </c>
      <c r="I22" s="18"/>
      <c r="J22" s="18"/>
      <c r="K22" s="96"/>
      <c r="L22" s="34">
        <v>170</v>
      </c>
      <c r="M22" s="19"/>
      <c r="N22" s="19"/>
      <c r="O22" s="34">
        <v>100</v>
      </c>
      <c r="P22" s="20"/>
      <c r="Q22" s="20"/>
      <c r="R22" s="34">
        <v>100</v>
      </c>
      <c r="S22" s="21"/>
      <c r="T22" s="73"/>
      <c r="U22" s="34">
        <v>45</v>
      </c>
      <c r="V22" s="22"/>
      <c r="W22" s="22"/>
      <c r="Z22" s="8"/>
      <c r="AA22" s="8"/>
    </row>
    <row r="23" spans="2:27" ht="49.5" customHeight="1" thickBot="1">
      <c r="B23" s="11"/>
      <c r="C23" s="64" t="s">
        <v>19</v>
      </c>
      <c r="D23" s="99"/>
      <c r="E23" s="34">
        <v>99</v>
      </c>
      <c r="F23" s="17"/>
      <c r="G23" s="17"/>
      <c r="H23" s="34">
        <v>94</v>
      </c>
      <c r="I23" s="18"/>
      <c r="J23" s="18"/>
      <c r="K23" s="96"/>
      <c r="L23" s="34">
        <v>170</v>
      </c>
      <c r="M23" s="19"/>
      <c r="N23" s="19"/>
      <c r="O23" s="34">
        <v>70</v>
      </c>
      <c r="P23" s="20"/>
      <c r="Q23" s="20"/>
      <c r="R23" s="34">
        <v>50</v>
      </c>
      <c r="S23" s="21"/>
      <c r="T23" s="73"/>
      <c r="U23" s="34">
        <v>30</v>
      </c>
      <c r="V23" s="22"/>
      <c r="W23" s="22"/>
      <c r="Z23" s="8"/>
      <c r="AA23" s="8"/>
    </row>
    <row r="24" spans="2:27" ht="18" thickBot="1">
      <c r="B24" s="12"/>
      <c r="C24" s="67" t="s">
        <v>47</v>
      </c>
      <c r="D24" s="99"/>
      <c r="E24" s="33">
        <f>(E22+E23)/2</f>
        <v>129</v>
      </c>
      <c r="F24" s="17">
        <f>100*(Z24/E24)</f>
        <v>29.069767441860467</v>
      </c>
      <c r="G24" s="17">
        <f>F24*Y24</f>
        <v>0.872093023255814</v>
      </c>
      <c r="H24" s="37">
        <f>(H22+H23)/2</f>
        <v>121.5</v>
      </c>
      <c r="I24" s="18">
        <f>100*(Z24/H24)</f>
        <v>30.864197530864196</v>
      </c>
      <c r="J24" s="18">
        <f>I24*Y24</f>
        <v>0.9259259259259258</v>
      </c>
      <c r="K24" s="96"/>
      <c r="L24" s="39">
        <f>(L22+L23)/2</f>
        <v>170</v>
      </c>
      <c r="M24" s="19">
        <f>100*(Z24/L24)</f>
        <v>22.058823529411764</v>
      </c>
      <c r="N24" s="19">
        <f>M24*Y24</f>
        <v>0.6617647058823529</v>
      </c>
      <c r="O24" s="42">
        <f>(O22+O23)/2</f>
        <v>85</v>
      </c>
      <c r="P24" s="20">
        <f>100*(Z24/O24)</f>
        <v>44.11764705882353</v>
      </c>
      <c r="Q24" s="20">
        <f>P24*Y24</f>
        <v>1.3235294117647058</v>
      </c>
      <c r="R24" s="45">
        <f>(R22+R23)/2</f>
        <v>75</v>
      </c>
      <c r="S24" s="21">
        <f>100*(Z24/R24)</f>
        <v>50</v>
      </c>
      <c r="T24" s="73">
        <f>S24*Y24</f>
        <v>1.5</v>
      </c>
      <c r="U24" s="47">
        <f>(U22+U23)/2</f>
        <v>37.5</v>
      </c>
      <c r="V24" s="22">
        <f t="shared" si="11"/>
        <v>100</v>
      </c>
      <c r="W24" s="22">
        <f t="shared" si="12"/>
        <v>3</v>
      </c>
      <c r="Y24" s="23">
        <v>0.03</v>
      </c>
      <c r="Z24" s="8">
        <v>37.5</v>
      </c>
      <c r="AA24" s="8">
        <f>MIN(E24,H24,L24,O24,R24,U24)</f>
        <v>37.5</v>
      </c>
    </row>
    <row r="25" spans="2:27" ht="49.5" customHeight="1" thickBot="1">
      <c r="B25" s="10" t="s">
        <v>23</v>
      </c>
      <c r="C25" s="64" t="s">
        <v>20</v>
      </c>
      <c r="D25" s="99"/>
      <c r="E25" s="34">
        <v>125</v>
      </c>
      <c r="F25" s="17"/>
      <c r="G25" s="17"/>
      <c r="H25" s="34">
        <v>94</v>
      </c>
      <c r="I25" s="18"/>
      <c r="J25" s="18"/>
      <c r="K25" s="96"/>
      <c r="L25" s="34">
        <v>30</v>
      </c>
      <c r="M25" s="19"/>
      <c r="N25" s="19"/>
      <c r="O25" s="34">
        <v>40</v>
      </c>
      <c r="P25" s="20"/>
      <c r="Q25" s="20"/>
      <c r="R25" s="34">
        <v>65</v>
      </c>
      <c r="S25" s="21"/>
      <c r="T25" s="73"/>
      <c r="U25" s="34">
        <v>50</v>
      </c>
      <c r="V25" s="22"/>
      <c r="W25" s="22"/>
      <c r="Z25" s="8"/>
      <c r="AA25" s="8"/>
    </row>
    <row r="26" spans="2:27" ht="49.5" customHeight="1" thickBot="1">
      <c r="B26" s="10"/>
      <c r="C26" s="64" t="s">
        <v>21</v>
      </c>
      <c r="D26" s="99"/>
      <c r="E26" s="34">
        <v>125</v>
      </c>
      <c r="F26" s="17"/>
      <c r="G26" s="17"/>
      <c r="H26" s="34">
        <v>105</v>
      </c>
      <c r="I26" s="18"/>
      <c r="J26" s="18"/>
      <c r="K26" s="96"/>
      <c r="L26" s="34">
        <v>30</v>
      </c>
      <c r="M26" s="19"/>
      <c r="N26" s="19"/>
      <c r="O26" s="34">
        <v>40</v>
      </c>
      <c r="P26" s="20"/>
      <c r="Q26" s="20"/>
      <c r="R26" s="34">
        <v>65</v>
      </c>
      <c r="S26" s="21"/>
      <c r="T26" s="73"/>
      <c r="U26" s="34">
        <v>80</v>
      </c>
      <c r="V26" s="22"/>
      <c r="W26" s="22"/>
      <c r="Z26" s="8"/>
      <c r="AA26" s="8"/>
    </row>
    <row r="27" spans="2:27" ht="18" thickBot="1">
      <c r="B27" s="13"/>
      <c r="C27" s="67" t="s">
        <v>48</v>
      </c>
      <c r="D27" s="100"/>
      <c r="E27" s="33">
        <f>(E25+E26)/2</f>
        <v>125</v>
      </c>
      <c r="F27" s="17">
        <f>100*(Z27/E27)</f>
        <v>24</v>
      </c>
      <c r="G27" s="17">
        <f>F27*Y27</f>
        <v>0.72</v>
      </c>
      <c r="H27" s="37">
        <f>(H25+H26)/2</f>
        <v>99.5</v>
      </c>
      <c r="I27" s="18">
        <f>100*(Z27/H27)</f>
        <v>30.15075376884422</v>
      </c>
      <c r="J27" s="18">
        <f>I27*Y27</f>
        <v>0.9045226130653266</v>
      </c>
      <c r="K27" s="97"/>
      <c r="L27" s="39">
        <f>(L25+L26)/2</f>
        <v>30</v>
      </c>
      <c r="M27" s="19">
        <f>100*(Z27/L27)</f>
        <v>100</v>
      </c>
      <c r="N27" s="19">
        <f>M27*Y27</f>
        <v>3</v>
      </c>
      <c r="O27" s="42">
        <f>(O25+O26)/2</f>
        <v>40</v>
      </c>
      <c r="P27" s="20">
        <f>100*(Z27/O27)</f>
        <v>75</v>
      </c>
      <c r="Q27" s="20">
        <f>P27*Y27</f>
        <v>2.25</v>
      </c>
      <c r="R27" s="45">
        <f>(R25+R26)/2</f>
        <v>65</v>
      </c>
      <c r="S27" s="21">
        <f>100*(Z27/R27)</f>
        <v>46.15384615384615</v>
      </c>
      <c r="T27" s="73">
        <f>S27*Y27</f>
        <v>1.3846153846153846</v>
      </c>
      <c r="U27" s="47">
        <f>(U25+U26)/2</f>
        <v>65</v>
      </c>
      <c r="V27" s="22">
        <f t="shared" si="11"/>
        <v>46.15384615384615</v>
      </c>
      <c r="W27" s="22">
        <f t="shared" si="12"/>
        <v>1.3846153846153846</v>
      </c>
      <c r="Y27" s="23">
        <v>0.03</v>
      </c>
      <c r="Z27" s="8">
        <v>30</v>
      </c>
      <c r="AA27" s="8">
        <f>MIN(E27,H27,L27,O27,R27,U27)</f>
        <v>30</v>
      </c>
    </row>
    <row r="28" ht="15" thickBot="1">
      <c r="B28" s="2"/>
    </row>
    <row r="29" spans="2:25" s="27" customFormat="1" ht="26.4" thickBot="1">
      <c r="B29" s="25"/>
      <c r="C29" s="26" t="s">
        <v>58</v>
      </c>
      <c r="E29" s="48">
        <f aca="true" t="shared" si="13" ref="E29">SUM(E7:E27)</f>
        <v>14552</v>
      </c>
      <c r="F29" s="28"/>
      <c r="G29" s="54">
        <f>SUM(G7:G27)</f>
        <v>50.55997336371185</v>
      </c>
      <c r="H29" s="48">
        <f aca="true" t="shared" si="14" ref="H29:W29">SUM(H7:H27)</f>
        <v>15347</v>
      </c>
      <c r="I29" s="28"/>
      <c r="J29" s="55">
        <f t="shared" si="14"/>
        <v>52.03591704719033</v>
      </c>
      <c r="K29" s="28"/>
      <c r="L29" s="48">
        <f t="shared" si="14"/>
        <v>6475.03</v>
      </c>
      <c r="M29" s="28"/>
      <c r="N29" s="56">
        <f t="shared" si="14"/>
        <v>86.53449197860962</v>
      </c>
      <c r="O29" s="48">
        <f t="shared" si="14"/>
        <v>6880</v>
      </c>
      <c r="P29" s="28"/>
      <c r="Q29" s="57">
        <f t="shared" si="14"/>
        <v>74.76198167591565</v>
      </c>
      <c r="R29" s="48">
        <f t="shared" si="14"/>
        <v>6448.03</v>
      </c>
      <c r="S29" s="28"/>
      <c r="T29" s="58">
        <f t="shared" si="14"/>
        <v>86.6469917100157</v>
      </c>
      <c r="U29" s="48">
        <f t="shared" si="14"/>
        <v>6367.5</v>
      </c>
      <c r="V29" s="28"/>
      <c r="W29" s="59">
        <f t="shared" si="14"/>
        <v>83.51996564335288</v>
      </c>
      <c r="Y29" s="29"/>
    </row>
    <row r="30" ht="16.2">
      <c r="B30" s="3"/>
    </row>
    <row r="31" ht="16.2">
      <c r="B31" s="3"/>
    </row>
    <row r="32" spans="2:25" s="52" customFormat="1" ht="23.4">
      <c r="B32" s="51"/>
      <c r="C32" s="50" t="s">
        <v>57</v>
      </c>
      <c r="E32" s="49">
        <f>SUM(E7:E11)</f>
        <v>1521</v>
      </c>
      <c r="F32" s="49"/>
      <c r="G32" s="49"/>
      <c r="H32" s="49">
        <f>SUM(H7:H11)</f>
        <v>1423</v>
      </c>
      <c r="I32" s="49"/>
      <c r="J32" s="49"/>
      <c r="K32" s="49"/>
      <c r="L32" s="49">
        <f>SUM(L7:L11)</f>
        <v>1325</v>
      </c>
      <c r="M32" s="49"/>
      <c r="N32" s="49"/>
      <c r="O32" s="49">
        <f>SUM(O7:O11)</f>
        <v>1280</v>
      </c>
      <c r="P32" s="49"/>
      <c r="Q32" s="49"/>
      <c r="R32" s="49">
        <f>SUM(R7:R11)</f>
        <v>1310</v>
      </c>
      <c r="S32" s="49"/>
      <c r="T32" s="49"/>
      <c r="U32" s="49">
        <f>SUM(U7:U11)</f>
        <v>1105</v>
      </c>
      <c r="V32" s="49"/>
      <c r="W32" s="49"/>
      <c r="Y32" s="53"/>
    </row>
    <row r="33" ht="16.2">
      <c r="B33" s="3"/>
    </row>
    <row r="34" ht="16.2">
      <c r="B34" s="3"/>
    </row>
  </sheetData>
  <mergeCells count="18">
    <mergeCell ref="K7:K27"/>
    <mergeCell ref="D7:D27"/>
    <mergeCell ref="B1:D2"/>
    <mergeCell ref="A1:A14"/>
    <mergeCell ref="D5:D6"/>
    <mergeCell ref="E5:E6"/>
    <mergeCell ref="H5:H6"/>
    <mergeCell ref="K5:K6"/>
    <mergeCell ref="R5:R6"/>
    <mergeCell ref="U5:U6"/>
    <mergeCell ref="O5:O6"/>
    <mergeCell ref="R4:T4"/>
    <mergeCell ref="U4:W4"/>
    <mergeCell ref="L5:L6"/>
    <mergeCell ref="E4:G4"/>
    <mergeCell ref="H4:J4"/>
    <mergeCell ref="L4:N4"/>
    <mergeCell ref="O4:Q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Ohnoutková Dita</dc:creator>
  <cp:keywords/>
  <dc:description/>
  <cp:lastModifiedBy>Rumlová Yveta</cp:lastModifiedBy>
  <cp:lastPrinted>2020-09-22T07:59:50Z</cp:lastPrinted>
  <dcterms:created xsi:type="dcterms:W3CDTF">2015-06-05T18:19:34Z</dcterms:created>
  <dcterms:modified xsi:type="dcterms:W3CDTF">2020-11-03T06:26:26Z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RUMLOVA.YVETA@kr-jihomoravsky.cz</vt:lpwstr>
  </property>
  <property fmtid="{D5CDD505-2E9C-101B-9397-08002B2CF9AE}" pid="5" name="MSIP_Label_690ebb53-23a2-471a-9c6e-17bd0d11311e_SetDate">
    <vt:lpwstr>2020-09-22T08:44:51.0504062Z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e4b50cf6-97b4-43e6-b11a-c808a8ef1bcd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