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Bourané konstrukce" sheetId="2" r:id="rId2"/>
    <sheet name="01.2 - Nové konstrukce" sheetId="3" r:id="rId3"/>
    <sheet name="02.1 - Bourané konstrukce" sheetId="4" r:id="rId4"/>
    <sheet name="02.2 - Nové konstrukce" sheetId="5" r:id="rId5"/>
    <sheet name="03 - VRN" sheetId="6" r:id="rId6"/>
    <sheet name="Seznam figur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'01.1 - Bourané konstrukce'!$C$126:$K$189</definedName>
    <definedName name="_xlnm.Print_Area" localSheetId="1">'01.1 - Bourané konstrukce'!$C$4:$J$76,'01.1 - Bourané konstrukce'!$C$82:$J$106,'01.1 - Bourané konstrukce'!$C$112:$K$189</definedName>
    <definedName name="_xlnm.Print_Titles" localSheetId="1">'01.1 - Bourané konstrukce'!$126:$126</definedName>
    <definedName name="_xlnm._FilterDatabase" localSheetId="2" hidden="1">'01.2 - Nové konstrukce'!$C$129:$K$272</definedName>
    <definedName name="_xlnm.Print_Area" localSheetId="2">'01.2 - Nové konstrukce'!$C$4:$J$76,'01.2 - Nové konstrukce'!$C$82:$J$109,'01.2 - Nové konstrukce'!$C$115:$K$272</definedName>
    <definedName name="_xlnm.Print_Titles" localSheetId="2">'01.2 - Nové konstrukce'!$129:$129</definedName>
    <definedName name="_xlnm._FilterDatabase" localSheetId="3" hidden="1">'02.1 - Bourané konstrukce'!$C$127:$K$195</definedName>
    <definedName name="_xlnm.Print_Area" localSheetId="3">'02.1 - Bourané konstrukce'!$C$4:$J$76,'02.1 - Bourané konstrukce'!$C$82:$J$107,'02.1 - Bourané konstrukce'!$C$113:$K$195</definedName>
    <definedName name="_xlnm.Print_Titles" localSheetId="3">'02.1 - Bourané konstrukce'!$127:$127</definedName>
    <definedName name="_xlnm._FilterDatabase" localSheetId="4" hidden="1">'02.2 - Nové konstrukce'!$C$131:$K$357</definedName>
    <definedName name="_xlnm.Print_Area" localSheetId="4">'02.2 - Nové konstrukce'!$C$4:$J$76,'02.2 - Nové konstrukce'!$C$82:$J$111,'02.2 - Nové konstrukce'!$C$117:$K$357</definedName>
    <definedName name="_xlnm.Print_Titles" localSheetId="4">'02.2 - Nové konstrukce'!$131:$131</definedName>
    <definedName name="_xlnm._FilterDatabase" localSheetId="5" hidden="1">'03 - VRN'!$C$117:$K$129</definedName>
    <definedName name="_xlnm.Print_Area" localSheetId="5">'03 - VRN'!$C$4:$J$76,'03 - VRN'!$C$82:$J$99,'03 - VRN'!$C$105:$K$129</definedName>
    <definedName name="_xlnm.Print_Titles" localSheetId="5">'03 - VRN'!$117:$117</definedName>
    <definedName name="_xlnm.Print_Area" localSheetId="6">'Seznam figur'!$C$4:$G$111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101"/>
  <c i="6" r="J35"/>
  <c i="1" r="AX101"/>
  <c i="6" r="BI129"/>
  <c r="BH129"/>
  <c r="BG129"/>
  <c r="BF129"/>
  <c r="BK129"/>
  <c r="J129"/>
  <c r="BE129"/>
  <c r="BI128"/>
  <c r="BH128"/>
  <c r="BG128"/>
  <c r="BF128"/>
  <c r="BK128"/>
  <c r="J128"/>
  <c r="BE128"/>
  <c r="BI127"/>
  <c r="BH127"/>
  <c r="BG127"/>
  <c r="BF127"/>
  <c r="BK127"/>
  <c r="J127"/>
  <c r="BE127"/>
  <c r="BI126"/>
  <c r="BH126"/>
  <c r="BG126"/>
  <c r="BF126"/>
  <c r="BK126"/>
  <c r="J126"/>
  <c r="BE126"/>
  <c r="BI125"/>
  <c r="BH125"/>
  <c r="BG125"/>
  <c r="BF125"/>
  <c r="BK125"/>
  <c r="J125"/>
  <c r="BE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5" r="J39"/>
  <c r="J38"/>
  <c i="1" r="AY100"/>
  <c i="5" r="J37"/>
  <c i="1" r="AX100"/>
  <c i="5" r="BI357"/>
  <c r="BH357"/>
  <c r="BG357"/>
  <c r="BF357"/>
  <c r="BK357"/>
  <c r="J357"/>
  <c r="BE357"/>
  <c r="BI356"/>
  <c r="BH356"/>
  <c r="BG356"/>
  <c r="BF356"/>
  <c r="BK356"/>
  <c r="J356"/>
  <c r="BE356"/>
  <c r="BI355"/>
  <c r="BH355"/>
  <c r="BG355"/>
  <c r="BF355"/>
  <c r="BK355"/>
  <c r="J355"/>
  <c r="BE355"/>
  <c r="BI354"/>
  <c r="BH354"/>
  <c r="BG354"/>
  <c r="BF354"/>
  <c r="BK354"/>
  <c r="J354"/>
  <c r="BE354"/>
  <c r="BI353"/>
  <c r="BH353"/>
  <c r="BG353"/>
  <c r="BF353"/>
  <c r="BK353"/>
  <c r="J353"/>
  <c r="BE353"/>
  <c r="BI351"/>
  <c r="BH351"/>
  <c r="BG351"/>
  <c r="BF351"/>
  <c r="T351"/>
  <c r="R351"/>
  <c r="P351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3"/>
  <c r="BH333"/>
  <c r="BG333"/>
  <c r="BF333"/>
  <c r="T333"/>
  <c r="R333"/>
  <c r="P333"/>
  <c r="BI331"/>
  <c r="BH331"/>
  <c r="BG331"/>
  <c r="BF331"/>
  <c r="T331"/>
  <c r="R331"/>
  <c r="P331"/>
  <c r="BI324"/>
  <c r="BH324"/>
  <c r="BG324"/>
  <c r="BF324"/>
  <c r="T324"/>
  <c r="R324"/>
  <c r="P324"/>
  <c r="BI322"/>
  <c r="BH322"/>
  <c r="BG322"/>
  <c r="BF322"/>
  <c r="T322"/>
  <c r="R322"/>
  <c r="P322"/>
  <c r="BI318"/>
  <c r="BH318"/>
  <c r="BG318"/>
  <c r="BF318"/>
  <c r="T318"/>
  <c r="R318"/>
  <c r="P318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T307"/>
  <c r="R308"/>
  <c r="R307"/>
  <c r="P308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3"/>
  <c r="BH263"/>
  <c r="BG263"/>
  <c r="BF263"/>
  <c r="T263"/>
  <c r="R263"/>
  <c r="P263"/>
  <c r="BI258"/>
  <c r="BH258"/>
  <c r="BG258"/>
  <c r="BF258"/>
  <c r="T258"/>
  <c r="R258"/>
  <c r="P258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37"/>
  <c r="BH237"/>
  <c r="BG237"/>
  <c r="BF237"/>
  <c r="T237"/>
  <c r="R237"/>
  <c r="P237"/>
  <c r="BI230"/>
  <c r="BH230"/>
  <c r="BG230"/>
  <c r="BF230"/>
  <c r="T230"/>
  <c r="R230"/>
  <c r="P230"/>
  <c r="BI223"/>
  <c r="BH223"/>
  <c r="BG223"/>
  <c r="BF223"/>
  <c r="T223"/>
  <c r="R223"/>
  <c r="P223"/>
  <c r="BI217"/>
  <c r="BH217"/>
  <c r="BG217"/>
  <c r="BF217"/>
  <c r="T217"/>
  <c r="T216"/>
  <c r="R217"/>
  <c r="R216"/>
  <c r="P217"/>
  <c r="P216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2"/>
  <c r="BH172"/>
  <c r="BG172"/>
  <c r="BF172"/>
  <c r="T172"/>
  <c r="R172"/>
  <c r="P172"/>
  <c r="BI170"/>
  <c r="BH170"/>
  <c r="BG170"/>
  <c r="BF170"/>
  <c r="T170"/>
  <c r="R170"/>
  <c r="P170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129"/>
  <c r="J19"/>
  <c r="J14"/>
  <c r="J126"/>
  <c r="E7"/>
  <c r="E120"/>
  <c i="4" r="J39"/>
  <c r="J38"/>
  <c i="1" r="AY99"/>
  <c i="4" r="J37"/>
  <c i="1" r="AX99"/>
  <c i="4" r="BI195"/>
  <c r="BH195"/>
  <c r="BG195"/>
  <c r="BF195"/>
  <c r="BK195"/>
  <c r="J195"/>
  <c r="BE195"/>
  <c r="BI194"/>
  <c r="BH194"/>
  <c r="BG194"/>
  <c r="BF194"/>
  <c r="BK194"/>
  <c r="J194"/>
  <c r="BE194"/>
  <c r="BI193"/>
  <c r="BH193"/>
  <c r="BG193"/>
  <c r="BF193"/>
  <c r="BK193"/>
  <c r="J193"/>
  <c r="BE193"/>
  <c r="BI192"/>
  <c r="BH192"/>
  <c r="BG192"/>
  <c r="BF192"/>
  <c r="BK192"/>
  <c r="J192"/>
  <c r="BE192"/>
  <c r="BI191"/>
  <c r="BH191"/>
  <c r="BG191"/>
  <c r="BF191"/>
  <c r="BK191"/>
  <c r="J191"/>
  <c r="BE191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2"/>
  <c r="BH152"/>
  <c r="BG152"/>
  <c r="BF152"/>
  <c r="T152"/>
  <c r="R152"/>
  <c r="P152"/>
  <c r="BI146"/>
  <c r="BH146"/>
  <c r="BG146"/>
  <c r="BF146"/>
  <c r="T146"/>
  <c r="T145"/>
  <c r="R146"/>
  <c r="R145"/>
  <c r="P146"/>
  <c r="P145"/>
  <c r="BI141"/>
  <c r="BH141"/>
  <c r="BG141"/>
  <c r="BF141"/>
  <c r="T141"/>
  <c r="T130"/>
  <c r="R141"/>
  <c r="R130"/>
  <c r="P141"/>
  <c r="P130"/>
  <c r="BI135"/>
  <c r="BH135"/>
  <c r="BG135"/>
  <c r="BF135"/>
  <c r="T135"/>
  <c r="R135"/>
  <c r="P135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125"/>
  <c r="J19"/>
  <c r="J14"/>
  <c r="J122"/>
  <c r="E7"/>
  <c r="E85"/>
  <c i="3" r="J39"/>
  <c r="J38"/>
  <c i="1" r="AY97"/>
  <c i="3" r="J37"/>
  <c i="1" r="AX97"/>
  <c i="3" r="BI272"/>
  <c r="BH272"/>
  <c r="BG272"/>
  <c r="BF272"/>
  <c r="BK272"/>
  <c r="J272"/>
  <c r="BE272"/>
  <c r="BI271"/>
  <c r="BH271"/>
  <c r="BG271"/>
  <c r="BF271"/>
  <c r="BK271"/>
  <c r="J271"/>
  <c r="BE271"/>
  <c r="BI270"/>
  <c r="BH270"/>
  <c r="BG270"/>
  <c r="BF270"/>
  <c r="BK270"/>
  <c r="J270"/>
  <c r="BE270"/>
  <c r="BI269"/>
  <c r="BH269"/>
  <c r="BG269"/>
  <c r="BF269"/>
  <c r="BK269"/>
  <c r="J269"/>
  <c r="BE269"/>
  <c r="BI268"/>
  <c r="BH268"/>
  <c r="BG268"/>
  <c r="BF268"/>
  <c r="BK268"/>
  <c r="J268"/>
  <c r="BE268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T259"/>
  <c r="R260"/>
  <c r="R259"/>
  <c r="P260"/>
  <c r="P259"/>
  <c r="BI255"/>
  <c r="BH255"/>
  <c r="BG255"/>
  <c r="BF255"/>
  <c r="T255"/>
  <c r="R255"/>
  <c r="P255"/>
  <c r="BI251"/>
  <c r="BH251"/>
  <c r="BG251"/>
  <c r="BF251"/>
  <c r="T251"/>
  <c r="R251"/>
  <c r="P251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9"/>
  <c r="BH239"/>
  <c r="BG239"/>
  <c r="BF239"/>
  <c r="T239"/>
  <c r="R239"/>
  <c r="P239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J127"/>
  <c r="J126"/>
  <c r="F126"/>
  <c r="F124"/>
  <c r="E122"/>
  <c r="J94"/>
  <c r="J93"/>
  <c r="F93"/>
  <c r="F91"/>
  <c r="E89"/>
  <c r="J20"/>
  <c r="E20"/>
  <c r="F127"/>
  <c r="J19"/>
  <c r="J14"/>
  <c r="J124"/>
  <c r="E7"/>
  <c r="E118"/>
  <c i="2" r="J39"/>
  <c r="J38"/>
  <c i="1" r="AY96"/>
  <c i="2" r="J37"/>
  <c i="1" r="AX96"/>
  <c i="2" r="BI189"/>
  <c r="BH189"/>
  <c r="BG189"/>
  <c r="BF189"/>
  <c r="BK189"/>
  <c r="J189"/>
  <c r="BE189"/>
  <c r="BI188"/>
  <c r="BH188"/>
  <c r="BG188"/>
  <c r="BF188"/>
  <c r="BK188"/>
  <c r="J188"/>
  <c r="BE188"/>
  <c r="BI187"/>
  <c r="BH187"/>
  <c r="BG187"/>
  <c r="BF187"/>
  <c r="BK187"/>
  <c r="J187"/>
  <c r="BE187"/>
  <c r="BI186"/>
  <c r="BH186"/>
  <c r="BG186"/>
  <c r="BF186"/>
  <c r="BK186"/>
  <c r="J186"/>
  <c r="BE186"/>
  <c r="BI185"/>
  <c r="BH185"/>
  <c r="BG185"/>
  <c r="BF185"/>
  <c r="BK185"/>
  <c r="J185"/>
  <c r="BE185"/>
  <c r="BI180"/>
  <c r="BH180"/>
  <c r="BG180"/>
  <c r="BF180"/>
  <c r="T180"/>
  <c r="T179"/>
  <c r="T178"/>
  <c r="R180"/>
  <c r="R179"/>
  <c r="R178"/>
  <c r="P180"/>
  <c r="P179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68"/>
  <c r="BH168"/>
  <c r="BG168"/>
  <c r="BF168"/>
  <c r="T168"/>
  <c r="R168"/>
  <c r="P168"/>
  <c r="BI161"/>
  <c r="BH161"/>
  <c r="BG161"/>
  <c r="BF161"/>
  <c r="T161"/>
  <c r="R161"/>
  <c r="P161"/>
  <c r="BI157"/>
  <c r="BH157"/>
  <c r="BG157"/>
  <c r="BF157"/>
  <c r="T157"/>
  <c r="R157"/>
  <c r="P157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121"/>
  <c r="E7"/>
  <c r="E115"/>
  <c i="1" r="L90"/>
  <c r="AM90"/>
  <c r="AM89"/>
  <c r="L89"/>
  <c r="AM87"/>
  <c r="L87"/>
  <c r="L85"/>
  <c r="L84"/>
  <c i="6" r="BK122"/>
  <c i="5" r="J343"/>
  <c r="J341"/>
  <c r="J331"/>
  <c r="J322"/>
  <c r="J303"/>
  <c r="J279"/>
  <c r="BK274"/>
  <c r="BK250"/>
  <c r="J248"/>
  <c r="J217"/>
  <c r="J179"/>
  <c r="BK154"/>
  <c r="J149"/>
  <c r="BK144"/>
  <c i="4" r="BK176"/>
  <c r="BK152"/>
  <c r="BK141"/>
  <c i="3" r="J262"/>
  <c r="BK251"/>
  <c r="J245"/>
  <c r="BK240"/>
  <c r="J207"/>
  <c r="BK161"/>
  <c r="J138"/>
  <c i="2" r="J138"/>
  <c i="5" r="BK346"/>
  <c r="J344"/>
  <c r="BK340"/>
  <c r="J318"/>
  <c r="BK263"/>
  <c r="BK258"/>
  <c r="BK217"/>
  <c r="J211"/>
  <c r="J197"/>
  <c r="BK184"/>
  <c r="BK164"/>
  <c r="J135"/>
  <c i="4" r="J182"/>
  <c r="BK177"/>
  <c r="J170"/>
  <c r="J141"/>
  <c r="BK135"/>
  <c i="3" r="BK260"/>
  <c r="J240"/>
  <c r="BK239"/>
  <c r="J230"/>
  <c r="J225"/>
  <c r="BK222"/>
  <c r="BK203"/>
  <c r="BK201"/>
  <c r="J187"/>
  <c r="J178"/>
  <c r="BK171"/>
  <c r="BK154"/>
  <c i="2" r="J175"/>
  <c r="BK150"/>
  <c r="J142"/>
  <c r="BK138"/>
  <c i="6" r="J123"/>
  <c r="J122"/>
  <c r="J121"/>
  <c i="5" r="BK351"/>
  <c r="J342"/>
  <c r="J333"/>
  <c r="BK318"/>
  <c r="J311"/>
  <c r="J308"/>
  <c r="J295"/>
  <c r="BK284"/>
  <c r="J269"/>
  <c r="J263"/>
  <c r="J258"/>
  <c r="BK248"/>
  <c r="J230"/>
  <c r="BK223"/>
  <c r="BK207"/>
  <c r="BK202"/>
  <c r="J184"/>
  <c r="BK172"/>
  <c r="BK159"/>
  <c r="J144"/>
  <c r="BK135"/>
  <c i="4" r="BK186"/>
  <c r="J179"/>
  <c r="BK170"/>
  <c r="J152"/>
  <c i="3" r="BK255"/>
  <c r="BK245"/>
  <c r="J234"/>
  <c r="BK230"/>
  <c r="J220"/>
  <c r="BK215"/>
  <c r="BK207"/>
  <c r="BK191"/>
  <c r="J183"/>
  <c r="BK174"/>
  <c r="J154"/>
  <c i="2" r="BK174"/>
  <c r="J161"/>
  <c r="BK134"/>
  <c r="J130"/>
  <c i="6" r="BK120"/>
  <c i="5" r="BK344"/>
  <c r="BK343"/>
  <c r="BK333"/>
  <c r="BK324"/>
  <c r="BK316"/>
  <c r="BK311"/>
  <c r="BK303"/>
  <c r="BK295"/>
  <c r="BK269"/>
  <c r="J250"/>
  <c r="BK237"/>
  <c r="J207"/>
  <c r="BK192"/>
  <c r="J187"/>
  <c r="BK179"/>
  <c r="J164"/>
  <c r="BK149"/>
  <c r="J139"/>
  <c i="4" r="J177"/>
  <c r="BK166"/>
  <c r="J146"/>
  <c r="J131"/>
  <c i="3" r="J255"/>
  <c r="J239"/>
  <c r="BK220"/>
  <c r="J210"/>
  <c r="J201"/>
  <c r="J171"/>
  <c r="BK167"/>
  <c r="BK165"/>
  <c r="BK150"/>
  <c r="BK146"/>
  <c r="BK142"/>
  <c i="2" r="BK157"/>
  <c r="J150"/>
  <c i="6" r="BK121"/>
  <c i="5" r="J346"/>
  <c r="J340"/>
  <c r="BK331"/>
  <c r="J316"/>
  <c r="BK291"/>
  <c r="J274"/>
  <c r="BK253"/>
  <c r="BK211"/>
  <c r="J202"/>
  <c r="J192"/>
  <c r="J172"/>
  <c r="J170"/>
  <c r="J154"/>
  <c r="BK139"/>
  <c i="4" r="BK162"/>
  <c i="3" r="BK262"/>
  <c r="J250"/>
  <c r="BK234"/>
  <c r="BK225"/>
  <c r="BK192"/>
  <c r="BK183"/>
  <c r="J165"/>
  <c r="J150"/>
  <c r="BK133"/>
  <c i="2" r="BK146"/>
  <c r="BK142"/>
  <c r="BK130"/>
  <c i="1" r="AS95"/>
  <c i="3" r="J192"/>
  <c r="BK178"/>
  <c r="J161"/>
  <c r="BK156"/>
  <c i="2" r="J180"/>
  <c r="J177"/>
  <c r="J168"/>
  <c r="J146"/>
  <c i="6" r="BK123"/>
  <c i="5" r="J351"/>
  <c r="J324"/>
  <c r="BK308"/>
  <c r="J299"/>
  <c r="BK279"/>
  <c r="J237"/>
  <c r="BK230"/>
  <c r="BK187"/>
  <c r="BK170"/>
  <c r="J159"/>
  <c i="4" r="J186"/>
  <c r="BK146"/>
  <c r="J135"/>
  <c r="BK131"/>
  <c i="3" r="BK266"/>
  <c r="J260"/>
  <c r="BK250"/>
  <c r="J215"/>
  <c r="J203"/>
  <c r="BK197"/>
  <c r="BK187"/>
  <c r="J167"/>
  <c r="J146"/>
  <c r="J142"/>
  <c r="J133"/>
  <c i="2" r="BK175"/>
  <c r="BK168"/>
  <c r="BK161"/>
  <c r="J157"/>
  <c r="J134"/>
  <c i="1" r="AS98"/>
  <c i="6" r="J120"/>
  <c i="5" r="BK342"/>
  <c r="BK341"/>
  <c r="BK322"/>
  <c r="BK299"/>
  <c r="J291"/>
  <c r="J284"/>
  <c r="J253"/>
  <c r="J223"/>
  <c r="BK197"/>
  <c i="4" r="BK182"/>
  <c r="BK179"/>
  <c r="J176"/>
  <c r="J166"/>
  <c r="J162"/>
  <c i="3" r="J266"/>
  <c r="J251"/>
  <c r="J222"/>
  <c r="BK210"/>
  <c r="J197"/>
  <c r="J191"/>
  <c r="J174"/>
  <c r="J156"/>
  <c r="BK138"/>
  <c i="2" r="BK180"/>
  <c r="BK177"/>
  <c r="J174"/>
  <c l="1" r="P156"/>
  <c r="T173"/>
  <c i="3" r="P132"/>
  <c r="BK196"/>
  <c r="J196"/>
  <c r="J102"/>
  <c r="R209"/>
  <c r="P224"/>
  <c r="BK267"/>
  <c r="J267"/>
  <c r="J108"/>
  <c i="4" r="R151"/>
  <c r="R129"/>
  <c r="R128"/>
  <c r="BK181"/>
  <c r="BK180"/>
  <c r="J180"/>
  <c r="J104"/>
  <c i="5" r="R134"/>
  <c r="P252"/>
  <c r="BK332"/>
  <c r="J332"/>
  <c r="J108"/>
  <c r="BK352"/>
  <c r="J352"/>
  <c r="J110"/>
  <c i="2" r="T129"/>
  <c r="R173"/>
  <c i="3" r="T173"/>
  <c r="BK224"/>
  <c r="J224"/>
  <c r="J104"/>
  <c r="T238"/>
  <c i="4" r="R175"/>
  <c r="R181"/>
  <c r="R180"/>
  <c i="5" r="P186"/>
  <c r="T252"/>
  <c r="T332"/>
  <c i="2" r="T156"/>
  <c r="BK156"/>
  <c r="J156"/>
  <c r="J101"/>
  <c i="3" r="R173"/>
  <c r="BK209"/>
  <c r="J209"/>
  <c r="J103"/>
  <c r="R238"/>
  <c i="4" r="BK151"/>
  <c r="J151"/>
  <c r="J102"/>
  <c r="P175"/>
  <c i="5" r="P134"/>
  <c r="BK222"/>
  <c r="J222"/>
  <c r="J103"/>
  <c r="T222"/>
  <c r="R310"/>
  <c r="BK345"/>
  <c r="J345"/>
  <c r="J109"/>
  <c i="2" r="R129"/>
  <c i="3" r="T132"/>
  <c r="T196"/>
  <c r="P238"/>
  <c r="P261"/>
  <c i="4" r="BK175"/>
  <c r="J175"/>
  <c r="J103"/>
  <c r="P181"/>
  <c r="P180"/>
  <c i="5" r="T134"/>
  <c r="R252"/>
  <c r="P310"/>
  <c r="R345"/>
  <c i="6" r="P119"/>
  <c r="P118"/>
  <c i="1" r="AU101"/>
  <c i="2" r="BK129"/>
  <c r="J129"/>
  <c r="J100"/>
  <c r="BK173"/>
  <c r="J173"/>
  <c r="J102"/>
  <c r="BK184"/>
  <c r="J184"/>
  <c r="J105"/>
  <c i="3" r="BK132"/>
  <c r="J132"/>
  <c r="J100"/>
  <c r="P173"/>
  <c r="T209"/>
  <c r="R224"/>
  <c r="BK261"/>
  <c r="J261"/>
  <c r="J107"/>
  <c i="4" r="P151"/>
  <c r="P129"/>
  <c r="P128"/>
  <c i="1" r="AU99"/>
  <c i="4" r="T181"/>
  <c r="T180"/>
  <c i="5" r="BK186"/>
  <c r="J186"/>
  <c r="J101"/>
  <c r="R222"/>
  <c r="T310"/>
  <c r="P345"/>
  <c i="6" r="R119"/>
  <c r="R118"/>
  <c i="2" r="R156"/>
  <c i="3" r="R132"/>
  <c r="P196"/>
  <c r="P209"/>
  <c r="T224"/>
  <c r="T261"/>
  <c i="4" r="T151"/>
  <c r="T129"/>
  <c r="T128"/>
  <c i="5" r="T186"/>
  <c r="P222"/>
  <c r="BK310"/>
  <c r="J310"/>
  <c r="J107"/>
  <c r="R332"/>
  <c i="6" r="BK119"/>
  <c r="J119"/>
  <c r="J97"/>
  <c r="T119"/>
  <c r="T118"/>
  <c i="2" r="P129"/>
  <c r="P128"/>
  <c r="P127"/>
  <c i="1" r="AU96"/>
  <c i="2" r="P173"/>
  <c i="3" r="BK173"/>
  <c r="J173"/>
  <c r="J101"/>
  <c r="R196"/>
  <c r="BK238"/>
  <c r="J238"/>
  <c r="J105"/>
  <c r="R261"/>
  <c i="4" r="T175"/>
  <c r="BK190"/>
  <c r="J190"/>
  <c r="J106"/>
  <c i="5" r="BK134"/>
  <c r="J134"/>
  <c r="J100"/>
  <c r="R186"/>
  <c r="BK252"/>
  <c r="J252"/>
  <c r="J104"/>
  <c r="P332"/>
  <c r="T345"/>
  <c i="6" r="BK124"/>
  <c r="J124"/>
  <c r="J98"/>
  <c i="2" r="J91"/>
  <c r="BE138"/>
  <c r="BE157"/>
  <c i="3" r="F94"/>
  <c r="BE150"/>
  <c r="BE167"/>
  <c r="BE207"/>
  <c i="4" r="F94"/>
  <c r="BE135"/>
  <c r="BE146"/>
  <c i="5" r="F94"/>
  <c r="BE250"/>
  <c r="BE346"/>
  <c r="BK216"/>
  <c r="J216"/>
  <c r="J102"/>
  <c i="6" r="BE121"/>
  <c r="BE122"/>
  <c i="3" r="BE161"/>
  <c r="BE174"/>
  <c i="4" r="BE141"/>
  <c i="5" r="BE135"/>
  <c r="BE164"/>
  <c r="BE197"/>
  <c r="BE207"/>
  <c r="BE211"/>
  <c r="BE223"/>
  <c r="BE274"/>
  <c r="BE318"/>
  <c r="BE333"/>
  <c r="BE340"/>
  <c r="BE341"/>
  <c i="6" r="E108"/>
  <c r="F115"/>
  <c i="3" r="E85"/>
  <c r="BE154"/>
  <c r="BE197"/>
  <c i="2" r="F94"/>
  <c r="BE134"/>
  <c i="3" r="J91"/>
  <c r="BE201"/>
  <c r="BE222"/>
  <c r="BE255"/>
  <c r="BE260"/>
  <c r="BK259"/>
  <c r="J259"/>
  <c r="J106"/>
  <c i="4" r="BE131"/>
  <c r="BE182"/>
  <c i="5" r="J91"/>
  <c r="BE159"/>
  <c r="BE248"/>
  <c r="BE258"/>
  <c r="BE344"/>
  <c i="6" r="BE123"/>
  <c i="2" r="E85"/>
  <c i="3" r="BE183"/>
  <c r="BE187"/>
  <c i="4" r="J91"/>
  <c r="BE179"/>
  <c i="5" r="E85"/>
  <c r="BE202"/>
  <c r="BE351"/>
  <c i="2" r="BE142"/>
  <c r="BE146"/>
  <c r="BE180"/>
  <c i="3" r="BE138"/>
  <c r="BE171"/>
  <c r="BE203"/>
  <c r="BE210"/>
  <c r="BE225"/>
  <c r="BE240"/>
  <c r="BE251"/>
  <c i="4" r="E116"/>
  <c r="BE176"/>
  <c r="BE177"/>
  <c r="BK130"/>
  <c r="J130"/>
  <c r="J100"/>
  <c i="5" r="BE154"/>
  <c r="BE170"/>
  <c r="BE179"/>
  <c r="BE184"/>
  <c r="BE192"/>
  <c r="BE217"/>
  <c r="BE253"/>
  <c r="BE303"/>
  <c r="BE322"/>
  <c r="BE324"/>
  <c r="BE331"/>
  <c i="2" r="BE177"/>
  <c i="3" r="BE133"/>
  <c r="BE156"/>
  <c r="BE165"/>
  <c r="BE215"/>
  <c r="BE220"/>
  <c r="BE245"/>
  <c r="BE262"/>
  <c r="BE266"/>
  <c i="4" r="BE152"/>
  <c r="BE162"/>
  <c r="BE166"/>
  <c r="BE186"/>
  <c i="5" r="BE144"/>
  <c r="BE149"/>
  <c r="BE187"/>
  <c r="BE230"/>
  <c r="BE279"/>
  <c r="BE284"/>
  <c r="BE299"/>
  <c r="BE308"/>
  <c r="BE342"/>
  <c r="BE343"/>
  <c i="2" r="BE130"/>
  <c r="BE150"/>
  <c r="BE161"/>
  <c r="BE168"/>
  <c r="BE174"/>
  <c r="BE175"/>
  <c r="BK179"/>
  <c r="J179"/>
  <c r="J104"/>
  <c i="3" r="BE142"/>
  <c r="BE146"/>
  <c r="BE178"/>
  <c r="BE191"/>
  <c r="BE192"/>
  <c r="BE230"/>
  <c r="BE234"/>
  <c r="BE239"/>
  <c r="BE250"/>
  <c i="4" r="BE170"/>
  <c r="BK145"/>
  <c r="J145"/>
  <c r="J101"/>
  <c i="5" r="BE139"/>
  <c r="BE172"/>
  <c r="BE237"/>
  <c r="BE263"/>
  <c r="BE269"/>
  <c r="BE291"/>
  <c r="BE295"/>
  <c r="BE311"/>
  <c r="BE316"/>
  <c r="BK307"/>
  <c r="J307"/>
  <c r="J105"/>
  <c i="6" r="J89"/>
  <c r="BE120"/>
  <c i="2" r="F38"/>
  <c i="1" r="BC96"/>
  <c i="4" r="F38"/>
  <c i="1" r="BC99"/>
  <c i="6" r="J34"/>
  <c i="1" r="AW101"/>
  <c i="5" r="F39"/>
  <c i="1" r="BD100"/>
  <c i="3" r="F39"/>
  <c i="1" r="BD97"/>
  <c i="5" r="F38"/>
  <c i="1" r="BC100"/>
  <c i="3" r="F37"/>
  <c i="1" r="BB97"/>
  <c i="5" r="J36"/>
  <c i="1" r="AW100"/>
  <c i="4" r="F39"/>
  <c i="1" r="BD99"/>
  <c r="AS94"/>
  <c i="5" r="F37"/>
  <c i="1" r="BB100"/>
  <c i="2" r="F39"/>
  <c i="1" r="BD96"/>
  <c i="2" r="J36"/>
  <c i="1" r="AW96"/>
  <c i="3" r="J36"/>
  <c i="1" r="AW97"/>
  <c i="5" r="F36"/>
  <c i="1" r="BA100"/>
  <c i="6" r="F37"/>
  <c i="1" r="BD101"/>
  <c i="6" r="F34"/>
  <c i="1" r="BA101"/>
  <c i="3" r="F38"/>
  <c i="1" r="BC97"/>
  <c i="4" r="J36"/>
  <c i="1" r="AW99"/>
  <c i="2" r="F37"/>
  <c i="1" r="BB96"/>
  <c i="6" r="F36"/>
  <c i="1" r="BC101"/>
  <c i="2" r="F36"/>
  <c i="1" r="BA96"/>
  <c i="4" r="F36"/>
  <c i="1" r="BA99"/>
  <c i="3" r="F36"/>
  <c i="1" r="BA97"/>
  <c i="4" r="F37"/>
  <c i="1" r="BB99"/>
  <c i="6" r="F35"/>
  <c i="1" r="BB101"/>
  <c i="3" l="1" r="R131"/>
  <c r="R130"/>
  <c i="5" r="P309"/>
  <c r="T309"/>
  <c i="2" r="R128"/>
  <c r="R127"/>
  <c i="5" r="R133"/>
  <c r="T133"/>
  <c r="T132"/>
  <c r="R309"/>
  <c i="3" r="P131"/>
  <c r="P130"/>
  <c i="1" r="AU97"/>
  <c i="2" r="T128"/>
  <c r="T127"/>
  <c i="3" r="T131"/>
  <c r="T130"/>
  <c i="5" r="P133"/>
  <c r="P132"/>
  <c i="1" r="AU100"/>
  <c i="2" r="BK178"/>
  <c r="J178"/>
  <c r="J103"/>
  <c i="3" r="BK131"/>
  <c r="J131"/>
  <c r="J99"/>
  <c i="5" r="BK133"/>
  <c r="J133"/>
  <c r="J99"/>
  <c r="BK309"/>
  <c r="J309"/>
  <c r="J106"/>
  <c i="2" r="BK128"/>
  <c r="J128"/>
  <c r="J99"/>
  <c i="4" r="BK129"/>
  <c r="J129"/>
  <c r="J99"/>
  <c r="J181"/>
  <c r="J105"/>
  <c i="6" r="BK118"/>
  <c r="J118"/>
  <c r="J96"/>
  <c i="1" r="BB95"/>
  <c r="BC95"/>
  <c r="AY95"/>
  <c i="2" r="J35"/>
  <c i="1" r="AV96"/>
  <c r="AT96"/>
  <c i="4" r="J35"/>
  <c i="1" r="AV99"/>
  <c r="AT99"/>
  <c i="5" r="F35"/>
  <c i="1" r="AZ100"/>
  <c r="AU98"/>
  <c r="BD98"/>
  <c i="3" r="J35"/>
  <c i="1" r="AV97"/>
  <c r="AT97"/>
  <c r="BC98"/>
  <c r="AY98"/>
  <c i="2" r="F35"/>
  <c i="1" r="AZ96"/>
  <c r="AU95"/>
  <c r="AU94"/>
  <c i="6" r="J33"/>
  <c i="1" r="AV101"/>
  <c r="AT101"/>
  <c i="6" r="F33"/>
  <c i="1" r="AZ101"/>
  <c r="BB98"/>
  <c r="AX98"/>
  <c i="5" r="J35"/>
  <c i="1" r="AV100"/>
  <c r="AT100"/>
  <c r="BA98"/>
  <c r="AW98"/>
  <c i="3" r="F35"/>
  <c i="1" r="AZ97"/>
  <c r="BA95"/>
  <c r="BA94"/>
  <c r="AW94"/>
  <c r="AK30"/>
  <c r="BD95"/>
  <c r="BD94"/>
  <c r="W33"/>
  <c i="4" r="F35"/>
  <c i="1" r="AZ99"/>
  <c i="5" l="1" r="R132"/>
  <c i="2" r="BK127"/>
  <c r="J127"/>
  <c i="3" r="BK130"/>
  <c r="J130"/>
  <c r="J98"/>
  <c i="4" r="BK128"/>
  <c r="J128"/>
  <c i="5" r="BK132"/>
  <c r="J132"/>
  <c i="1" r="BB94"/>
  <c r="W31"/>
  <c r="BC94"/>
  <c r="AY94"/>
  <c r="AW95"/>
  <c r="AZ95"/>
  <c r="AV95"/>
  <c i="6" r="J30"/>
  <c i="1" r="AG101"/>
  <c r="AN101"/>
  <c r="AZ98"/>
  <c r="AV98"/>
  <c r="AT98"/>
  <c i="2" r="J32"/>
  <c i="1" r="AG96"/>
  <c r="AN96"/>
  <c i="5" r="J32"/>
  <c i="1" r="AG100"/>
  <c r="AN100"/>
  <c r="W30"/>
  <c i="4" r="J32"/>
  <c i="1" r="AG99"/>
  <c r="AN99"/>
  <c r="AX95"/>
  <c i="5" l="1" r="J98"/>
  <c i="2" r="J41"/>
  <c i="4" r="J41"/>
  <c r="J98"/>
  <c i="2" r="J98"/>
  <c i="5" r="J41"/>
  <c i="6" r="J39"/>
  <c i="1" r="AZ94"/>
  <c r="W29"/>
  <c r="AX94"/>
  <c i="3" r="J32"/>
  <c i="1" r="AG97"/>
  <c r="AN97"/>
  <c r="W32"/>
  <c r="AT95"/>
  <c r="AG98"/>
  <c r="AN98"/>
  <c i="3" l="1" r="J41"/>
  <c i="1" r="AV94"/>
  <c r="AK29"/>
  <c r="AG95"/>
  <c r="AG94"/>
  <c l="1" r="AN95"/>
  <c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<sst xmlns="http://schemas.openxmlformats.org/spreadsheetml/2006/main">
  <si>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</si>
  <si>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</si>
  <si>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</si>
  <si>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</si>
  <si>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</si>
  <si>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{be916816-a3d1-4a25-912a-f83fdcc8bf0d}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</si>
  <si>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</si>
  <si>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</si>
  <si>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</si>
  <si>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</si>
  <si>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</si>
  <si>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</si>
  <si>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</si>
  <si>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</si>
  <si>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20MT011b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</si>
  <si>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</si>
  <si>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</si>
  <si>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zpevněných ploch před objektem Fr. Skaunicové 66/17, Brno</t>
  </si>
  <si>
    <t>KSO:</t>
  </si>
  <si>
    <t>CC-CZ:</t>
  </si>
  <si>
    <t>Místo:</t>
  </si>
  <si>
    <t>Fr. Skaunicové 66/17, Brno-Židenice</t>
  </si>
  <si>
    <t>Datum:</t>
  </si>
  <si>
    <t>31. 1. 2020</t>
  </si>
  <si>
    <t>Zadavatel:</t>
  </si>
  <si>
    <t>IČ:</t>
  </si>
  <si>
    <t>621 60 095</t>
  </si>
  <si>
    <t>MŠ speciální, ZŠ speciální a PŠ ELPIS Brno, p.o.</t>
  </si>
  <si>
    <t>DIČ:</t>
  </si>
  <si>
    <t>Uchazeč:</t>
  </si>
  <si>
    <t>Vyplň údaj</t>
  </si>
  <si>
    <t>Projektant:</t>
  </si>
  <si>
    <t>044 97 511</t>
  </si>
  <si>
    <t>Pro budovy s.r.o.</t>
  </si>
  <si>
    <t>CZ04497511</t>
  </si>
  <si>
    <t>True</t>
  </si>
  <si>
    <t>Zpracovatel:</t>
  </si>
  <si>
    <t>253 33 046</t>
  </si>
  <si>
    <t>STAGA stavební agentura s.r.o.</t>
  </si>
  <si>
    <t>CZ25333046</t>
  </si>
  <si>
    <t>Poznámka:</t>
  </si>
  <si>
    <t>Rozpočet slouží pouze a výhradně pro výběr zhotovitele, nikoliv jako výrobní. 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Položky označeny D+M jsou kalkulovány včetně přesunu hmot.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</si>
  <si>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</si>
  <si>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</si>
  <si>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</si>
  <si>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</si>
  <si>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</si>
  <si>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</si>
  <si>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</si>
  <si>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</si>
  <si>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</si>
  <si>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</si>
  <si>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</si>
  <si>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</si>
  <si>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</si>
  <si>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</si>
  <si>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</si>
  <si>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</si>
  <si>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</si>
  <si>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</si>
  <si>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</si>
  <si>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</si>
  <si>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</si>
  <si>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</si>
  <si>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</si>
  <si>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</si>
  <si>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</si>
  <si>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</si>
  <si>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</si>
  <si>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</si>
  <si>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</si>
  <si>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</si>
  <si>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</si>
  <si>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</si>
  <si>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</si>
  <si>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</si>
  <si>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</si>
  <si>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</si>
  <si>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</si>
  <si>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</si>
  <si>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</si>
  <si>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</si>
  <si>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</si>
  <si>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</si>
  <si>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</si>
  <si>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</si>
  <si>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</si>
  <si>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Zpevněné plochy</t>
  </si>
  <si>
    <t>STA</t>
  </si>
  <si>
    <t>1</t>
  </si>
  <si>
    <t>{8059e910-6038-400a-9aa2-f24d52d48594}</t>
  </si>
  <si>
    <t>2</t>
  </si>
  <si>
    <t>/</t>
  </si>
  <si>
    <t>01.1</t>
  </si>
  <si>
    <t>Bourané konstrukce</t>
  </si>
  <si>
    <t>Soupis</t>
  </si>
  <si>
    <t>{f24ad9e4-a8bc-4041-87cf-86e9c9d3628f}</t>
  </si>
  <si>
    <t>01.2</t>
  </si>
  <si>
    <t>Nové konstrukce</t>
  </si>
  <si>
    <t>{83e6300d-d820-4472-87b6-91c843f1bcc3}</t>
  </si>
  <si>
    <t>02</t>
  </si>
  <si>
    <t>Terasy a rampy</t>
  </si>
  <si>
    <t>{1cb89432-6a6e-47f7-b1f3-1de67c4d9dd6}</t>
  </si>
  <si>
    <t>02.1</t>
  </si>
  <si>
    <t>{10d67d02-4c93-4b8b-9a62-975ed9d73351}</t>
  </si>
  <si>
    <t>02.2</t>
  </si>
  <si>
    <t>{a18e93d4-039d-482e-8d5f-892208271c91}</t>
  </si>
  <si>
    <t>03</t>
  </si>
  <si>
    <t>VRN</t>
  </si>
  <si>
    <t>{01d483ab-6238-4370-a7d3-2bc6a88923d1}</t>
  </si>
  <si>
    <t>KRYCÍ LIST SOUPISU PRACÍ</t>
  </si>
  <si>
    <t>Objekt:</t>
  </si>
  <si>
    <t>01 - Zpevněné plochy</t>
  </si>
  <si>
    <t>Soupis:</t>
  </si>
  <si>
    <t>01.1 - Bourané konstrukce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</si>
  <si>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</si>
  <si>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</si>
  <si>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</si>
  <si>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</si>
  <si>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</si>
  <si>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</si>
  <si>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</si>
  <si>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</si>
  <si>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</si>
  <si>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</si>
  <si>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</si>
  <si>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</si>
  <si>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</si>
  <si>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</si>
  <si>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</si>
  <si>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</si>
  <si>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</si>
  <si>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</si>
  <si>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</si>
  <si>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</si>
  <si>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</si>
  <si>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</si>
  <si>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</si>
  <si>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</si>
  <si>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</si>
  <si>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</si>
  <si>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</si>
  <si>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</si>
  <si>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</si>
  <si>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</si>
  <si>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</si>
  <si>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</si>
  <si>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</si>
  <si>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2020 01</t>
  </si>
  <si>
    <t>4</t>
  </si>
  <si>
    <t>1506383367</t>
  </si>
  <si>
    <t>VV</t>
  </si>
  <si>
    <t>Odstranění drnu (pl)</t>
  </si>
  <si>
    <t>170,0</t>
  </si>
  <si>
    <t>Součet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</si>
  <si>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</si>
  <si>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dlaždic, desek nebo tvarovek</t>
  </si>
  <si>
    <t>-953523982</t>
  </si>
  <si>
    <t>Odstranění dlažby (pl)</t>
  </si>
  <si>
    <t>56,42</t>
  </si>
  <si>
    <t>3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</si>
  <si>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</si>
  <si>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</si>
  <si>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1927780459</t>
  </si>
  <si>
    <t>Odstranění betonu (pl)</t>
  </si>
  <si>
    <t>35,92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</si>
  <si>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</si>
  <si>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</si>
  <si>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-1839602555</t>
  </si>
  <si>
    <t>Odstranění asfaltu (pl)</t>
  </si>
  <si>
    <t>51,41</t>
  </si>
  <si>
    <t>5</t>
  </si>
  <si>
    <t>113107312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</si>
  <si>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</si>
  <si>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1373535044</t>
  </si>
  <si>
    <t>Odtěžení podsypu (pl)</t>
  </si>
  <si>
    <t>56,42+35,92+51,41</t>
  </si>
  <si>
    <t>6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</si>
  <si>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</si>
  <si>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</si>
  <si>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</si>
  <si>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622380034</t>
  </si>
  <si>
    <t>Vytrhání obrubníků (dl)</t>
  </si>
  <si>
    <t>19,11+5,80+5,80+10,76+3,55+3,55+12,28+0,70</t>
  </si>
  <si>
    <t>ke zpětnému použití</t>
  </si>
  <si>
    <t>2,00+1,50+2,00</t>
  </si>
  <si>
    <t>9</t>
  </si>
  <si>
    <t>Ostatní konstrukce a práce, bourání</t>
  </si>
  <si>
    <t>7</t>
  </si>
  <si>
    <t>963022819</t>
  </si>
  <si>
    <t xml:space="preserve">Bourání kamenných schodišťových stupňů  oblých, rovných nebo kosých zhotovených na místě</t>
  </si>
  <si>
    <t>80181408</t>
  </si>
  <si>
    <t>Vybourání schodiště (dl * p)</t>
  </si>
  <si>
    <t>(2,60)*6</t>
  </si>
  <si>
    <t>8</t>
  </si>
  <si>
    <t>961044111</t>
  </si>
  <si>
    <t xml:space="preserve">Bourání základů z betonu  prostého</t>
  </si>
  <si>
    <t>m3</t>
  </si>
  <si>
    <t>1523395428</t>
  </si>
  <si>
    <t>Vybourání betonových konstrukcí (dl * š * v)</t>
  </si>
  <si>
    <t>schodiště</t>
  </si>
  <si>
    <t>(2,60*1,80)*0,15</t>
  </si>
  <si>
    <t>opěrka</t>
  </si>
  <si>
    <t>(1,12+6,40+0,90)*0,30*0,80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</si>
  <si>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</si>
  <si>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</si>
  <si>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870835975</t>
  </si>
  <si>
    <t>997</t>
  </si>
  <si>
    <t>Přesun sutě</t>
  </si>
  <si>
    <t>10</t>
  </si>
  <si>
    <t>997221551</t>
  </si>
  <si>
    <t xml:space="preserve">Vodorovná doprava suti  bez naložení, ale se složením a s hrubým urovnáním ze sypkých materiálů, na vzdálenost do 1 km</t>
  </si>
  <si>
    <t>t</t>
  </si>
  <si>
    <t>-265377454</t>
  </si>
  <si>
    <t>11</t>
  </si>
  <si>
    <t>997221559</t>
  </si>
  <si>
    <t xml:space="preserve">Vodorovná doprava suti  bez naložení, ale se složením a s hrubým urovnáním Příplatek k ceně za každý další i započatý 1 km přes 1 km</t>
  </si>
  <si>
    <t>-819055376</t>
  </si>
  <si>
    <t>101,608*5 'Přepočtené koeficientem množství</t>
  </si>
  <si>
    <t>12</t>
  </si>
  <si>
    <t>997221861</t>
  </si>
  <si>
    <t>Poplatek za uložení stavebního odpadu na recyklační skládce (skládkovné) z prostého betonu zatříděného do Katalogu odpadů pod kódem 17 01 01</t>
  </si>
  <si>
    <t>1959030680</t>
  </si>
  <si>
    <t>PSV</t>
  </si>
  <si>
    <t>Práce a dodávky PSV</t>
  </si>
  <si>
    <t>767</t>
  </si>
  <si>
    <t>Konstrukce zámečnické</t>
  </si>
  <si>
    <t>13</t>
  </si>
  <si>
    <t>767161823</t>
  </si>
  <si>
    <t>Demontáž zábradlí do suti schodišťového nerozebíratelný spoj hmotnosti 1 m zábradlí do 20 kg</t>
  </si>
  <si>
    <t>16</t>
  </si>
  <si>
    <t>773687456</t>
  </si>
  <si>
    <t>Demontáž zábradlí (dl)</t>
  </si>
  <si>
    <t>(5,00)+(2,90)*2</t>
  </si>
  <si>
    <t>VP</t>
  </si>
  <si>
    <t xml:space="preserve">  Vícepráce</t>
  </si>
  <si>
    <t>PN</t>
  </si>
  <si>
    <t>rýhy_obj</t>
  </si>
  <si>
    <t>1,92</t>
  </si>
  <si>
    <t>skl_K1_pl</t>
  </si>
  <si>
    <t>128</t>
  </si>
  <si>
    <t>01.2 - Nové konstrukce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</si>
  <si>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</si>
  <si>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</si>
  <si>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</si>
  <si>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</si>
  <si>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</si>
  <si>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>OST - Ostatní</t>
  </si>
  <si>
    <t>132251101</t>
  </si>
  <si>
    <t>Hloubení nezapažených rýh šířky do 800 mm strojně s urovnáním dna do předepsaného profilu a spádu v hornině třídy těžitelnosti I skupiny 3 do 20 m3</t>
  </si>
  <si>
    <t>-130827272</t>
  </si>
  <si>
    <t>Zemní práce - rýhy (dl *š *v)</t>
  </si>
  <si>
    <t>(2,00)*0,40*0,80+(2,00+2,00)*0,40*0,80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</si>
  <si>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</si>
  <si>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</si>
  <si>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-511125156</t>
  </si>
  <si>
    <t>Zemní práce - lokální přesun (obj)</t>
  </si>
  <si>
    <t>(rýhy_obj)</t>
  </si>
  <si>
    <t>171201201</t>
  </si>
  <si>
    <t>Uložení sypaniny na skládky nebo meziskládky bez hutnění s upravením uložené sypaniny do předepsaného tvaru</t>
  </si>
  <si>
    <t>1894123547</t>
  </si>
  <si>
    <t>Zemní práce - skládka (obj)</t>
  </si>
  <si>
    <t>167151101</t>
  </si>
  <si>
    <t>Nakládání, skládání a překládání neulehlého výkopku nebo sypaniny strojně nakládání, množství do 100 m3, z horniny třídy těžitelnosti I, skupiny 1 až 3</t>
  </si>
  <si>
    <t>22546124</t>
  </si>
  <si>
    <t>Zemní práce - nakládání (obj)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</si>
  <si>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</si>
  <si>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</si>
  <si>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81291702</t>
  </si>
  <si>
    <t>Zemní práce - přesun (obj)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</si>
  <si>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</si>
  <si>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</si>
  <si>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-1282129857</t>
  </si>
  <si>
    <t>1,92*5 'Přepočtené koeficientem množství</t>
  </si>
  <si>
    <t>171201221</t>
  </si>
  <si>
    <t>Poplatek za uložení stavebního odpadu na skládce (skládkovné) zeminy a kamení zatříděného do Katalogu odpadů pod kódem 17 05 04</t>
  </si>
  <si>
    <t>375623877</t>
  </si>
  <si>
    <t>Zemní práce - skládkovné (obj)</t>
  </si>
  <si>
    <t>1,92*1,8 'Přepočtené koeficientem množství</t>
  </si>
  <si>
    <t>181351103</t>
  </si>
  <si>
    <t>Rozprostření a urovnání ornice v rovině nebo ve svahu sklonu do 1:5 strojně při souvislé ploše přes 100 do 500 m2, tl. vrstvy do 200 mm</t>
  </si>
  <si>
    <t>-932717298</t>
  </si>
  <si>
    <t>Trávník - substrát (pl)</t>
  </si>
  <si>
    <t>167,60</t>
  </si>
  <si>
    <t>M</t>
  </si>
  <si>
    <t>10364101</t>
  </si>
  <si>
    <t xml:space="preserve">zemina pro terénní úpravy -  ornice</t>
  </si>
  <si>
    <t>-389275187</t>
  </si>
  <si>
    <t>167,6*0,15 'Přepočtené koeficientem množství</t>
  </si>
  <si>
    <t>181411131</t>
  </si>
  <si>
    <t>Založení trávníku na půdě předem připravené plochy do 1000 m2 výsevem včetně utažení parkového v rovině nebo na svahu do 1:5</t>
  </si>
  <si>
    <t>-725619191</t>
  </si>
  <si>
    <t>Trávník (pl)</t>
  </si>
  <si>
    <t>00572410</t>
  </si>
  <si>
    <t>osivo směs travní parková</t>
  </si>
  <si>
    <t>kg</t>
  </si>
  <si>
    <t>-1834892067</t>
  </si>
  <si>
    <t>167,6*0,015 'Přepočtené koeficientem množství</t>
  </si>
  <si>
    <t>Zakládání</t>
  </si>
  <si>
    <t>271572211</t>
  </si>
  <si>
    <t>Podsyp pod základové konstrukce se zhutněním a urovnáním povrchu ze štěrkopísku netříděného</t>
  </si>
  <si>
    <t>1432144008</t>
  </si>
  <si>
    <t>Základy - schodiště, podsyp (dl * š * v)</t>
  </si>
  <si>
    <t>(2,00*0,80)*0,10+(2,00*2,30)*0,10</t>
  </si>
  <si>
    <t>274313711</t>
  </si>
  <si>
    <t>Základy z betonu prostého pasy betonu kamenem neprokládaného tř. C 20/25</t>
  </si>
  <si>
    <t>-271757255</t>
  </si>
  <si>
    <t>Základy - pasy (dl * š * v)</t>
  </si>
  <si>
    <t>(2,00)*0,40*0,80+(2,00+2,00)*0,40*0,90</t>
  </si>
  <si>
    <t>14</t>
  </si>
  <si>
    <t>273321411</t>
  </si>
  <si>
    <t>Základy z betonu železového (bez výztuže) desky z betonu bez zvláštních nároků na prostředí tř. C 20/25</t>
  </si>
  <si>
    <t>-982867055</t>
  </si>
  <si>
    <t>Základy - schodiště, deska (dl * š * v)</t>
  </si>
  <si>
    <t>(2,00*0,80)*0,25+(2,00*2,30)*0,25</t>
  </si>
  <si>
    <t>273351121</t>
  </si>
  <si>
    <t>Bednění základů desek zřízení</t>
  </si>
  <si>
    <t>-1074163845</t>
  </si>
  <si>
    <t>Základy - schodiště, deska, bednění (dl * v)</t>
  </si>
  <si>
    <t>(2,00*2+0,80*2)*0,50+(2,00*2+2,30*2)*0,50</t>
  </si>
  <si>
    <t>273351122</t>
  </si>
  <si>
    <t>Bednění základů desek odstranění</t>
  </si>
  <si>
    <t>-326938860</t>
  </si>
  <si>
    <t>17</t>
  </si>
  <si>
    <t>273362021</t>
  </si>
  <si>
    <t>Výztuž základů desek ze svařovaných sítí z drátů typu KARI</t>
  </si>
  <si>
    <t>-730655026</t>
  </si>
  <si>
    <t>Základy - schodiště, deska, výztuž (dl * š * m) (m = 5,40 kg/m3)</t>
  </si>
  <si>
    <t>((2,00*0,80)+(2,00*2,30))*5,40*1,50/1000</t>
  </si>
  <si>
    <t>Svislé a kompletní konstrukce</t>
  </si>
  <si>
    <t>18</t>
  </si>
  <si>
    <t>339921131</t>
  </si>
  <si>
    <t xml:space="preserve">Osazování palisád  betonových v řadě se zabetonováním výšky palisády do 500 mm</t>
  </si>
  <si>
    <t>-1555872944</t>
  </si>
  <si>
    <t>Palisáda (dl)</t>
  </si>
  <si>
    <t>15,16+14,15+6,97+0,83</t>
  </si>
  <si>
    <t>19</t>
  </si>
  <si>
    <t>59228410</t>
  </si>
  <si>
    <t>palisáda betonová vzhled dobové dlažební kameny přírodní 160x160x1000mm</t>
  </si>
  <si>
    <t>kus</t>
  </si>
  <si>
    <t>-1999343102</t>
  </si>
  <si>
    <t>37,11*5,9 'Přepočtené koeficientem množství</t>
  </si>
  <si>
    <t>20</t>
  </si>
  <si>
    <t>339921132</t>
  </si>
  <si>
    <t xml:space="preserve">Osazování palisád  betonových v řadě se zabetonováním výšky palisády přes 500 do 1000 mm</t>
  </si>
  <si>
    <t>1998867664</t>
  </si>
  <si>
    <t>3,22+1,64+1,60</t>
  </si>
  <si>
    <t>59228411</t>
  </si>
  <si>
    <t>palisáda betonová vzhled dobové dlažební kameny přírodní 160x160x1200mm</t>
  </si>
  <si>
    <t>1972249955</t>
  </si>
  <si>
    <t>6,46*5,9 'Přepočtené koeficientem množství</t>
  </si>
  <si>
    <t>Komunikace pozemní</t>
  </si>
  <si>
    <t>22</t>
  </si>
  <si>
    <t>564851112</t>
  </si>
  <si>
    <t xml:space="preserve">Podklad ze štěrkodrti ŠD  s rozprostřením a zhutněním, po zhutnění tl. 160 mm</t>
  </si>
  <si>
    <t>437182752</t>
  </si>
  <si>
    <t>Souvrství zpevněné plochy - podsyp (pl)</t>
  </si>
  <si>
    <t>skladba K1</t>
  </si>
  <si>
    <t>(skl_K1_pl)</t>
  </si>
  <si>
    <t>23</t>
  </si>
  <si>
    <t>596811122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</si>
  <si>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100 do 300 m2</t>
  </si>
  <si>
    <t>-227007601</t>
  </si>
  <si>
    <t>Souvrství zpevněné plochy - dlažba (dl * š)</t>
  </si>
  <si>
    <t>128,0</t>
  </si>
  <si>
    <t>24</t>
  </si>
  <si>
    <t>59245016</t>
  </si>
  <si>
    <t>dlažba tvar čtverec betonová 100x100x60mm přírodní</t>
  </si>
  <si>
    <t>-287641719</t>
  </si>
  <si>
    <t>128*1,1 'Přepočtené koeficientem množství</t>
  </si>
  <si>
    <t>25</t>
  </si>
  <si>
    <t>59245019</t>
  </si>
  <si>
    <t>dlažba tvar obdélník betonová pro nevidomé 200x100x60mm přírodní</t>
  </si>
  <si>
    <t>-211083755</t>
  </si>
  <si>
    <t>2,2*1,1 'Přepočtené koeficientem množství</t>
  </si>
  <si>
    <t>Úpravy povrchů, podlahy a osazování výplní</t>
  </si>
  <si>
    <t>26</t>
  </si>
  <si>
    <t>637311122</t>
  </si>
  <si>
    <t>Okapový chodník z obrubníků betonových chodníkových, se zalitím spár cementovou maltou do lože z betonu prostého, z obrubníků stojatých</t>
  </si>
  <si>
    <t>-11948409</t>
  </si>
  <si>
    <t>Okapový chodník - obrubník (dl)</t>
  </si>
  <si>
    <t>kačírek</t>
  </si>
  <si>
    <t>(3,00+3,89+0,80)+(0,80+12,50)+(5,32+0,80)+(0,80+5,00+0,80)+(0,80+3,83+3,00)</t>
  </si>
  <si>
    <t>27</t>
  </si>
  <si>
    <t>632481215</t>
  </si>
  <si>
    <t xml:space="preserve">Separační vrstva k oddělení podlahových vrstev  z geotextilie</t>
  </si>
  <si>
    <t>1204429770</t>
  </si>
  <si>
    <t>Okapový chodník - kačírek, separace (pl)</t>
  </si>
  <si>
    <t>17,0</t>
  </si>
  <si>
    <t>28</t>
  </si>
  <si>
    <t>637121111</t>
  </si>
  <si>
    <t xml:space="preserve">Okapový chodník z kameniva  s udusáním a urovnáním povrchu z kačírku tl. 100 mm</t>
  </si>
  <si>
    <t>1360594619</t>
  </si>
  <si>
    <t>Okapový chodník - kačírek (pl)</t>
  </si>
  <si>
    <t>15,5</t>
  </si>
  <si>
    <t>29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</si>
  <si>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</si>
  <si>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</si>
  <si>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1799667383</t>
  </si>
  <si>
    <t>30</t>
  </si>
  <si>
    <t>59217017</t>
  </si>
  <si>
    <t>obrubník betonový chodníkový 1000x100x250mm</t>
  </si>
  <si>
    <t>1441010061</t>
  </si>
  <si>
    <t>Obrubník (dl)</t>
  </si>
  <si>
    <t>12,71+3,37+3,37+9,10+1,50+2,00+0,36+5,78+3,64+3,64</t>
  </si>
  <si>
    <t>45,47*1,1 'Přepočtené koeficientem množství</t>
  </si>
  <si>
    <t>31</t>
  </si>
  <si>
    <t>59217016</t>
  </si>
  <si>
    <t>obrubník betonový chodníkový 1000x80x250mm</t>
  </si>
  <si>
    <t>168205987</t>
  </si>
  <si>
    <t>Schodiště (dl * p)</t>
  </si>
  <si>
    <t>(2,00)*7+(2,00)*3</t>
  </si>
  <si>
    <t>20*1,1 'Přepočtené koeficientem množství</t>
  </si>
  <si>
    <t>32</t>
  </si>
  <si>
    <t>59217035</t>
  </si>
  <si>
    <t>obrubník betonový obloukový vnější 780x150x250mm</t>
  </si>
  <si>
    <t>-1319411133</t>
  </si>
  <si>
    <t>33</t>
  </si>
  <si>
    <t>916241213</t>
  </si>
  <si>
    <t>Osazení obrubníku kamenného se zřízením lože, s vyplněním a zatřením spár cementovou maltou stojatého s boční opěrou z betonu prostého, do lože z betonu prostého</t>
  </si>
  <si>
    <t>-34955719</t>
  </si>
  <si>
    <t>Zpětné osazení obrubníků (dl)</t>
  </si>
  <si>
    <t>34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</si>
  <si>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</si>
  <si>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</si>
  <si>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-1810461106</t>
  </si>
  <si>
    <t>Zpětné osazení obrubníků - zalití (dl)</t>
  </si>
  <si>
    <t>998</t>
  </si>
  <si>
    <t>Přesun hmot</t>
  </si>
  <si>
    <t>35</t>
  </si>
  <si>
    <t>998011001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</si>
  <si>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</si>
  <si>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-1652771739</t>
  </si>
  <si>
    <t>OST</t>
  </si>
  <si>
    <t>Ostatní</t>
  </si>
  <si>
    <t>36</t>
  </si>
  <si>
    <t>OST000CHR1</t>
  </si>
  <si>
    <t>D+M chránička DN 110 vč. doplňků (dle PD)</t>
  </si>
  <si>
    <t>512</t>
  </si>
  <si>
    <t>1253699237</t>
  </si>
  <si>
    <t>Chránička (dl)</t>
  </si>
  <si>
    <t>4,00+12,00+4,00</t>
  </si>
  <si>
    <t>37</t>
  </si>
  <si>
    <t>OST000POK1</t>
  </si>
  <si>
    <t>Výšková úprava poklopu vč. usazení (dle PD)</t>
  </si>
  <si>
    <t>kpl</t>
  </si>
  <si>
    <t>-1079965837</t>
  </si>
  <si>
    <t>02 - Terasy a rampy</t>
  </si>
  <si>
    <t>02.1 - Bourané konstrukce</t>
  </si>
  <si>
    <t>113106111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</si>
  <si>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</si>
  <si>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494641667</t>
  </si>
  <si>
    <t>Odstranění kostek (dl * š)</t>
  </si>
  <si>
    <t>(9,42+3,15)*0,50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</si>
  <si>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</si>
  <si>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</si>
  <si>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1490393478</t>
  </si>
  <si>
    <t>Odstranění dlažby (dl * š)</t>
  </si>
  <si>
    <t>((23,34+6,41)+(2,70+1,90+3,55+9,72+6,18)+(17,83+1,10)+(9,82+3,65+1,90+1,70)+(5,93))*0,50</t>
  </si>
  <si>
    <t>(22,74)*0,60</t>
  </si>
  <si>
    <t>(5,40)*1,84</t>
  </si>
  <si>
    <t>1285587061</t>
  </si>
  <si>
    <t>71,44</t>
  </si>
  <si>
    <t>629995219</t>
  </si>
  <si>
    <t>Očištění vnějších ploch tryskáním křemičitým pískem nesušeným ( metodou torbo tryskání), povrchu betonového</t>
  </si>
  <si>
    <t>-1543218307</t>
  </si>
  <si>
    <t>Otryskání (dl * š)</t>
  </si>
  <si>
    <t>3,60*3,65</t>
  </si>
  <si>
    <t>(1,65*8)*(0,15+0,30)</t>
  </si>
  <si>
    <t>-689392002</t>
  </si>
  <si>
    <t>desky</t>
  </si>
  <si>
    <t>(3,87*3,58)*0,10</t>
  </si>
  <si>
    <t>rampy</t>
  </si>
  <si>
    <t>(2,80*1,65)*0,10</t>
  </si>
  <si>
    <t>(3,03*2,00)*0,10</t>
  </si>
  <si>
    <t>pasy</t>
  </si>
  <si>
    <t>(3,87*3,58)*0,40*1,60+(1,50+1,50)*0,40*0,80</t>
  </si>
  <si>
    <t>963042819</t>
  </si>
  <si>
    <t xml:space="preserve">Bourání schodišťových stupňů betonových  zhotovených na místě</t>
  </si>
  <si>
    <t>215652008</t>
  </si>
  <si>
    <t>(1,84)*5</t>
  </si>
  <si>
    <t>965045113</t>
  </si>
  <si>
    <t>Bourání potěrů tl. do 50 mm cementových nebo pískocementových, plochy přes 4 m2</t>
  </si>
  <si>
    <t>-96141775</t>
  </si>
  <si>
    <t>Odbourání teraca (dl * š)</t>
  </si>
  <si>
    <t>(3,60*3,65)</t>
  </si>
  <si>
    <t>985131311</t>
  </si>
  <si>
    <t>Očištění ploch stěn, rubu kleneb a podlah ruční dočištění ocelovými kartáči</t>
  </si>
  <si>
    <t>1057833261</t>
  </si>
  <si>
    <t>Souvrství stěny - očištění (dl * v)</t>
  </si>
  <si>
    <t>(3,58+3,87)*1,00</t>
  </si>
  <si>
    <t>(3,65+1,80+2,10)*1,00</t>
  </si>
  <si>
    <t>892760034</t>
  </si>
  <si>
    <t>-159333531</t>
  </si>
  <si>
    <t>68,534*5 'Přepočtené koeficientem množství</t>
  </si>
  <si>
    <t>451739558</t>
  </si>
  <si>
    <t>767161833</t>
  </si>
  <si>
    <t>Demontáž zábradlí k dalšímu použití rovného nerozebíratelný spoj hmotnosti 1 m zábradlí do 20 kg</t>
  </si>
  <si>
    <t>-107933805</t>
  </si>
  <si>
    <t>(2,16+1,65+6,15+3,43)+(3,55+1,80+2,20)</t>
  </si>
  <si>
    <t>767996702</t>
  </si>
  <si>
    <t xml:space="preserve">Demontáž ostatních zámečnických konstrukcí  o hmotnosti jednotlivých dílů řezáním přes 50 do 100 kg</t>
  </si>
  <si>
    <t>-152838381</t>
  </si>
  <si>
    <t>Demontáž rampy (m)</t>
  </si>
  <si>
    <t>300,0</t>
  </si>
  <si>
    <t>HIS_pl</t>
  </si>
  <si>
    <t>7,45</t>
  </si>
  <si>
    <t>podsyp_obj</t>
  </si>
  <si>
    <t>15,24</t>
  </si>
  <si>
    <t>6,218</t>
  </si>
  <si>
    <t>skl_rampa_pl</t>
  </si>
  <si>
    <t>8,52</t>
  </si>
  <si>
    <t>skl_terasa_pl</t>
  </si>
  <si>
    <t>12,337</t>
  </si>
  <si>
    <t>šachty_obj</t>
  </si>
  <si>
    <t>0,5</t>
  </si>
  <si>
    <t>ztr_200_pl</t>
  </si>
  <si>
    <t>19,43</t>
  </si>
  <si>
    <t>02.2 - Nové konstrukce</t>
  </si>
  <si>
    <t xml:space="preserve">    711 - Izolace proti vodě, vlhkosti a plynům</t>
  </si>
  <si>
    <t xml:space="preserve">    783 - Dokončovací práce - nátěry</t>
  </si>
  <si>
    <t>131313101</t>
  </si>
  <si>
    <t>Hloubení jam ručně zapažených i nezapažených s urovnáním dna do předepsaného profilu a spádu v hornině třídy těžitelnosti II skupiny 4 soudržných</t>
  </si>
  <si>
    <t>1753221690</t>
  </si>
  <si>
    <t>Odtěžení stavebního rumu (dl * š * v)</t>
  </si>
  <si>
    <t>(3,87*3,58)*1,10</t>
  </si>
  <si>
    <t>-63038410</t>
  </si>
  <si>
    <t>T3</t>
  </si>
  <si>
    <t>(2,15+6,80+10,48)*0,40*0,80</t>
  </si>
  <si>
    <t>133212011</t>
  </si>
  <si>
    <t>Hloubení šachet ručně zapažených i nezapažených v horninách třídy těžitelnosti I skupiny 3, půdorysná plocha výkopu do 4 m2</t>
  </si>
  <si>
    <t>-506043849</t>
  </si>
  <si>
    <t>Zemní práce - šachty (dl * š * v)</t>
  </si>
  <si>
    <t>T4</t>
  </si>
  <si>
    <t>(1,25*0,50*0,80)</t>
  </si>
  <si>
    <t>-747726450</t>
  </si>
  <si>
    <t>(šachty_obj)</t>
  </si>
  <si>
    <t>-1998005144</t>
  </si>
  <si>
    <t>76924499</t>
  </si>
  <si>
    <t>-1468232276</t>
  </si>
  <si>
    <t>(podsyp_obj)</t>
  </si>
  <si>
    <t>-404918173</t>
  </si>
  <si>
    <t>21,958*5 'Přepočtené koeficientem množství</t>
  </si>
  <si>
    <t>1348527719</t>
  </si>
  <si>
    <t>21,958*1,8 'Přepočtené koeficientem množství</t>
  </si>
  <si>
    <t>174101101</t>
  </si>
  <si>
    <t>Zásyp sypaninou z jakékoliv horniny strojně s uložením výkopku ve vrstvách se zhutněním jam, šachet, rýh nebo kolem objektů v těchto vykopávkách</t>
  </si>
  <si>
    <t>-509828500</t>
  </si>
  <si>
    <t>Zemní práce - záspy (předpokládaný obj)</t>
  </si>
  <si>
    <t>(3,65*3,38)*0,80+(1,20*7,10)*0,40</t>
  </si>
  <si>
    <t>obsyp_obj</t>
  </si>
  <si>
    <t>58981120</t>
  </si>
  <si>
    <t>recyklát betonový frakce 0/16</t>
  </si>
  <si>
    <t>969053325</t>
  </si>
  <si>
    <t>13,278*1,8 'Přepočtené koeficientem množství</t>
  </si>
  <si>
    <t>-1363000784</t>
  </si>
  <si>
    <t>Základy - pasy, podsyp (dl * š * v)</t>
  </si>
  <si>
    <t>(2,15+6,80+10,48)*0,40*0,20</t>
  </si>
  <si>
    <t>-384776486</t>
  </si>
  <si>
    <t>(2,15+6,80+10,48)*0,40*0,48</t>
  </si>
  <si>
    <t>275313711</t>
  </si>
  <si>
    <t>Základy z betonu prostého patky a bloky z betonu kamenem neprokládaného tř. C 20/25</t>
  </si>
  <si>
    <t>-1684061149</t>
  </si>
  <si>
    <t>Základy - patky (dl * š * v)</t>
  </si>
  <si>
    <t>311113212</t>
  </si>
  <si>
    <t xml:space="preserve">Nadzákladové zdi z tvárnic ztraceného bednění  štípaných, včetně výplně z betonu třídy C 16/20 přírodních, tloušťky zdiva 200 mm</t>
  </si>
  <si>
    <t>-1581207088</t>
  </si>
  <si>
    <t>Základy - ztracenky (dl * v)</t>
  </si>
  <si>
    <t>(2,15+6,80+10,48)*1,00</t>
  </si>
  <si>
    <t>279361821</t>
  </si>
  <si>
    <t xml:space="preserve">Výztuž základových zdí nosných  svislých nebo odkloněných od svislice, rovinných nebo oblých, deskových nebo žebrových, včetně výztuže jejich žeber z betonářské oceli 10 505 (R) nebo BSt 500</t>
  </si>
  <si>
    <t>-914284347</t>
  </si>
  <si>
    <t>Základy - ztracenky, výztuž (pl * m) (m = 15,0 kg/m2)</t>
  </si>
  <si>
    <t>(ztr_200_pl)*15,0/1000</t>
  </si>
  <si>
    <t>348262404</t>
  </si>
  <si>
    <t>Ploty z betonových bloků - systém suchého zdění ukončení plotové zdi krycí deskou lepenou mrazuvzdorným lepidlem hladkou přírodní (šedou)</t>
  </si>
  <si>
    <t>-1109692520</t>
  </si>
  <si>
    <t>Základy - ztracenky, zákrytová deska (dl)</t>
  </si>
  <si>
    <t>(2,15+6,80+10,48)</t>
  </si>
  <si>
    <t>331231115</t>
  </si>
  <si>
    <t xml:space="preserve">Pilíře volně stojící z cihel pálených  čtyřhranné až osmihranné (průřezu čtverce, T nebo kříže) pravoúhlé pod omítku nebo režné, bez spárování z cihel plných dl. 290 mm P 7 až P 15 M I, na maltu ze suché směsi 5 MPa</t>
  </si>
  <si>
    <t>1289913428</t>
  </si>
  <si>
    <t>Pilíř (dl * š * v)</t>
  </si>
  <si>
    <t>(1,05)*0,30*1,00</t>
  </si>
  <si>
    <t>564752111</t>
  </si>
  <si>
    <t xml:space="preserve">Podklad nebo kryt z vibrovaného štěrku VŠ  s rozprostřením, vlhčením a zhutněním, po zhutnění tl. 150 mm</t>
  </si>
  <si>
    <t>1557742729</t>
  </si>
  <si>
    <t>terasa (T1; T2; T3)</t>
  </si>
  <si>
    <t>(skl_terasa_pl)</t>
  </si>
  <si>
    <t>rampa (T1; T2; T3)</t>
  </si>
  <si>
    <t>(skl_rampa_pl)</t>
  </si>
  <si>
    <t>564811111</t>
  </si>
  <si>
    <t xml:space="preserve">Podklad ze štěrkodrti ŠD  s rozprostřením a zhutněním, po zhutnění tl. 50 mm</t>
  </si>
  <si>
    <t>651317538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</si>
  <si>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</si>
  <si>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</si>
  <si>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-1619944320</t>
  </si>
  <si>
    <t>terasa</t>
  </si>
  <si>
    <t>(3,65*3,38)</t>
  </si>
  <si>
    <t>Mezisoučet</t>
  </si>
  <si>
    <t>rampa</t>
  </si>
  <si>
    <t>(1,20*7,10)</t>
  </si>
  <si>
    <t>59246002</t>
  </si>
  <si>
    <t>dlažba plošná betonová terasová hladká 400x400x40mm</t>
  </si>
  <si>
    <t>-517701917</t>
  </si>
  <si>
    <t>20,857*1,1 'Přepočtené koeficientem množství</t>
  </si>
  <si>
    <t>-1103750831</t>
  </si>
  <si>
    <t>0,77*1,1 'Přepočtené koeficientem množství</t>
  </si>
  <si>
    <t>632902211</t>
  </si>
  <si>
    <t xml:space="preserve">Příprava zatvrdlého povrchu betonových mazanin  pro cementový potěr cementovým mlékem s přísadou</t>
  </si>
  <si>
    <t>-1089293451</t>
  </si>
  <si>
    <t>Souvrství podlahy - příprava (dl * š)</t>
  </si>
  <si>
    <t>6324501X1</t>
  </si>
  <si>
    <t>Vyrovnávací cementový potěr tl 100 mm provedený v ploše vyztužený vlákny (dle PD)</t>
  </si>
  <si>
    <t>686770449</t>
  </si>
  <si>
    <t>Souvrství podlahy - spádová vrstva (dl * š)</t>
  </si>
  <si>
    <t>6324501X2</t>
  </si>
  <si>
    <t>-1897153231</t>
  </si>
  <si>
    <t xml:space="preserve">Souvrství podlahy -  povrchová úprava (dl * š)</t>
  </si>
  <si>
    <t>622131111</t>
  </si>
  <si>
    <t xml:space="preserve">Podkladní a spojovací vrstva vnějších omítaných ploch  polymercementový spojovací můstek nanášený ručně stěn</t>
  </si>
  <si>
    <t>1123485988</t>
  </si>
  <si>
    <t>Souvrství stěny - adhézní můstek (dl * v)</t>
  </si>
  <si>
    <t>985312111</t>
  </si>
  <si>
    <t>Stěrka k vyrovnání ploch reprofilovaného betonu stěn, tloušťky do 2 mm</t>
  </si>
  <si>
    <t>1114397383</t>
  </si>
  <si>
    <t>Souvrství stěny - stěrka (dl * v)</t>
  </si>
  <si>
    <t>622135002</t>
  </si>
  <si>
    <t xml:space="preserve">Vyrovnání nerovností podkladu vnějších omítaných ploch  maltou, tloušťky do 10 mm cementovou stěn</t>
  </si>
  <si>
    <t>-590974657</t>
  </si>
  <si>
    <t>Souvrství stěny - vyrovnání (dl * v)</t>
  </si>
  <si>
    <t>-1269831863</t>
  </si>
  <si>
    <t>(0,40+23,34+6,41+0,40)+(2,62+1,90+3,52+9,56+6,90+0,40)+(0,40+3,35+17,91+5,82)+(0,40+9,95+9,24)+(0,40+5,93+0,40)</t>
  </si>
  <si>
    <t>dlažba</t>
  </si>
  <si>
    <t>(0,66+1,66+0,33+1,35)+(3,80+1,80+2,10+0,38)+(0,70+9,85+12,13+6,64)</t>
  </si>
  <si>
    <t>983228096</t>
  </si>
  <si>
    <t>Okapový chodník - kačírek, separace (dl * š)</t>
  </si>
  <si>
    <t>((23,34+6,41)+(2,62+1,90+3,52+9,56+6,90)+(3,35+17,91+5,82)+(9,95+9,24)+(5,93))*0,60</t>
  </si>
  <si>
    <t>288006174</t>
  </si>
  <si>
    <t>Okapový chodník - kačírek (dl * š)</t>
  </si>
  <si>
    <t>((23,34+6,41)+(2,62+1,90+3,52+9,56+6,90)+(3,35+17,91+5,82)+(9,95+9,24)+(5,93))*0,40</t>
  </si>
  <si>
    <t>637111113</t>
  </si>
  <si>
    <t xml:space="preserve">Okapový chodník z kameniva  s udusáním a urovnáním povrchu ze štěrkopísku tl. 200 mm</t>
  </si>
  <si>
    <t>-847858960</t>
  </si>
  <si>
    <t>Okapový chodník - dlažba, podasyp (dl * š)</t>
  </si>
  <si>
    <t>(1,92)+(4,68)+(9,85+12,13)*0,60+(6,64)*0,30</t>
  </si>
  <si>
    <t>637211121</t>
  </si>
  <si>
    <t xml:space="preserve">Okapový chodník z dlaždic  betonových se zalitím spár cementovou maltou do písku, tl. dlaždic 40 mm</t>
  </si>
  <si>
    <t>-502859701</t>
  </si>
  <si>
    <t>Okapový chodník - dlažba (dl * š)</t>
  </si>
  <si>
    <t>1176737528</t>
  </si>
  <si>
    <t>711</t>
  </si>
  <si>
    <t>Izolace proti vodě, vlhkosti a plynům</t>
  </si>
  <si>
    <t>711112001</t>
  </si>
  <si>
    <t xml:space="preserve">Provedení izolace proti zemní vlhkosti natěradly a tmely za studena  na ploše svislé S nátěrem penetračním</t>
  </si>
  <si>
    <t>447130640</t>
  </si>
  <si>
    <t>Souvrství stěny - HIS, NAIP, penetrace (dl * v)</t>
  </si>
  <si>
    <t>11163153</t>
  </si>
  <si>
    <t>emulze asfaltová penetrační</t>
  </si>
  <si>
    <t>litr</t>
  </si>
  <si>
    <t>-1162656400</t>
  </si>
  <si>
    <t>7,45*0,35 'Přepočtené koeficientem množství</t>
  </si>
  <si>
    <t>38</t>
  </si>
  <si>
    <t>711142559</t>
  </si>
  <si>
    <t xml:space="preserve">Provedení izolace proti zemní vlhkosti pásy přitavením  NAIP na ploše svislé S</t>
  </si>
  <si>
    <t>197678637</t>
  </si>
  <si>
    <t>Souvrství stěny - HIS, NAIP (pl)</t>
  </si>
  <si>
    <t>(HIS_pl)</t>
  </si>
  <si>
    <t>39</t>
  </si>
  <si>
    <t>62853004</t>
  </si>
  <si>
    <t>pás asfaltový natavitelný modifikovaný SBS tl 4,0mm s vložkou ze skleněné tkaniny a spalitelnou PE fólií nebo jemnozrnný minerálním posypem na horním povrchu</t>
  </si>
  <si>
    <t>1513445781</t>
  </si>
  <si>
    <t>7,45*1,1 'Přepočtené koeficientem množství</t>
  </si>
  <si>
    <t>40</t>
  </si>
  <si>
    <t>711161212</t>
  </si>
  <si>
    <t>Izolace proti zemní vlhkosti a beztlakové vodě nopovými fóliemi na ploše svislé S vrstva ochranná, odvětrávací a drenážní výška nopku 8,0 mm, tl. fólie do 0,6 mm</t>
  </si>
  <si>
    <t>-1145573240</t>
  </si>
  <si>
    <t>Základy - ztracenky, nopovka (dl * v)</t>
  </si>
  <si>
    <t>(2,15+6,80+10,48)*1,20</t>
  </si>
  <si>
    <t>41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</si>
  <si>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</si>
  <si>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</si>
  <si>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-670289031</t>
  </si>
  <si>
    <t>42</t>
  </si>
  <si>
    <t>767000X1</t>
  </si>
  <si>
    <t>Zpětná montáž zábradlí vč. očištění, kotvení a povrchové úpravy (dle PD)</t>
  </si>
  <si>
    <t>1154850980</t>
  </si>
  <si>
    <t>Zpětná montáž zábradlí (dl)</t>
  </si>
  <si>
    <t>2,11+3,58</t>
  </si>
  <si>
    <t>3,55+1,80+2,20</t>
  </si>
  <si>
    <t>43</t>
  </si>
  <si>
    <t>767000Z1</t>
  </si>
  <si>
    <t>D+M Z1 zábradlí ocelové vč. madla, kotvení a povrchové úpravy (dle PD)</t>
  </si>
  <si>
    <t>-1721711416</t>
  </si>
  <si>
    <t>44</t>
  </si>
  <si>
    <t>767000Z2</t>
  </si>
  <si>
    <t>D+M Z2 zábradlí ocelové vč. madla, kotvení a povrchové úpravy (dle PD)</t>
  </si>
  <si>
    <t>748315074</t>
  </si>
  <si>
    <t>45</t>
  </si>
  <si>
    <t>767000Z3</t>
  </si>
  <si>
    <t>D+M Z3 zábradlí ocelové vč. madla, kotvení a povrchové úpravy (dle PD)</t>
  </si>
  <si>
    <t>-138637748</t>
  </si>
  <si>
    <t>46</t>
  </si>
  <si>
    <t>767000Z6</t>
  </si>
  <si>
    <t>D+M Z6 zábradlí ocelové vč. madla, kotvení a povrchové úpravy (dle PD)</t>
  </si>
  <si>
    <t>-678638886</t>
  </si>
  <si>
    <t>47</t>
  </si>
  <si>
    <t>767000Z7</t>
  </si>
  <si>
    <t>D+M Z7 zábradlí ocelové vč. madla, kotvení a povrchové úpravy (dle PD)</t>
  </si>
  <si>
    <t>1972761925</t>
  </si>
  <si>
    <t>783</t>
  </si>
  <si>
    <t>Dokončovací práce - nátěry</t>
  </si>
  <si>
    <t>48</t>
  </si>
  <si>
    <t>783813101</t>
  </si>
  <si>
    <t>Penetrační nátěr omítek hladkých betonových povrchů syntetický</t>
  </si>
  <si>
    <t>1578563823</t>
  </si>
  <si>
    <t>Souvrství stěny - nátěr (dl * v)</t>
  </si>
  <si>
    <t>49</t>
  </si>
  <si>
    <t>783826675</t>
  </si>
  <si>
    <t>Hydrofobizační nátěr omítek silikonový, transparentní, povrchů hrubých betonových povrchů nebo omítek hrubých, rýhovaných tenkovrstvých nebo škrábaných (břízolitových)</t>
  </si>
  <si>
    <t>-1230801589</t>
  </si>
  <si>
    <t>03 - VRN</t>
  </si>
  <si>
    <t>VRN - Vedlejší rozpočtové náklady</t>
  </si>
  <si>
    <t>Vedlejší rozpočtové náklady</t>
  </si>
  <si>
    <t>VRN000X1</t>
  </si>
  <si>
    <t>Zařízení staveniště</t>
  </si>
  <si>
    <t>-2062582052</t>
  </si>
  <si>
    <t>VRN000X2</t>
  </si>
  <si>
    <t>Ztížené provozní vlivy</t>
  </si>
  <si>
    <t>-1327758155</t>
  </si>
  <si>
    <t>VRN000X3</t>
  </si>
  <si>
    <t>Přesun kapacit</t>
  </si>
  <si>
    <t>-1271847376</t>
  </si>
  <si>
    <t>VRN000X4</t>
  </si>
  <si>
    <t>Inženýrská činnost</t>
  </si>
  <si>
    <t>-2035162599</t>
  </si>
  <si>
    <t>SEZNAM FIGUR</t>
  </si>
  <si>
    <t>Výměra</t>
  </si>
  <si>
    <t xml:space="preserve"> 01/ 01.2</t>
  </si>
  <si>
    <t>Použití figury:</t>
  </si>
  <si>
    <t>Hloubení rýh nezapažených š do 800 mm v hornině třídy těžitelnosti I, skupiny 3 objem do 20 m3 strojně</t>
  </si>
  <si>
    <t>Vodorovné přemístění do 50 m výkopku/sypaniny z horniny třídy těžitelnosti I, skupiny 1 až 3</t>
  </si>
  <si>
    <t>Vodorovné přemístění do 1000 m výkopku/sypaniny z horniny třídy těžitelnosti I, skupiny 1 až 3</t>
  </si>
  <si>
    <t>Nakládání výkopku z hornin třídy těžitelnosti I, skupiny 1 až 3 do 100 m3</t>
  </si>
  <si>
    <t>Uložení sypaniny na skládky nebo meziskládky</t>
  </si>
  <si>
    <t>Poplatek za uložení na skládce (skládkovné) zeminy a kamení kód odpadu 17 05 04</t>
  </si>
  <si>
    <t>Kladení betonové dlažby komunikací pro pěší do lože z kameniva vel do 0,09 m2 plochy do 300 m2</t>
  </si>
  <si>
    <t>Podklad ze štěrkodrtě ŠD tl 160 mm</t>
  </si>
  <si>
    <t xml:space="preserve"> 02/ 02.2</t>
  </si>
  <si>
    <t>Provedení izolace proti zemní vlhkosti svislé za studena nátěrem penetračním</t>
  </si>
  <si>
    <t>Provedení izolace proti zemní vlhkosti pásy přitavením svislé NAIP</t>
  </si>
  <si>
    <t>Izolace proti zemní vlhkosti nopovou fólií svislá, nopek v 8,0 mm, tl do 0,6 mm</t>
  </si>
  <si>
    <t>HIV_pl</t>
  </si>
  <si>
    <t>Hloubení jam v soudržných horninách třídy těžitelnosti II, skupiny 4 ručně</t>
  </si>
  <si>
    <t>rýhy_obj_1</t>
  </si>
  <si>
    <t>Kladení betonové dlažby komunikací pro pěší do lože z kameniva vel do 0,25 m2 plochy do 50 m2</t>
  </si>
  <si>
    <t>Podklad z vibrovaného štěrku VŠ tl 150 mm</t>
  </si>
  <si>
    <t>Podklad ze štěrkodrtě ŠD tl 50 mm</t>
  </si>
  <si>
    <t>Hloubení šachet v hornině třídy těžitelnosti I, skupiny 3, plocha výkopu do 4 m2 ručně</t>
  </si>
  <si>
    <t>šachty_obj_1</t>
  </si>
  <si>
    <t>Nosná zeď tl 200 mm ze štípaných tvárnic ztraceného bednění přírodních včetně výplně z betonu</t>
  </si>
  <si>
    <t>Výztuž základových zdí nosných betonářskou ocelí 10 505</t>
  </si>
  <si>
    <t>ztr_300_pl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</si>
</sst>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20MT011b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Úpravy zpevněných ploch před objektem Fr. Skaunicové 66/17, Brno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Fr. Skaunicové 66/17, Brno-Židenice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MŠ speciální, ZŠ speciální a PŠ ELPIS Brno, p.o.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Pro budovy s.r.o.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36</v>
      </c>
      <c r="AJ90" s="41"/>
      <c r="AK90" s="41"/>
      <c r="AL90" s="41"/>
      <c r="AM90" s="81" t="str">
        <f>IF(E20="","",E20)</f>
        <v>STAGA stavební agentura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ROUND(AG95+AG98+AG101,2)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ROUND(AS95+AS98+AS101,2)</f>
        <v>0</v>
      </c>
      <c r="AT94" s="115">
        <f>ROUND(SUM(AV94:AW94),2)</f>
        <v>0</v>
      </c>
      <c r="AU94" s="116">
        <f>ROUND(AU95+AU98+AU101,5)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ROUND(AZ95+AZ98+AZ101,2)</f>
        <v>0</v>
      </c>
      <c r="BA94" s="115">
        <f>ROUND(BA95+BA98+BA101,2)</f>
        <v>0</v>
      </c>
      <c r="BB94" s="115">
        <f>ROUND(BB95+BB98+BB101,2)</f>
        <v>0</v>
      </c>
      <c r="BC94" s="115">
        <f>ROUND(BC95+BC98+BC101,2)</f>
        <v>0</v>
      </c>
      <c r="BD94" s="117">
        <f>ROUND(BD95+BD98+BD101,2)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</v>
      </c>
    </row>
    <row r="95" s="7" customFormat="1" ht="16.5" customHeight="1">
      <c r="A95" s="7"/>
      <c r="B95" s="120"/>
      <c r="C95" s="121"/>
      <c r="D95" s="122" t="s">
        <v>86</v>
      </c>
      <c r="E95" s="122"/>
      <c r="F95" s="122"/>
      <c r="G95" s="122"/>
      <c r="H95" s="122"/>
      <c r="I95" s="123"/>
      <c r="J95" s="122" t="s">
        <v>87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88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81</v>
      </c>
      <c r="BT95" s="132" t="s">
        <v>89</v>
      </c>
      <c r="BU95" s="132" t="s">
        <v>83</v>
      </c>
      <c r="BV95" s="132" t="s">
        <v>84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4" customFormat="1" ht="16.5" customHeight="1">
      <c r="A96" s="133" t="s">
        <v>92</v>
      </c>
      <c r="B96" s="71"/>
      <c r="C96" s="134"/>
      <c r="D96" s="134"/>
      <c r="E96" s="135" t="s">
        <v>93</v>
      </c>
      <c r="F96" s="135"/>
      <c r="G96" s="135"/>
      <c r="H96" s="135"/>
      <c r="I96" s="135"/>
      <c r="J96" s="134"/>
      <c r="K96" s="135" t="s">
        <v>94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'01.1 - Bourané konstrukce'!J32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95</v>
      </c>
      <c r="AR96" s="73"/>
      <c r="AS96" s="138">
        <v>0</v>
      </c>
      <c r="AT96" s="139">
        <f>ROUND(SUM(AV96:AW96),2)</f>
        <v>0</v>
      </c>
      <c r="AU96" s="140">
        <f>'01.1 - Bourané konstrukce'!P127</f>
        <v>0</v>
      </c>
      <c r="AV96" s="139">
        <f>'01.1 - Bourané konstrukce'!J35</f>
        <v>0</v>
      </c>
      <c r="AW96" s="139">
        <f>'01.1 - Bourané konstrukce'!J36</f>
        <v>0</v>
      </c>
      <c r="AX96" s="139">
        <f>'01.1 - Bourané konstrukce'!J37</f>
        <v>0</v>
      </c>
      <c r="AY96" s="139">
        <f>'01.1 - Bourané konstrukce'!J38</f>
        <v>0</v>
      </c>
      <c r="AZ96" s="139">
        <f>'01.1 - Bourané konstrukce'!F35</f>
        <v>0</v>
      </c>
      <c r="BA96" s="139">
        <f>'01.1 - Bourané konstrukce'!F36</f>
        <v>0</v>
      </c>
      <c r="BB96" s="139">
        <f>'01.1 - Bourané konstrukce'!F37</f>
        <v>0</v>
      </c>
      <c r="BC96" s="139">
        <f>'01.1 - Bourané konstrukce'!F38</f>
        <v>0</v>
      </c>
      <c r="BD96" s="141">
        <f>'01.1 - Bourané konstrukce'!F39</f>
        <v>0</v>
      </c>
      <c r="BE96" s="4"/>
      <c r="BT96" s="142" t="s">
        <v>91</v>
      </c>
      <c r="BV96" s="142" t="s">
        <v>84</v>
      </c>
      <c r="BW96" s="142" t="s">
        <v>96</v>
      </c>
      <c r="BX96" s="142" t="s">
        <v>90</v>
      </c>
      <c r="CL96" s="142" t="s">
        <v>1</v>
      </c>
    </row>
    <row r="97" s="4" customFormat="1" ht="16.5" customHeight="1">
      <c r="A97" s="133" t="s">
        <v>92</v>
      </c>
      <c r="B97" s="71"/>
      <c r="C97" s="134"/>
      <c r="D97" s="134"/>
      <c r="E97" s="135" t="s">
        <v>97</v>
      </c>
      <c r="F97" s="135"/>
      <c r="G97" s="135"/>
      <c r="H97" s="135"/>
      <c r="I97" s="135"/>
      <c r="J97" s="134"/>
      <c r="K97" s="135" t="s">
        <v>98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'01.2 - Nové konstrukce'!J32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95</v>
      </c>
      <c r="AR97" s="73"/>
      <c r="AS97" s="138">
        <v>0</v>
      </c>
      <c r="AT97" s="139">
        <f>ROUND(SUM(AV97:AW97),2)</f>
        <v>0</v>
      </c>
      <c r="AU97" s="140">
        <f>'01.2 - Nové konstrukce'!P130</f>
        <v>0</v>
      </c>
      <c r="AV97" s="139">
        <f>'01.2 - Nové konstrukce'!J35</f>
        <v>0</v>
      </c>
      <c r="AW97" s="139">
        <f>'01.2 - Nové konstrukce'!J36</f>
        <v>0</v>
      </c>
      <c r="AX97" s="139">
        <f>'01.2 - Nové konstrukce'!J37</f>
        <v>0</v>
      </c>
      <c r="AY97" s="139">
        <f>'01.2 - Nové konstrukce'!J38</f>
        <v>0</v>
      </c>
      <c r="AZ97" s="139">
        <f>'01.2 - Nové konstrukce'!F35</f>
        <v>0</v>
      </c>
      <c r="BA97" s="139">
        <f>'01.2 - Nové konstrukce'!F36</f>
        <v>0</v>
      </c>
      <c r="BB97" s="139">
        <f>'01.2 - Nové konstrukce'!F37</f>
        <v>0</v>
      </c>
      <c r="BC97" s="139">
        <f>'01.2 - Nové konstrukce'!F38</f>
        <v>0</v>
      </c>
      <c r="BD97" s="141">
        <f>'01.2 - Nové konstrukce'!F39</f>
        <v>0</v>
      </c>
      <c r="BE97" s="4"/>
      <c r="BT97" s="142" t="s">
        <v>91</v>
      </c>
      <c r="BV97" s="142" t="s">
        <v>84</v>
      </c>
      <c r="BW97" s="142" t="s">
        <v>99</v>
      </c>
      <c r="BX97" s="142" t="s">
        <v>90</v>
      </c>
      <c r="CL97" s="142" t="s">
        <v>1</v>
      </c>
    </row>
    <row r="98" s="7" customFormat="1" ht="16.5" customHeight="1">
      <c r="A98" s="7"/>
      <c r="B98" s="120"/>
      <c r="C98" s="121"/>
      <c r="D98" s="122" t="s">
        <v>100</v>
      </c>
      <c r="E98" s="122"/>
      <c r="F98" s="122"/>
      <c r="G98" s="122"/>
      <c r="H98" s="122"/>
      <c r="I98" s="123"/>
      <c r="J98" s="122" t="s">
        <v>101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ROUND(SUM(AG99:AG100),2)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88</v>
      </c>
      <c r="AR98" s="127"/>
      <c r="AS98" s="128">
        <f>ROUND(SUM(AS99:AS100),2)</f>
        <v>0</v>
      </c>
      <c r="AT98" s="129">
        <f>ROUND(SUM(AV98:AW98),2)</f>
        <v>0</v>
      </c>
      <c r="AU98" s="130">
        <f>ROUND(SUM(AU99:AU100),5)</f>
        <v>0</v>
      </c>
      <c r="AV98" s="129">
        <f>ROUND(AZ98*L29,2)</f>
        <v>0</v>
      </c>
      <c r="AW98" s="129">
        <f>ROUND(BA98*L30,2)</f>
        <v>0</v>
      </c>
      <c r="AX98" s="129">
        <f>ROUND(BB98*L29,2)</f>
        <v>0</v>
      </c>
      <c r="AY98" s="129">
        <f>ROUND(BC98*L30,2)</f>
        <v>0</v>
      </c>
      <c r="AZ98" s="129">
        <f>ROUND(SUM(AZ99:AZ100),2)</f>
        <v>0</v>
      </c>
      <c r="BA98" s="129">
        <f>ROUND(SUM(BA99:BA100),2)</f>
        <v>0</v>
      </c>
      <c r="BB98" s="129">
        <f>ROUND(SUM(BB99:BB100),2)</f>
        <v>0</v>
      </c>
      <c r="BC98" s="129">
        <f>ROUND(SUM(BC99:BC100),2)</f>
        <v>0</v>
      </c>
      <c r="BD98" s="131">
        <f>ROUND(SUM(BD99:BD100),2)</f>
        <v>0</v>
      </c>
      <c r="BE98" s="7"/>
      <c r="BS98" s="132" t="s">
        <v>81</v>
      </c>
      <c r="BT98" s="132" t="s">
        <v>89</v>
      </c>
      <c r="BU98" s="132" t="s">
        <v>83</v>
      </c>
      <c r="BV98" s="132" t="s">
        <v>84</v>
      </c>
      <c r="BW98" s="132" t="s">
        <v>102</v>
      </c>
      <c r="BX98" s="132" t="s">
        <v>5</v>
      </c>
      <c r="CL98" s="132" t="s">
        <v>1</v>
      </c>
      <c r="CM98" s="132" t="s">
        <v>91</v>
      </c>
    </row>
    <row r="99" s="4" customFormat="1" ht="16.5" customHeight="1">
      <c r="A99" s="133" t="s">
        <v>92</v>
      </c>
      <c r="B99" s="71"/>
      <c r="C99" s="134"/>
      <c r="D99" s="134"/>
      <c r="E99" s="135" t="s">
        <v>103</v>
      </c>
      <c r="F99" s="135"/>
      <c r="G99" s="135"/>
      <c r="H99" s="135"/>
      <c r="I99" s="135"/>
      <c r="J99" s="134"/>
      <c r="K99" s="135" t="s">
        <v>94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'02.1 - Bourané konstrukce'!J32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95</v>
      </c>
      <c r="AR99" s="73"/>
      <c r="AS99" s="138">
        <v>0</v>
      </c>
      <c r="AT99" s="139">
        <f>ROUND(SUM(AV99:AW99),2)</f>
        <v>0</v>
      </c>
      <c r="AU99" s="140">
        <f>'02.1 - Bourané konstrukce'!P128</f>
        <v>0</v>
      </c>
      <c r="AV99" s="139">
        <f>'02.1 - Bourané konstrukce'!J35</f>
        <v>0</v>
      </c>
      <c r="AW99" s="139">
        <f>'02.1 - Bourané konstrukce'!J36</f>
        <v>0</v>
      </c>
      <c r="AX99" s="139">
        <f>'02.1 - Bourané konstrukce'!J37</f>
        <v>0</v>
      </c>
      <c r="AY99" s="139">
        <f>'02.1 - Bourané konstrukce'!J38</f>
        <v>0</v>
      </c>
      <c r="AZ99" s="139">
        <f>'02.1 - Bourané konstrukce'!F35</f>
        <v>0</v>
      </c>
      <c r="BA99" s="139">
        <f>'02.1 - Bourané konstrukce'!F36</f>
        <v>0</v>
      </c>
      <c r="BB99" s="139">
        <f>'02.1 - Bourané konstrukce'!F37</f>
        <v>0</v>
      </c>
      <c r="BC99" s="139">
        <f>'02.1 - Bourané konstrukce'!F38</f>
        <v>0</v>
      </c>
      <c r="BD99" s="141">
        <f>'02.1 - Bourané konstrukce'!F39</f>
        <v>0</v>
      </c>
      <c r="BE99" s="4"/>
      <c r="BT99" s="142" t="s">
        <v>91</v>
      </c>
      <c r="BV99" s="142" t="s">
        <v>84</v>
      </c>
      <c r="BW99" s="142" t="s">
        <v>104</v>
      </c>
      <c r="BX99" s="142" t="s">
        <v>102</v>
      </c>
      <c r="CL99" s="142" t="s">
        <v>1</v>
      </c>
    </row>
    <row r="100" s="4" customFormat="1" ht="16.5" customHeight="1">
      <c r="A100" s="133" t="s">
        <v>92</v>
      </c>
      <c r="B100" s="71"/>
      <c r="C100" s="134"/>
      <c r="D100" s="134"/>
      <c r="E100" s="135" t="s">
        <v>105</v>
      </c>
      <c r="F100" s="135"/>
      <c r="G100" s="135"/>
      <c r="H100" s="135"/>
      <c r="I100" s="135"/>
      <c r="J100" s="134"/>
      <c r="K100" s="135" t="s">
        <v>98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'02.2 - Nové konstrukce'!J32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95</v>
      </c>
      <c r="AR100" s="73"/>
      <c r="AS100" s="138">
        <v>0</v>
      </c>
      <c r="AT100" s="139">
        <f>ROUND(SUM(AV100:AW100),2)</f>
        <v>0</v>
      </c>
      <c r="AU100" s="140">
        <f>'02.2 - Nové konstrukce'!P132</f>
        <v>0</v>
      </c>
      <c r="AV100" s="139">
        <f>'02.2 - Nové konstrukce'!J35</f>
        <v>0</v>
      </c>
      <c r="AW100" s="139">
        <f>'02.2 - Nové konstrukce'!J36</f>
        <v>0</v>
      </c>
      <c r="AX100" s="139">
        <f>'02.2 - Nové konstrukce'!J37</f>
        <v>0</v>
      </c>
      <c r="AY100" s="139">
        <f>'02.2 - Nové konstrukce'!J38</f>
        <v>0</v>
      </c>
      <c r="AZ100" s="139">
        <f>'02.2 - Nové konstrukce'!F35</f>
        <v>0</v>
      </c>
      <c r="BA100" s="139">
        <f>'02.2 - Nové konstrukce'!F36</f>
        <v>0</v>
      </c>
      <c r="BB100" s="139">
        <f>'02.2 - Nové konstrukce'!F37</f>
        <v>0</v>
      </c>
      <c r="BC100" s="139">
        <f>'02.2 - Nové konstrukce'!F38</f>
        <v>0</v>
      </c>
      <c r="BD100" s="141">
        <f>'02.2 - Nové konstrukce'!F39</f>
        <v>0</v>
      </c>
      <c r="BE100" s="4"/>
      <c r="BT100" s="142" t="s">
        <v>91</v>
      </c>
      <c r="BV100" s="142" t="s">
        <v>84</v>
      </c>
      <c r="BW100" s="142" t="s">
        <v>106</v>
      </c>
      <c r="BX100" s="142" t="s">
        <v>102</v>
      </c>
      <c r="CL100" s="142" t="s">
        <v>1</v>
      </c>
    </row>
    <row r="101" s="7" customFormat="1" ht="16.5" customHeight="1">
      <c r="A101" s="133" t="s">
        <v>92</v>
      </c>
      <c r="B101" s="120"/>
      <c r="C101" s="121"/>
      <c r="D101" s="122" t="s">
        <v>107</v>
      </c>
      <c r="E101" s="122"/>
      <c r="F101" s="122"/>
      <c r="G101" s="122"/>
      <c r="H101" s="122"/>
      <c r="I101" s="123"/>
      <c r="J101" s="122" t="s">
        <v>108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5">
        <f>'03 - VRN'!J30</f>
        <v>0</v>
      </c>
      <c r="AH101" s="123"/>
      <c r="AI101" s="123"/>
      <c r="AJ101" s="123"/>
      <c r="AK101" s="123"/>
      <c r="AL101" s="123"/>
      <c r="AM101" s="123"/>
      <c r="AN101" s="125">
        <f>SUM(AG101,AT101)</f>
        <v>0</v>
      </c>
      <c r="AO101" s="123"/>
      <c r="AP101" s="123"/>
      <c r="AQ101" s="126" t="s">
        <v>88</v>
      </c>
      <c r="AR101" s="127"/>
      <c r="AS101" s="143">
        <v>0</v>
      </c>
      <c r="AT101" s="144">
        <f>ROUND(SUM(AV101:AW101),2)</f>
        <v>0</v>
      </c>
      <c r="AU101" s="145">
        <f>'03 - VRN'!P118</f>
        <v>0</v>
      </c>
      <c r="AV101" s="144">
        <f>'03 - VRN'!J33</f>
        <v>0</v>
      </c>
      <c r="AW101" s="144">
        <f>'03 - VRN'!J34</f>
        <v>0</v>
      </c>
      <c r="AX101" s="144">
        <f>'03 - VRN'!J35</f>
        <v>0</v>
      </c>
      <c r="AY101" s="144">
        <f>'03 - VRN'!J36</f>
        <v>0</v>
      </c>
      <c r="AZ101" s="144">
        <f>'03 - VRN'!F33</f>
        <v>0</v>
      </c>
      <c r="BA101" s="144">
        <f>'03 - VRN'!F34</f>
        <v>0</v>
      </c>
      <c r="BB101" s="144">
        <f>'03 - VRN'!F35</f>
        <v>0</v>
      </c>
      <c r="BC101" s="144">
        <f>'03 - VRN'!F36</f>
        <v>0</v>
      </c>
      <c r="BD101" s="146">
        <f>'03 - VRN'!F37</f>
        <v>0</v>
      </c>
      <c r="BE101" s="7"/>
      <c r="BT101" s="132" t="s">
        <v>89</v>
      </c>
      <c r="BV101" s="132" t="s">
        <v>84</v>
      </c>
      <c r="BW101" s="132" t="s">
        <v>109</v>
      </c>
      <c r="BX101" s="132" t="s">
        <v>5</v>
      </c>
      <c r="CL101" s="132" t="s">
        <v>1</v>
      </c>
      <c r="CM101" s="132" t="s">
        <v>91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HseBeydWQbRAQ1zocs2nzy6o+SdRn8rJ/BJoB69poBic9xOYxMFNUqMeu8d5IQ3odgL7cLHIZsfaaFkgM+dhmw==" hashValue="ktr/Jqpgv7MZR1aoVKUD/f8Upcyhx8YIFR9Mg3S2dbRmAg0S40rcir6EcGhtq3FsOX5qrxyyFCrpWjwJ/GFDKg==" algorithmName="SHA-512" password="CC35"/>
  <mergeCells count="6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Bourané konstrukce'!C2" display="/"/>
    <hyperlink ref="A97" location="'01.2 - Nové konstrukce'!C2" display="/"/>
    <hyperlink ref="A99" location="'02.1 - Bourané konstrukce'!C2" display="/"/>
    <hyperlink ref="A100" location="'02.2 - Nové konstrukce'!C2" display="/"/>
    <hyperlink ref="A101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</row>
    <row r="4" s="1" customFormat="1" ht="24.96" customHeight="1">
      <c r="B4" s="21"/>
      <c r="D4" s="149" t="s">
        <v>110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Úpravy zpevněných ploch před objektem Fr. Skaunicové 66/17, Brno</v>
      </c>
      <c r="F7" s="151"/>
      <c r="G7" s="151"/>
      <c r="H7" s="151"/>
      <c r="L7" s="21"/>
    </row>
    <row r="8" s="1" customFormat="1" ht="12" customHeight="1">
      <c r="B8" s="21"/>
      <c r="D8" s="151" t="s">
        <v>111</v>
      </c>
      <c r="L8" s="21"/>
    </row>
    <row r="9" s="2" customFormat="1" ht="16.5" customHeight="1">
      <c r="A9" s="39"/>
      <c r="B9" s="45"/>
      <c r="C9" s="39"/>
      <c r="D9" s="39"/>
      <c r="E9" s="152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31. 1. 2020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36</v>
      </c>
      <c r="E25" s="39"/>
      <c r="F25" s="39"/>
      <c r="G25" s="39"/>
      <c r="H25" s="39"/>
      <c r="I25" s="151" t="s">
        <v>25</v>
      </c>
      <c r="J25" s="142" t="s">
        <v>37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38</v>
      </c>
      <c r="F26" s="39"/>
      <c r="G26" s="39"/>
      <c r="H26" s="39"/>
      <c r="I26" s="151" t="s">
        <v>28</v>
      </c>
      <c r="J26" s="142" t="s">
        <v>39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40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5"/>
      <c r="B29" s="156"/>
      <c r="C29" s="155"/>
      <c r="D29" s="155"/>
      <c r="E29" s="157" t="s">
        <v>41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42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44</v>
      </c>
      <c r="G34" s="39"/>
      <c r="H34" s="39"/>
      <c r="I34" s="162" t="s">
        <v>43</v>
      </c>
      <c r="J34" s="162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46</v>
      </c>
      <c r="E35" s="151" t="s">
        <v>47</v>
      </c>
      <c r="F35" s="164">
        <f>ROUND((ROUND((SUM(BE127:BE183)),  2) + SUM(BE185:BE189)), 2)</f>
        <v>0</v>
      </c>
      <c r="G35" s="39"/>
      <c r="H35" s="39"/>
      <c r="I35" s="165">
        <v>0.20999999999999999</v>
      </c>
      <c r="J35" s="164">
        <f>ROUND((ROUND(((SUM(BE127:BE183))*I35),  2) + (SUM(BE185:BE189)*I35)),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48</v>
      </c>
      <c r="F36" s="164">
        <f>ROUND((ROUND((SUM(BF127:BF183)),  2) + SUM(BF185:BF189)), 2)</f>
        <v>0</v>
      </c>
      <c r="G36" s="39"/>
      <c r="H36" s="39"/>
      <c r="I36" s="165">
        <v>0.14999999999999999</v>
      </c>
      <c r="J36" s="164">
        <f>ROUND((ROUND(((SUM(BF127:BF183))*I36),  2) + (SUM(BF185:BF189)*I36)),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ROUND((ROUND((SUM(BG127:BG183)),  2) + SUM(BG185:BG189)),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50</v>
      </c>
      <c r="F38" s="164">
        <f>ROUND((ROUND((SUM(BH127:BH183)),  2) + SUM(BH185:BH189)),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51</v>
      </c>
      <c r="F39" s="164">
        <f>ROUND((ROUND((SUM(BI127:BI183)),  2) + SUM(BI185:BI189)),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52</v>
      </c>
      <c r="E41" s="168"/>
      <c r="F41" s="168"/>
      <c r="G41" s="169" t="s">
        <v>53</v>
      </c>
      <c r="H41" s="170" t="s">
        <v>54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Úpravy zpevněných ploch před objektem Fr. Skaunicové 66/17, Brno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01.1 - Bourané konstrukce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Fr. Skaunicové 66/17, Brno-Židenice</v>
      </c>
      <c r="G91" s="41"/>
      <c r="H91" s="41"/>
      <c r="I91" s="33" t="s">
        <v>22</v>
      </c>
      <c r="J91" s="80" t="str">
        <f>IF(J14="","",J14)</f>
        <v>31. 1. 2020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MŠ speciální, ZŠ speciální a PŠ ELPIS Brno, p.o.</v>
      </c>
      <c r="G93" s="41"/>
      <c r="H93" s="41"/>
      <c r="I93" s="33" t="s">
        <v>31</v>
      </c>
      <c r="J93" s="37" t="str">
        <f>E23</f>
        <v>Pro budovy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36</v>
      </c>
      <c r="J94" s="37" t="str">
        <f>E26</f>
        <v>STAGA stavební agentura s.r.o.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116</v>
      </c>
      <c r="D96" s="186"/>
      <c r="E96" s="186"/>
      <c r="F96" s="186"/>
      <c r="G96" s="186"/>
      <c r="H96" s="186"/>
      <c r="I96" s="186"/>
      <c r="J96" s="187" t="s">
        <v>117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118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119</v>
      </c>
    </row>
    <row r="99" s="9" customFormat="1" ht="24.96" customHeight="1">
      <c r="A99" s="9"/>
      <c r="B99" s="189"/>
      <c r="C99" s="190"/>
      <c r="D99" s="191" t="s">
        <v>120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121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122</v>
      </c>
      <c r="E101" s="197"/>
      <c r="F101" s="197"/>
      <c r="G101" s="197"/>
      <c r="H101" s="197"/>
      <c r="I101" s="197"/>
      <c r="J101" s="198">
        <f>J156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123</v>
      </c>
      <c r="E102" s="197"/>
      <c r="F102" s="197"/>
      <c r="G102" s="197"/>
      <c r="H102" s="197"/>
      <c r="I102" s="197"/>
      <c r="J102" s="198">
        <f>J173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124</v>
      </c>
      <c r="E103" s="192"/>
      <c r="F103" s="192"/>
      <c r="G103" s="192"/>
      <c r="H103" s="192"/>
      <c r="I103" s="192"/>
      <c r="J103" s="193">
        <f>J178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125</v>
      </c>
      <c r="E104" s="197"/>
      <c r="F104" s="197"/>
      <c r="G104" s="197"/>
      <c r="H104" s="197"/>
      <c r="I104" s="197"/>
      <c r="J104" s="198">
        <f>J179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1.84" customHeight="1">
      <c r="A105" s="9"/>
      <c r="B105" s="189"/>
      <c r="C105" s="190"/>
      <c r="D105" s="200" t="s">
        <v>126</v>
      </c>
      <c r="E105" s="190"/>
      <c r="F105" s="190"/>
      <c r="G105" s="190"/>
      <c r="H105" s="190"/>
      <c r="I105" s="190"/>
      <c r="J105" s="201">
        <f>J184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Úpravy zpevněných ploch před objektem Fr. Skaunicové 66/17, Brno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111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112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113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01.1 - Bourané konstrukce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Fr. Skaunicové 66/17, Brno-Židenice</v>
      </c>
      <c r="G121" s="41"/>
      <c r="H121" s="41"/>
      <c r="I121" s="33" t="s">
        <v>22</v>
      </c>
      <c r="J121" s="80" t="str">
        <f>IF(J14="","",J14)</f>
        <v>31. 1. 2020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>MŠ speciální, ZŠ speciální a PŠ ELPIS Brno, p.o.</v>
      </c>
      <c r="G123" s="41"/>
      <c r="H123" s="41"/>
      <c r="I123" s="33" t="s">
        <v>31</v>
      </c>
      <c r="J123" s="37" t="str">
        <f>E23</f>
        <v>Pro budovy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29</v>
      </c>
      <c r="D124" s="41"/>
      <c r="E124" s="41"/>
      <c r="F124" s="28" t="str">
        <f>IF(E20="","",E20)</f>
        <v>Vyplň údaj</v>
      </c>
      <c r="G124" s="41"/>
      <c r="H124" s="41"/>
      <c r="I124" s="33" t="s">
        <v>36</v>
      </c>
      <c r="J124" s="37" t="str">
        <f>E26</f>
        <v>STAGA stavební agentura s.r.o.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2"/>
      <c r="B126" s="203"/>
      <c r="C126" s="204" t="s">
        <v>128</v>
      </c>
      <c r="D126" s="205" t="s">
        <v>67</v>
      </c>
      <c r="E126" s="205" t="s">
        <v>63</v>
      </c>
      <c r="F126" s="205" t="s">
        <v>64</v>
      </c>
      <c r="G126" s="205" t="s">
        <v>129</v>
      </c>
      <c r="H126" s="205" t="s">
        <v>130</v>
      </c>
      <c r="I126" s="205" t="s">
        <v>131</v>
      </c>
      <c r="J126" s="205" t="s">
        <v>117</v>
      </c>
      <c r="K126" s="206" t="s">
        <v>132</v>
      </c>
      <c r="L126" s="207"/>
      <c r="M126" s="101" t="s">
        <v>1</v>
      </c>
      <c r="N126" s="102" t="s">
        <v>46</v>
      </c>
      <c r="O126" s="102" t="s">
        <v>133</v>
      </c>
      <c r="P126" s="102" t="s">
        <v>134</v>
      </c>
      <c r="Q126" s="102" t="s">
        <v>135</v>
      </c>
      <c r="R126" s="102" t="s">
        <v>136</v>
      </c>
      <c r="S126" s="102" t="s">
        <v>137</v>
      </c>
      <c r="T126" s="103" t="s">
        <v>138</v>
      </c>
      <c r="U126" s="202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/>
    </row>
    <row r="127" s="2" customFormat="1" ht="22.8" customHeight="1">
      <c r="A127" s="39"/>
      <c r="B127" s="40"/>
      <c r="C127" s="108" t="s">
        <v>139</v>
      </c>
      <c r="D127" s="41"/>
      <c r="E127" s="41"/>
      <c r="F127" s="41"/>
      <c r="G127" s="41"/>
      <c r="H127" s="41"/>
      <c r="I127" s="41"/>
      <c r="J127" s="208">
        <f>BK127</f>
        <v>0</v>
      </c>
      <c r="K127" s="41"/>
      <c r="L127" s="45"/>
      <c r="M127" s="104"/>
      <c r="N127" s="209"/>
      <c r="O127" s="105"/>
      <c r="P127" s="210">
        <f>P128+P178+P184</f>
        <v>0</v>
      </c>
      <c r="Q127" s="105"/>
      <c r="R127" s="210">
        <f>R128+R178+R184</f>
        <v>0</v>
      </c>
      <c r="S127" s="105"/>
      <c r="T127" s="211">
        <f>T128+T178+T184</f>
        <v>101.60755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81</v>
      </c>
      <c r="AU127" s="18" t="s">
        <v>119</v>
      </c>
      <c r="BK127" s="212">
        <f>BK128+BK178+BK184</f>
        <v>0</v>
      </c>
    </row>
    <row r="128" s="12" customFormat="1" ht="25.92" customHeight="1">
      <c r="A128" s="12"/>
      <c r="B128" s="213"/>
      <c r="C128" s="214"/>
      <c r="D128" s="215" t="s">
        <v>81</v>
      </c>
      <c r="E128" s="216" t="s">
        <v>140</v>
      </c>
      <c r="F128" s="216" t="s">
        <v>141</v>
      </c>
      <c r="G128" s="214"/>
      <c r="H128" s="214"/>
      <c r="I128" s="217"/>
      <c r="J128" s="201">
        <f>BK128</f>
        <v>0</v>
      </c>
      <c r="K128" s="214"/>
      <c r="L128" s="218"/>
      <c r="M128" s="219"/>
      <c r="N128" s="220"/>
      <c r="O128" s="220"/>
      <c r="P128" s="221">
        <f>P129+P156+P173</f>
        <v>0</v>
      </c>
      <c r="Q128" s="220"/>
      <c r="R128" s="221">
        <f>R129+R156+R173</f>
        <v>0</v>
      </c>
      <c r="S128" s="220"/>
      <c r="T128" s="222">
        <f>T129+T156+T173</f>
        <v>101.43475000000001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89</v>
      </c>
      <c r="AT128" s="224" t="s">
        <v>81</v>
      </c>
      <c r="AU128" s="224" t="s">
        <v>82</v>
      </c>
      <c r="AY128" s="223" t="s">
        <v>142</v>
      </c>
      <c r="BK128" s="225">
        <f>BK129+BK156+BK173</f>
        <v>0</v>
      </c>
    </row>
    <row r="129" s="12" customFormat="1" ht="22.8" customHeight="1">
      <c r="A129" s="12"/>
      <c r="B129" s="213"/>
      <c r="C129" s="214"/>
      <c r="D129" s="215" t="s">
        <v>81</v>
      </c>
      <c r="E129" s="226" t="s">
        <v>89</v>
      </c>
      <c r="F129" s="226" t="s">
        <v>143</v>
      </c>
      <c r="G129" s="214"/>
      <c r="H129" s="214"/>
      <c r="I129" s="217"/>
      <c r="J129" s="227">
        <f>BK129</f>
        <v>0</v>
      </c>
      <c r="K129" s="214"/>
      <c r="L129" s="218"/>
      <c r="M129" s="219"/>
      <c r="N129" s="220"/>
      <c r="O129" s="220"/>
      <c r="P129" s="221">
        <f>SUM(P130:P155)</f>
        <v>0</v>
      </c>
      <c r="Q129" s="220"/>
      <c r="R129" s="221">
        <f>SUM(R130:R155)</f>
        <v>0</v>
      </c>
      <c r="S129" s="220"/>
      <c r="T129" s="222">
        <f>SUM(T130:T155)</f>
        <v>94.241550000000004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89</v>
      </c>
      <c r="AT129" s="224" t="s">
        <v>81</v>
      </c>
      <c r="AU129" s="224" t="s">
        <v>89</v>
      </c>
      <c r="AY129" s="223" t="s">
        <v>142</v>
      </c>
      <c r="BK129" s="225">
        <f>SUM(BK130:BK155)</f>
        <v>0</v>
      </c>
    </row>
    <row r="130" s="2" customFormat="1" ht="14.4" customHeight="1">
      <c r="A130" s="39"/>
      <c r="B130" s="40"/>
      <c r="C130" s="228" t="s">
        <v>89</v>
      </c>
      <c r="D130" s="228" t="s">
        <v>144</v>
      </c>
      <c r="E130" s="229" t="s">
        <v>145</v>
      </c>
      <c r="F130" s="230" t="s">
        <v>146</v>
      </c>
      <c r="G130" s="231" t="s">
        <v>147</v>
      </c>
      <c r="H130" s="232">
        <v>170</v>
      </c>
      <c r="I130" s="233"/>
      <c r="J130" s="234">
        <f>ROUND(I130*H130,2)</f>
        <v>0</v>
      </c>
      <c r="K130" s="230" t="s">
        <v>148</v>
      </c>
      <c r="L130" s="45"/>
      <c r="M130" s="235" t="s">
        <v>1</v>
      </c>
      <c r="N130" s="236" t="s">
        <v>47</v>
      </c>
      <c r="O130" s="92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9" t="s">
        <v>149</v>
      </c>
      <c r="AT130" s="239" t="s">
        <v>144</v>
      </c>
      <c r="AU130" s="239" t="s">
        <v>91</v>
      </c>
      <c r="AY130" s="18" t="s">
        <v>142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89</v>
      </c>
      <c r="BK130" s="240">
        <f>ROUND(I130*H130,2)</f>
        <v>0</v>
      </c>
      <c r="BL130" s="18" t="s">
        <v>149</v>
      </c>
      <c r="BM130" s="239" t="s">
        <v>150</v>
      </c>
    </row>
    <row r="131" s="13" customFormat="1">
      <c r="A131" s="13"/>
      <c r="B131" s="241"/>
      <c r="C131" s="242"/>
      <c r="D131" s="243" t="s">
        <v>151</v>
      </c>
      <c r="E131" s="244" t="s">
        <v>1</v>
      </c>
      <c r="F131" s="245" t="s">
        <v>152</v>
      </c>
      <c r="G131" s="242"/>
      <c r="H131" s="244" t="s">
        <v>1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1" t="s">
        <v>151</v>
      </c>
      <c r="AU131" s="251" t="s">
        <v>91</v>
      </c>
      <c r="AV131" s="13" t="s">
        <v>89</v>
      </c>
      <c r="AW131" s="13" t="s">
        <v>35</v>
      </c>
      <c r="AX131" s="13" t="s">
        <v>82</v>
      </c>
      <c r="AY131" s="251" t="s">
        <v>142</v>
      </c>
    </row>
    <row r="132" s="14" customFormat="1">
      <c r="A132" s="14"/>
      <c r="B132" s="252"/>
      <c r="C132" s="253"/>
      <c r="D132" s="243" t="s">
        <v>151</v>
      </c>
      <c r="E132" s="254" t="s">
        <v>1</v>
      </c>
      <c r="F132" s="255" t="s">
        <v>153</v>
      </c>
      <c r="G132" s="253"/>
      <c r="H132" s="256">
        <v>170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2" t="s">
        <v>151</v>
      </c>
      <c r="AU132" s="262" t="s">
        <v>91</v>
      </c>
      <c r="AV132" s="14" t="s">
        <v>91</v>
      </c>
      <c r="AW132" s="14" t="s">
        <v>35</v>
      </c>
      <c r="AX132" s="14" t="s">
        <v>82</v>
      </c>
      <c r="AY132" s="262" t="s">
        <v>142</v>
      </c>
    </row>
    <row r="133" s="15" customFormat="1">
      <c r="A133" s="15"/>
      <c r="B133" s="263"/>
      <c r="C133" s="264"/>
      <c r="D133" s="243" t="s">
        <v>151</v>
      </c>
      <c r="E133" s="265" t="s">
        <v>1</v>
      </c>
      <c r="F133" s="266" t="s">
        <v>154</v>
      </c>
      <c r="G133" s="264"/>
      <c r="H133" s="267">
        <v>170</v>
      </c>
      <c r="I133" s="268"/>
      <c r="J133" s="264"/>
      <c r="K133" s="264"/>
      <c r="L133" s="269"/>
      <c r="M133" s="270"/>
      <c r="N133" s="271"/>
      <c r="O133" s="271"/>
      <c r="P133" s="271"/>
      <c r="Q133" s="271"/>
      <c r="R133" s="271"/>
      <c r="S133" s="271"/>
      <c r="T133" s="27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3" t="s">
        <v>151</v>
      </c>
      <c r="AU133" s="273" t="s">
        <v>91</v>
      </c>
      <c r="AV133" s="15" t="s">
        <v>149</v>
      </c>
      <c r="AW133" s="15" t="s">
        <v>35</v>
      </c>
      <c r="AX133" s="15" t="s">
        <v>89</v>
      </c>
      <c r="AY133" s="273" t="s">
        <v>142</v>
      </c>
    </row>
    <row r="134" s="2" customFormat="1" ht="76.35" customHeight="1">
      <c r="A134" s="39"/>
      <c r="B134" s="40"/>
      <c r="C134" s="228" t="s">
        <v>91</v>
      </c>
      <c r="D134" s="228" t="s">
        <v>144</v>
      </c>
      <c r="E134" s="229" t="s">
        <v>155</v>
      </c>
      <c r="F134" s="230" t="s">
        <v>156</v>
      </c>
      <c r="G134" s="231" t="s">
        <v>147</v>
      </c>
      <c r="H134" s="232">
        <v>56.420000000000002</v>
      </c>
      <c r="I134" s="233"/>
      <c r="J134" s="234">
        <f>ROUND(I134*H134,2)</f>
        <v>0</v>
      </c>
      <c r="K134" s="230" t="s">
        <v>148</v>
      </c>
      <c r="L134" s="45"/>
      <c r="M134" s="235" t="s">
        <v>1</v>
      </c>
      <c r="N134" s="236" t="s">
        <v>47</v>
      </c>
      <c r="O134" s="92"/>
      <c r="P134" s="237">
        <f>O134*H134</f>
        <v>0</v>
      </c>
      <c r="Q134" s="237">
        <v>0</v>
      </c>
      <c r="R134" s="237">
        <f>Q134*H134</f>
        <v>0</v>
      </c>
      <c r="S134" s="237">
        <v>0.255</v>
      </c>
      <c r="T134" s="238">
        <f>S134*H134</f>
        <v>14.3871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149</v>
      </c>
      <c r="AT134" s="239" t="s">
        <v>144</v>
      </c>
      <c r="AU134" s="239" t="s">
        <v>91</v>
      </c>
      <c r="AY134" s="18" t="s">
        <v>142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89</v>
      </c>
      <c r="BK134" s="240">
        <f>ROUND(I134*H134,2)</f>
        <v>0</v>
      </c>
      <c r="BL134" s="18" t="s">
        <v>149</v>
      </c>
      <c r="BM134" s="239" t="s">
        <v>157</v>
      </c>
    </row>
    <row r="135" s="13" customFormat="1">
      <c r="A135" s="13"/>
      <c r="B135" s="241"/>
      <c r="C135" s="242"/>
      <c r="D135" s="243" t="s">
        <v>151</v>
      </c>
      <c r="E135" s="244" t="s">
        <v>1</v>
      </c>
      <c r="F135" s="245" t="s">
        <v>158</v>
      </c>
      <c r="G135" s="242"/>
      <c r="H135" s="244" t="s">
        <v>1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151</v>
      </c>
      <c r="AU135" s="251" t="s">
        <v>91</v>
      </c>
      <c r="AV135" s="13" t="s">
        <v>89</v>
      </c>
      <c r="AW135" s="13" t="s">
        <v>35</v>
      </c>
      <c r="AX135" s="13" t="s">
        <v>82</v>
      </c>
      <c r="AY135" s="251" t="s">
        <v>142</v>
      </c>
    </row>
    <row r="136" s="14" customFormat="1">
      <c r="A136" s="14"/>
      <c r="B136" s="252"/>
      <c r="C136" s="253"/>
      <c r="D136" s="243" t="s">
        <v>151</v>
      </c>
      <c r="E136" s="254" t="s">
        <v>1</v>
      </c>
      <c r="F136" s="255" t="s">
        <v>159</v>
      </c>
      <c r="G136" s="253"/>
      <c r="H136" s="256">
        <v>56.420000000000002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2" t="s">
        <v>151</v>
      </c>
      <c r="AU136" s="262" t="s">
        <v>91</v>
      </c>
      <c r="AV136" s="14" t="s">
        <v>91</v>
      </c>
      <c r="AW136" s="14" t="s">
        <v>35</v>
      </c>
      <c r="AX136" s="14" t="s">
        <v>82</v>
      </c>
      <c r="AY136" s="262" t="s">
        <v>142</v>
      </c>
    </row>
    <row r="137" s="15" customFormat="1">
      <c r="A137" s="15"/>
      <c r="B137" s="263"/>
      <c r="C137" s="264"/>
      <c r="D137" s="243" t="s">
        <v>151</v>
      </c>
      <c r="E137" s="265" t="s">
        <v>1</v>
      </c>
      <c r="F137" s="266" t="s">
        <v>154</v>
      </c>
      <c r="G137" s="264"/>
      <c r="H137" s="267">
        <v>56.420000000000002</v>
      </c>
      <c r="I137" s="268"/>
      <c r="J137" s="264"/>
      <c r="K137" s="264"/>
      <c r="L137" s="269"/>
      <c r="M137" s="270"/>
      <c r="N137" s="271"/>
      <c r="O137" s="271"/>
      <c r="P137" s="271"/>
      <c r="Q137" s="271"/>
      <c r="R137" s="271"/>
      <c r="S137" s="271"/>
      <c r="T137" s="27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3" t="s">
        <v>151</v>
      </c>
      <c r="AU137" s="273" t="s">
        <v>91</v>
      </c>
      <c r="AV137" s="15" t="s">
        <v>149</v>
      </c>
      <c r="AW137" s="15" t="s">
        <v>35</v>
      </c>
      <c r="AX137" s="15" t="s">
        <v>89</v>
      </c>
      <c r="AY137" s="273" t="s">
        <v>142</v>
      </c>
    </row>
    <row r="138" s="2" customFormat="1" ht="62.7" customHeight="1">
      <c r="A138" s="39"/>
      <c r="B138" s="40"/>
      <c r="C138" s="228" t="s">
        <v>160</v>
      </c>
      <c r="D138" s="228" t="s">
        <v>144</v>
      </c>
      <c r="E138" s="229" t="s">
        <v>161</v>
      </c>
      <c r="F138" s="230" t="s">
        <v>162</v>
      </c>
      <c r="G138" s="231" t="s">
        <v>147</v>
      </c>
      <c r="H138" s="232">
        <v>35.920000000000002</v>
      </c>
      <c r="I138" s="233"/>
      <c r="J138" s="234">
        <f>ROUND(I138*H138,2)</f>
        <v>0</v>
      </c>
      <c r="K138" s="230" t="s">
        <v>148</v>
      </c>
      <c r="L138" s="45"/>
      <c r="M138" s="235" t="s">
        <v>1</v>
      </c>
      <c r="N138" s="236" t="s">
        <v>47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0.32500000000000001</v>
      </c>
      <c r="T138" s="238">
        <f>S138*H138</f>
        <v>11.674000000000001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149</v>
      </c>
      <c r="AT138" s="239" t="s">
        <v>144</v>
      </c>
      <c r="AU138" s="239" t="s">
        <v>91</v>
      </c>
      <c r="AY138" s="18" t="s">
        <v>142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89</v>
      </c>
      <c r="BK138" s="240">
        <f>ROUND(I138*H138,2)</f>
        <v>0</v>
      </c>
      <c r="BL138" s="18" t="s">
        <v>149</v>
      </c>
      <c r="BM138" s="239" t="s">
        <v>163</v>
      </c>
    </row>
    <row r="139" s="13" customFormat="1">
      <c r="A139" s="13"/>
      <c r="B139" s="241"/>
      <c r="C139" s="242"/>
      <c r="D139" s="243" t="s">
        <v>151</v>
      </c>
      <c r="E139" s="244" t="s">
        <v>1</v>
      </c>
      <c r="F139" s="245" t="s">
        <v>164</v>
      </c>
      <c r="G139" s="242"/>
      <c r="H139" s="244" t="s">
        <v>1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151</v>
      </c>
      <c r="AU139" s="251" t="s">
        <v>91</v>
      </c>
      <c r="AV139" s="13" t="s">
        <v>89</v>
      </c>
      <c r="AW139" s="13" t="s">
        <v>35</v>
      </c>
      <c r="AX139" s="13" t="s">
        <v>82</v>
      </c>
      <c r="AY139" s="251" t="s">
        <v>142</v>
      </c>
    </row>
    <row r="140" s="14" customFormat="1">
      <c r="A140" s="14"/>
      <c r="B140" s="252"/>
      <c r="C140" s="253"/>
      <c r="D140" s="243" t="s">
        <v>151</v>
      </c>
      <c r="E140" s="254" t="s">
        <v>1</v>
      </c>
      <c r="F140" s="255" t="s">
        <v>165</v>
      </c>
      <c r="G140" s="253"/>
      <c r="H140" s="256">
        <v>35.920000000000002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2" t="s">
        <v>151</v>
      </c>
      <c r="AU140" s="262" t="s">
        <v>91</v>
      </c>
      <c r="AV140" s="14" t="s">
        <v>91</v>
      </c>
      <c r="AW140" s="14" t="s">
        <v>35</v>
      </c>
      <c r="AX140" s="14" t="s">
        <v>82</v>
      </c>
      <c r="AY140" s="262" t="s">
        <v>142</v>
      </c>
    </row>
    <row r="141" s="15" customFormat="1">
      <c r="A141" s="15"/>
      <c r="B141" s="263"/>
      <c r="C141" s="264"/>
      <c r="D141" s="243" t="s">
        <v>151</v>
      </c>
      <c r="E141" s="265" t="s">
        <v>1</v>
      </c>
      <c r="F141" s="266" t="s">
        <v>154</v>
      </c>
      <c r="G141" s="264"/>
      <c r="H141" s="267">
        <v>35.920000000000002</v>
      </c>
      <c r="I141" s="268"/>
      <c r="J141" s="264"/>
      <c r="K141" s="264"/>
      <c r="L141" s="269"/>
      <c r="M141" s="270"/>
      <c r="N141" s="271"/>
      <c r="O141" s="271"/>
      <c r="P141" s="271"/>
      <c r="Q141" s="271"/>
      <c r="R141" s="271"/>
      <c r="S141" s="271"/>
      <c r="T141" s="27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3" t="s">
        <v>151</v>
      </c>
      <c r="AU141" s="273" t="s">
        <v>91</v>
      </c>
      <c r="AV141" s="15" t="s">
        <v>149</v>
      </c>
      <c r="AW141" s="15" t="s">
        <v>35</v>
      </c>
      <c r="AX141" s="15" t="s">
        <v>89</v>
      </c>
      <c r="AY141" s="273" t="s">
        <v>142</v>
      </c>
    </row>
    <row r="142" s="2" customFormat="1" ht="49.05" customHeight="1">
      <c r="A142" s="39"/>
      <c r="B142" s="40"/>
      <c r="C142" s="228" t="s">
        <v>149</v>
      </c>
      <c r="D142" s="228" t="s">
        <v>144</v>
      </c>
      <c r="E142" s="229" t="s">
        <v>166</v>
      </c>
      <c r="F142" s="230" t="s">
        <v>167</v>
      </c>
      <c r="G142" s="231" t="s">
        <v>147</v>
      </c>
      <c r="H142" s="232">
        <v>51.409999999999997</v>
      </c>
      <c r="I142" s="233"/>
      <c r="J142" s="234">
        <f>ROUND(I142*H142,2)</f>
        <v>0</v>
      </c>
      <c r="K142" s="230" t="s">
        <v>148</v>
      </c>
      <c r="L142" s="45"/>
      <c r="M142" s="235" t="s">
        <v>1</v>
      </c>
      <c r="N142" s="236" t="s">
        <v>47</v>
      </c>
      <c r="O142" s="92"/>
      <c r="P142" s="237">
        <f>O142*H142</f>
        <v>0</v>
      </c>
      <c r="Q142" s="237">
        <v>0</v>
      </c>
      <c r="R142" s="237">
        <f>Q142*H142</f>
        <v>0</v>
      </c>
      <c r="S142" s="237">
        <v>0.22</v>
      </c>
      <c r="T142" s="238">
        <f>S142*H142</f>
        <v>11.3102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149</v>
      </c>
      <c r="AT142" s="239" t="s">
        <v>144</v>
      </c>
      <c r="AU142" s="239" t="s">
        <v>91</v>
      </c>
      <c r="AY142" s="18" t="s">
        <v>142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89</v>
      </c>
      <c r="BK142" s="240">
        <f>ROUND(I142*H142,2)</f>
        <v>0</v>
      </c>
      <c r="BL142" s="18" t="s">
        <v>149</v>
      </c>
      <c r="BM142" s="239" t="s">
        <v>168</v>
      </c>
    </row>
    <row r="143" s="13" customFormat="1">
      <c r="A143" s="13"/>
      <c r="B143" s="241"/>
      <c r="C143" s="242"/>
      <c r="D143" s="243" t="s">
        <v>151</v>
      </c>
      <c r="E143" s="244" t="s">
        <v>1</v>
      </c>
      <c r="F143" s="245" t="s">
        <v>169</v>
      </c>
      <c r="G143" s="242"/>
      <c r="H143" s="244" t="s">
        <v>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151</v>
      </c>
      <c r="AU143" s="251" t="s">
        <v>91</v>
      </c>
      <c r="AV143" s="13" t="s">
        <v>89</v>
      </c>
      <c r="AW143" s="13" t="s">
        <v>35</v>
      </c>
      <c r="AX143" s="13" t="s">
        <v>82</v>
      </c>
      <c r="AY143" s="251" t="s">
        <v>142</v>
      </c>
    </row>
    <row r="144" s="14" customFormat="1">
      <c r="A144" s="14"/>
      <c r="B144" s="252"/>
      <c r="C144" s="253"/>
      <c r="D144" s="243" t="s">
        <v>151</v>
      </c>
      <c r="E144" s="254" t="s">
        <v>1</v>
      </c>
      <c r="F144" s="255" t="s">
        <v>170</v>
      </c>
      <c r="G144" s="253"/>
      <c r="H144" s="256">
        <v>51.409999999999997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2" t="s">
        <v>151</v>
      </c>
      <c r="AU144" s="262" t="s">
        <v>91</v>
      </c>
      <c r="AV144" s="14" t="s">
        <v>91</v>
      </c>
      <c r="AW144" s="14" t="s">
        <v>35</v>
      </c>
      <c r="AX144" s="14" t="s">
        <v>82</v>
      </c>
      <c r="AY144" s="262" t="s">
        <v>142</v>
      </c>
    </row>
    <row r="145" s="15" customFormat="1">
      <c r="A145" s="15"/>
      <c r="B145" s="263"/>
      <c r="C145" s="264"/>
      <c r="D145" s="243" t="s">
        <v>151</v>
      </c>
      <c r="E145" s="265" t="s">
        <v>1</v>
      </c>
      <c r="F145" s="266" t="s">
        <v>154</v>
      </c>
      <c r="G145" s="264"/>
      <c r="H145" s="267">
        <v>51.409999999999997</v>
      </c>
      <c r="I145" s="268"/>
      <c r="J145" s="264"/>
      <c r="K145" s="264"/>
      <c r="L145" s="269"/>
      <c r="M145" s="270"/>
      <c r="N145" s="271"/>
      <c r="O145" s="271"/>
      <c r="P145" s="271"/>
      <c r="Q145" s="271"/>
      <c r="R145" s="271"/>
      <c r="S145" s="271"/>
      <c r="T145" s="27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3" t="s">
        <v>151</v>
      </c>
      <c r="AU145" s="273" t="s">
        <v>91</v>
      </c>
      <c r="AV145" s="15" t="s">
        <v>149</v>
      </c>
      <c r="AW145" s="15" t="s">
        <v>35</v>
      </c>
      <c r="AX145" s="15" t="s">
        <v>89</v>
      </c>
      <c r="AY145" s="273" t="s">
        <v>142</v>
      </c>
    </row>
    <row r="146" s="2" customFormat="1" ht="62.7" customHeight="1">
      <c r="A146" s="39"/>
      <c r="B146" s="40"/>
      <c r="C146" s="228" t="s">
        <v>171</v>
      </c>
      <c r="D146" s="228" t="s">
        <v>144</v>
      </c>
      <c r="E146" s="229" t="s">
        <v>172</v>
      </c>
      <c r="F146" s="230" t="s">
        <v>173</v>
      </c>
      <c r="G146" s="231" t="s">
        <v>147</v>
      </c>
      <c r="H146" s="232">
        <v>143.75</v>
      </c>
      <c r="I146" s="233"/>
      <c r="J146" s="234">
        <f>ROUND(I146*H146,2)</f>
        <v>0</v>
      </c>
      <c r="K146" s="230" t="s">
        <v>148</v>
      </c>
      <c r="L146" s="45"/>
      <c r="M146" s="235" t="s">
        <v>1</v>
      </c>
      <c r="N146" s="236" t="s">
        <v>47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0.29999999999999999</v>
      </c>
      <c r="T146" s="238">
        <f>S146*H146</f>
        <v>43.125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149</v>
      </c>
      <c r="AT146" s="239" t="s">
        <v>144</v>
      </c>
      <c r="AU146" s="239" t="s">
        <v>91</v>
      </c>
      <c r="AY146" s="18" t="s">
        <v>142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89</v>
      </c>
      <c r="BK146" s="240">
        <f>ROUND(I146*H146,2)</f>
        <v>0</v>
      </c>
      <c r="BL146" s="18" t="s">
        <v>149</v>
      </c>
      <c r="BM146" s="239" t="s">
        <v>174</v>
      </c>
    </row>
    <row r="147" s="13" customFormat="1">
      <c r="A147" s="13"/>
      <c r="B147" s="241"/>
      <c r="C147" s="242"/>
      <c r="D147" s="243" t="s">
        <v>151</v>
      </c>
      <c r="E147" s="244" t="s">
        <v>1</v>
      </c>
      <c r="F147" s="245" t="s">
        <v>175</v>
      </c>
      <c r="G147" s="242"/>
      <c r="H147" s="244" t="s">
        <v>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151</v>
      </c>
      <c r="AU147" s="251" t="s">
        <v>91</v>
      </c>
      <c r="AV147" s="13" t="s">
        <v>89</v>
      </c>
      <c r="AW147" s="13" t="s">
        <v>35</v>
      </c>
      <c r="AX147" s="13" t="s">
        <v>82</v>
      </c>
      <c r="AY147" s="251" t="s">
        <v>142</v>
      </c>
    </row>
    <row r="148" s="14" customFormat="1">
      <c r="A148" s="14"/>
      <c r="B148" s="252"/>
      <c r="C148" s="253"/>
      <c r="D148" s="243" t="s">
        <v>151</v>
      </c>
      <c r="E148" s="254" t="s">
        <v>1</v>
      </c>
      <c r="F148" s="255" t="s">
        <v>176</v>
      </c>
      <c r="G148" s="253"/>
      <c r="H148" s="256">
        <v>143.75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2" t="s">
        <v>151</v>
      </c>
      <c r="AU148" s="262" t="s">
        <v>91</v>
      </c>
      <c r="AV148" s="14" t="s">
        <v>91</v>
      </c>
      <c r="AW148" s="14" t="s">
        <v>35</v>
      </c>
      <c r="AX148" s="14" t="s">
        <v>82</v>
      </c>
      <c r="AY148" s="262" t="s">
        <v>142</v>
      </c>
    </row>
    <row r="149" s="15" customFormat="1">
      <c r="A149" s="15"/>
      <c r="B149" s="263"/>
      <c r="C149" s="264"/>
      <c r="D149" s="243" t="s">
        <v>151</v>
      </c>
      <c r="E149" s="265" t="s">
        <v>1</v>
      </c>
      <c r="F149" s="266" t="s">
        <v>154</v>
      </c>
      <c r="G149" s="264"/>
      <c r="H149" s="267">
        <v>143.75</v>
      </c>
      <c r="I149" s="268"/>
      <c r="J149" s="264"/>
      <c r="K149" s="264"/>
      <c r="L149" s="269"/>
      <c r="M149" s="270"/>
      <c r="N149" s="271"/>
      <c r="O149" s="271"/>
      <c r="P149" s="271"/>
      <c r="Q149" s="271"/>
      <c r="R149" s="271"/>
      <c r="S149" s="271"/>
      <c r="T149" s="27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3" t="s">
        <v>151</v>
      </c>
      <c r="AU149" s="273" t="s">
        <v>91</v>
      </c>
      <c r="AV149" s="15" t="s">
        <v>149</v>
      </c>
      <c r="AW149" s="15" t="s">
        <v>35</v>
      </c>
      <c r="AX149" s="15" t="s">
        <v>89</v>
      </c>
      <c r="AY149" s="273" t="s">
        <v>142</v>
      </c>
    </row>
    <row r="150" s="2" customFormat="1" ht="49.05" customHeight="1">
      <c r="A150" s="39"/>
      <c r="B150" s="40"/>
      <c r="C150" s="228" t="s">
        <v>177</v>
      </c>
      <c r="D150" s="228" t="s">
        <v>144</v>
      </c>
      <c r="E150" s="229" t="s">
        <v>178</v>
      </c>
      <c r="F150" s="230" t="s">
        <v>179</v>
      </c>
      <c r="G150" s="231" t="s">
        <v>180</v>
      </c>
      <c r="H150" s="232">
        <v>67.049999999999997</v>
      </c>
      <c r="I150" s="233"/>
      <c r="J150" s="234">
        <f>ROUND(I150*H150,2)</f>
        <v>0</v>
      </c>
      <c r="K150" s="230" t="s">
        <v>148</v>
      </c>
      <c r="L150" s="45"/>
      <c r="M150" s="235" t="s">
        <v>1</v>
      </c>
      <c r="N150" s="236" t="s">
        <v>47</v>
      </c>
      <c r="O150" s="92"/>
      <c r="P150" s="237">
        <f>O150*H150</f>
        <v>0</v>
      </c>
      <c r="Q150" s="237">
        <v>0</v>
      </c>
      <c r="R150" s="237">
        <f>Q150*H150</f>
        <v>0</v>
      </c>
      <c r="S150" s="237">
        <v>0.20499999999999999</v>
      </c>
      <c r="T150" s="238">
        <f>S150*H150</f>
        <v>13.745249999999999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149</v>
      </c>
      <c r="AT150" s="239" t="s">
        <v>144</v>
      </c>
      <c r="AU150" s="239" t="s">
        <v>91</v>
      </c>
      <c r="AY150" s="18" t="s">
        <v>142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89</v>
      </c>
      <c r="BK150" s="240">
        <f>ROUND(I150*H150,2)</f>
        <v>0</v>
      </c>
      <c r="BL150" s="18" t="s">
        <v>149</v>
      </c>
      <c r="BM150" s="239" t="s">
        <v>181</v>
      </c>
    </row>
    <row r="151" s="13" customFormat="1">
      <c r="A151" s="13"/>
      <c r="B151" s="241"/>
      <c r="C151" s="242"/>
      <c r="D151" s="243" t="s">
        <v>151</v>
      </c>
      <c r="E151" s="244" t="s">
        <v>1</v>
      </c>
      <c r="F151" s="245" t="s">
        <v>182</v>
      </c>
      <c r="G151" s="242"/>
      <c r="H151" s="244" t="s">
        <v>1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151</v>
      </c>
      <c r="AU151" s="251" t="s">
        <v>91</v>
      </c>
      <c r="AV151" s="13" t="s">
        <v>89</v>
      </c>
      <c r="AW151" s="13" t="s">
        <v>35</v>
      </c>
      <c r="AX151" s="13" t="s">
        <v>82</v>
      </c>
      <c r="AY151" s="251" t="s">
        <v>142</v>
      </c>
    </row>
    <row r="152" s="14" customFormat="1">
      <c r="A152" s="14"/>
      <c r="B152" s="252"/>
      <c r="C152" s="253"/>
      <c r="D152" s="243" t="s">
        <v>151</v>
      </c>
      <c r="E152" s="254" t="s">
        <v>1</v>
      </c>
      <c r="F152" s="255" t="s">
        <v>183</v>
      </c>
      <c r="G152" s="253"/>
      <c r="H152" s="256">
        <v>61.549999999999997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2" t="s">
        <v>151</v>
      </c>
      <c r="AU152" s="262" t="s">
        <v>91</v>
      </c>
      <c r="AV152" s="14" t="s">
        <v>91</v>
      </c>
      <c r="AW152" s="14" t="s">
        <v>35</v>
      </c>
      <c r="AX152" s="14" t="s">
        <v>82</v>
      </c>
      <c r="AY152" s="262" t="s">
        <v>142</v>
      </c>
    </row>
    <row r="153" s="13" customFormat="1">
      <c r="A153" s="13"/>
      <c r="B153" s="241"/>
      <c r="C153" s="242"/>
      <c r="D153" s="243" t="s">
        <v>151</v>
      </c>
      <c r="E153" s="244" t="s">
        <v>1</v>
      </c>
      <c r="F153" s="245" t="s">
        <v>184</v>
      </c>
      <c r="G153" s="242"/>
      <c r="H153" s="244" t="s">
        <v>1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151</v>
      </c>
      <c r="AU153" s="251" t="s">
        <v>91</v>
      </c>
      <c r="AV153" s="13" t="s">
        <v>89</v>
      </c>
      <c r="AW153" s="13" t="s">
        <v>35</v>
      </c>
      <c r="AX153" s="13" t="s">
        <v>82</v>
      </c>
      <c r="AY153" s="251" t="s">
        <v>142</v>
      </c>
    </row>
    <row r="154" s="14" customFormat="1">
      <c r="A154" s="14"/>
      <c r="B154" s="252"/>
      <c r="C154" s="253"/>
      <c r="D154" s="243" t="s">
        <v>151</v>
      </c>
      <c r="E154" s="254" t="s">
        <v>1</v>
      </c>
      <c r="F154" s="255" t="s">
        <v>185</v>
      </c>
      <c r="G154" s="253"/>
      <c r="H154" s="256">
        <v>5.5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2" t="s">
        <v>151</v>
      </c>
      <c r="AU154" s="262" t="s">
        <v>91</v>
      </c>
      <c r="AV154" s="14" t="s">
        <v>91</v>
      </c>
      <c r="AW154" s="14" t="s">
        <v>35</v>
      </c>
      <c r="AX154" s="14" t="s">
        <v>82</v>
      </c>
      <c r="AY154" s="262" t="s">
        <v>142</v>
      </c>
    </row>
    <row r="155" s="15" customFormat="1">
      <c r="A155" s="15"/>
      <c r="B155" s="263"/>
      <c r="C155" s="264"/>
      <c r="D155" s="243" t="s">
        <v>151</v>
      </c>
      <c r="E155" s="265" t="s">
        <v>1</v>
      </c>
      <c r="F155" s="266" t="s">
        <v>154</v>
      </c>
      <c r="G155" s="264"/>
      <c r="H155" s="267">
        <v>67.049999999999997</v>
      </c>
      <c r="I155" s="268"/>
      <c r="J155" s="264"/>
      <c r="K155" s="264"/>
      <c r="L155" s="269"/>
      <c r="M155" s="270"/>
      <c r="N155" s="271"/>
      <c r="O155" s="271"/>
      <c r="P155" s="271"/>
      <c r="Q155" s="271"/>
      <c r="R155" s="271"/>
      <c r="S155" s="271"/>
      <c r="T155" s="27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3" t="s">
        <v>151</v>
      </c>
      <c r="AU155" s="273" t="s">
        <v>91</v>
      </c>
      <c r="AV155" s="15" t="s">
        <v>149</v>
      </c>
      <c r="AW155" s="15" t="s">
        <v>35</v>
      </c>
      <c r="AX155" s="15" t="s">
        <v>89</v>
      </c>
      <c r="AY155" s="273" t="s">
        <v>142</v>
      </c>
    </row>
    <row r="156" s="12" customFormat="1" ht="22.8" customHeight="1">
      <c r="A156" s="12"/>
      <c r="B156" s="213"/>
      <c r="C156" s="214"/>
      <c r="D156" s="215" t="s">
        <v>81</v>
      </c>
      <c r="E156" s="226" t="s">
        <v>186</v>
      </c>
      <c r="F156" s="226" t="s">
        <v>187</v>
      </c>
      <c r="G156" s="214"/>
      <c r="H156" s="214"/>
      <c r="I156" s="217"/>
      <c r="J156" s="227">
        <f>BK156</f>
        <v>0</v>
      </c>
      <c r="K156" s="214"/>
      <c r="L156" s="218"/>
      <c r="M156" s="219"/>
      <c r="N156" s="220"/>
      <c r="O156" s="220"/>
      <c r="P156" s="221">
        <f>SUM(P157:P172)</f>
        <v>0</v>
      </c>
      <c r="Q156" s="220"/>
      <c r="R156" s="221">
        <f>SUM(R157:R172)</f>
        <v>0</v>
      </c>
      <c r="S156" s="220"/>
      <c r="T156" s="222">
        <f>SUM(T157:T172)</f>
        <v>7.1932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3" t="s">
        <v>89</v>
      </c>
      <c r="AT156" s="224" t="s">
        <v>81</v>
      </c>
      <c r="AU156" s="224" t="s">
        <v>89</v>
      </c>
      <c r="AY156" s="223" t="s">
        <v>142</v>
      </c>
      <c r="BK156" s="225">
        <f>SUM(BK157:BK172)</f>
        <v>0</v>
      </c>
    </row>
    <row r="157" s="2" customFormat="1" ht="24.15" customHeight="1">
      <c r="A157" s="39"/>
      <c r="B157" s="40"/>
      <c r="C157" s="228" t="s">
        <v>188</v>
      </c>
      <c r="D157" s="228" t="s">
        <v>144</v>
      </c>
      <c r="E157" s="229" t="s">
        <v>189</v>
      </c>
      <c r="F157" s="230" t="s">
        <v>190</v>
      </c>
      <c r="G157" s="231" t="s">
        <v>180</v>
      </c>
      <c r="H157" s="232">
        <v>15.6</v>
      </c>
      <c r="I157" s="233"/>
      <c r="J157" s="234">
        <f>ROUND(I157*H157,2)</f>
        <v>0</v>
      </c>
      <c r="K157" s="230" t="s">
        <v>148</v>
      </c>
      <c r="L157" s="45"/>
      <c r="M157" s="235" t="s">
        <v>1</v>
      </c>
      <c r="N157" s="236" t="s">
        <v>47</v>
      </c>
      <c r="O157" s="92"/>
      <c r="P157" s="237">
        <f>O157*H157</f>
        <v>0</v>
      </c>
      <c r="Q157" s="237">
        <v>0</v>
      </c>
      <c r="R157" s="237">
        <f>Q157*H157</f>
        <v>0</v>
      </c>
      <c r="S157" s="237">
        <v>0.112</v>
      </c>
      <c r="T157" s="238">
        <f>S157*H157</f>
        <v>1.7472000000000001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149</v>
      </c>
      <c r="AT157" s="239" t="s">
        <v>144</v>
      </c>
      <c r="AU157" s="239" t="s">
        <v>91</v>
      </c>
      <c r="AY157" s="18" t="s">
        <v>142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89</v>
      </c>
      <c r="BK157" s="240">
        <f>ROUND(I157*H157,2)</f>
        <v>0</v>
      </c>
      <c r="BL157" s="18" t="s">
        <v>149</v>
      </c>
      <c r="BM157" s="239" t="s">
        <v>191</v>
      </c>
    </row>
    <row r="158" s="13" customFormat="1">
      <c r="A158" s="13"/>
      <c r="B158" s="241"/>
      <c r="C158" s="242"/>
      <c r="D158" s="243" t="s">
        <v>151</v>
      </c>
      <c r="E158" s="244" t="s">
        <v>1</v>
      </c>
      <c r="F158" s="245" t="s">
        <v>192</v>
      </c>
      <c r="G158" s="242"/>
      <c r="H158" s="244" t="s">
        <v>1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151</v>
      </c>
      <c r="AU158" s="251" t="s">
        <v>91</v>
      </c>
      <c r="AV158" s="13" t="s">
        <v>89</v>
      </c>
      <c r="AW158" s="13" t="s">
        <v>35</v>
      </c>
      <c r="AX158" s="13" t="s">
        <v>82</v>
      </c>
      <c r="AY158" s="251" t="s">
        <v>142</v>
      </c>
    </row>
    <row r="159" s="14" customFormat="1">
      <c r="A159" s="14"/>
      <c r="B159" s="252"/>
      <c r="C159" s="253"/>
      <c r="D159" s="243" t="s">
        <v>151</v>
      </c>
      <c r="E159" s="254" t="s">
        <v>1</v>
      </c>
      <c r="F159" s="255" t="s">
        <v>193</v>
      </c>
      <c r="G159" s="253"/>
      <c r="H159" s="256">
        <v>15.6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2" t="s">
        <v>151</v>
      </c>
      <c r="AU159" s="262" t="s">
        <v>91</v>
      </c>
      <c r="AV159" s="14" t="s">
        <v>91</v>
      </c>
      <c r="AW159" s="14" t="s">
        <v>35</v>
      </c>
      <c r="AX159" s="14" t="s">
        <v>82</v>
      </c>
      <c r="AY159" s="262" t="s">
        <v>142</v>
      </c>
    </row>
    <row r="160" s="15" customFormat="1">
      <c r="A160" s="15"/>
      <c r="B160" s="263"/>
      <c r="C160" s="264"/>
      <c r="D160" s="243" t="s">
        <v>151</v>
      </c>
      <c r="E160" s="265" t="s">
        <v>1</v>
      </c>
      <c r="F160" s="266" t="s">
        <v>154</v>
      </c>
      <c r="G160" s="264"/>
      <c r="H160" s="267">
        <v>15.6</v>
      </c>
      <c r="I160" s="268"/>
      <c r="J160" s="264"/>
      <c r="K160" s="264"/>
      <c r="L160" s="269"/>
      <c r="M160" s="270"/>
      <c r="N160" s="271"/>
      <c r="O160" s="271"/>
      <c r="P160" s="271"/>
      <c r="Q160" s="271"/>
      <c r="R160" s="271"/>
      <c r="S160" s="271"/>
      <c r="T160" s="27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3" t="s">
        <v>151</v>
      </c>
      <c r="AU160" s="273" t="s">
        <v>91</v>
      </c>
      <c r="AV160" s="15" t="s">
        <v>149</v>
      </c>
      <c r="AW160" s="15" t="s">
        <v>35</v>
      </c>
      <c r="AX160" s="15" t="s">
        <v>89</v>
      </c>
      <c r="AY160" s="273" t="s">
        <v>142</v>
      </c>
    </row>
    <row r="161" s="2" customFormat="1" ht="14.4" customHeight="1">
      <c r="A161" s="39"/>
      <c r="B161" s="40"/>
      <c r="C161" s="228" t="s">
        <v>194</v>
      </c>
      <c r="D161" s="228" t="s">
        <v>144</v>
      </c>
      <c r="E161" s="229" t="s">
        <v>195</v>
      </c>
      <c r="F161" s="230" t="s">
        <v>196</v>
      </c>
      <c r="G161" s="231" t="s">
        <v>197</v>
      </c>
      <c r="H161" s="232">
        <v>2.7229999999999999</v>
      </c>
      <c r="I161" s="233"/>
      <c r="J161" s="234">
        <f>ROUND(I161*H161,2)</f>
        <v>0</v>
      </c>
      <c r="K161" s="230" t="s">
        <v>148</v>
      </c>
      <c r="L161" s="45"/>
      <c r="M161" s="235" t="s">
        <v>1</v>
      </c>
      <c r="N161" s="236" t="s">
        <v>47</v>
      </c>
      <c r="O161" s="92"/>
      <c r="P161" s="237">
        <f>O161*H161</f>
        <v>0</v>
      </c>
      <c r="Q161" s="237">
        <v>0</v>
      </c>
      <c r="R161" s="237">
        <f>Q161*H161</f>
        <v>0</v>
      </c>
      <c r="S161" s="237">
        <v>2</v>
      </c>
      <c r="T161" s="238">
        <f>S161*H161</f>
        <v>5.4459999999999997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149</v>
      </c>
      <c r="AT161" s="239" t="s">
        <v>144</v>
      </c>
      <c r="AU161" s="239" t="s">
        <v>91</v>
      </c>
      <c r="AY161" s="18" t="s">
        <v>142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89</v>
      </c>
      <c r="BK161" s="240">
        <f>ROUND(I161*H161,2)</f>
        <v>0</v>
      </c>
      <c r="BL161" s="18" t="s">
        <v>149</v>
      </c>
      <c r="BM161" s="239" t="s">
        <v>198</v>
      </c>
    </row>
    <row r="162" s="13" customFormat="1">
      <c r="A162" s="13"/>
      <c r="B162" s="241"/>
      <c r="C162" s="242"/>
      <c r="D162" s="243" t="s">
        <v>151</v>
      </c>
      <c r="E162" s="244" t="s">
        <v>1</v>
      </c>
      <c r="F162" s="245" t="s">
        <v>199</v>
      </c>
      <c r="G162" s="242"/>
      <c r="H162" s="244" t="s">
        <v>1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151</v>
      </c>
      <c r="AU162" s="251" t="s">
        <v>91</v>
      </c>
      <c r="AV162" s="13" t="s">
        <v>89</v>
      </c>
      <c r="AW162" s="13" t="s">
        <v>35</v>
      </c>
      <c r="AX162" s="13" t="s">
        <v>82</v>
      </c>
      <c r="AY162" s="251" t="s">
        <v>142</v>
      </c>
    </row>
    <row r="163" s="13" customFormat="1">
      <c r="A163" s="13"/>
      <c r="B163" s="241"/>
      <c r="C163" s="242"/>
      <c r="D163" s="243" t="s">
        <v>151</v>
      </c>
      <c r="E163" s="244" t="s">
        <v>1</v>
      </c>
      <c r="F163" s="245" t="s">
        <v>200</v>
      </c>
      <c r="G163" s="242"/>
      <c r="H163" s="244" t="s">
        <v>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151</v>
      </c>
      <c r="AU163" s="251" t="s">
        <v>91</v>
      </c>
      <c r="AV163" s="13" t="s">
        <v>89</v>
      </c>
      <c r="AW163" s="13" t="s">
        <v>35</v>
      </c>
      <c r="AX163" s="13" t="s">
        <v>82</v>
      </c>
      <c r="AY163" s="251" t="s">
        <v>142</v>
      </c>
    </row>
    <row r="164" s="14" customFormat="1">
      <c r="A164" s="14"/>
      <c r="B164" s="252"/>
      <c r="C164" s="253"/>
      <c r="D164" s="243" t="s">
        <v>151</v>
      </c>
      <c r="E164" s="254" t="s">
        <v>1</v>
      </c>
      <c r="F164" s="255" t="s">
        <v>201</v>
      </c>
      <c r="G164" s="253"/>
      <c r="H164" s="256">
        <v>0.70199999999999996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2" t="s">
        <v>151</v>
      </c>
      <c r="AU164" s="262" t="s">
        <v>91</v>
      </c>
      <c r="AV164" s="14" t="s">
        <v>91</v>
      </c>
      <c r="AW164" s="14" t="s">
        <v>35</v>
      </c>
      <c r="AX164" s="14" t="s">
        <v>82</v>
      </c>
      <c r="AY164" s="262" t="s">
        <v>142</v>
      </c>
    </row>
    <row r="165" s="13" customFormat="1">
      <c r="A165" s="13"/>
      <c r="B165" s="241"/>
      <c r="C165" s="242"/>
      <c r="D165" s="243" t="s">
        <v>151</v>
      </c>
      <c r="E165" s="244" t="s">
        <v>1</v>
      </c>
      <c r="F165" s="245" t="s">
        <v>202</v>
      </c>
      <c r="G165" s="242"/>
      <c r="H165" s="244" t="s">
        <v>1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151</v>
      </c>
      <c r="AU165" s="251" t="s">
        <v>91</v>
      </c>
      <c r="AV165" s="13" t="s">
        <v>89</v>
      </c>
      <c r="AW165" s="13" t="s">
        <v>35</v>
      </c>
      <c r="AX165" s="13" t="s">
        <v>82</v>
      </c>
      <c r="AY165" s="251" t="s">
        <v>142</v>
      </c>
    </row>
    <row r="166" s="14" customFormat="1">
      <c r="A166" s="14"/>
      <c r="B166" s="252"/>
      <c r="C166" s="253"/>
      <c r="D166" s="243" t="s">
        <v>151</v>
      </c>
      <c r="E166" s="254" t="s">
        <v>1</v>
      </c>
      <c r="F166" s="255" t="s">
        <v>203</v>
      </c>
      <c r="G166" s="253"/>
      <c r="H166" s="256">
        <v>2.0209999999999999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2" t="s">
        <v>151</v>
      </c>
      <c r="AU166" s="262" t="s">
        <v>91</v>
      </c>
      <c r="AV166" s="14" t="s">
        <v>91</v>
      </c>
      <c r="AW166" s="14" t="s">
        <v>35</v>
      </c>
      <c r="AX166" s="14" t="s">
        <v>82</v>
      </c>
      <c r="AY166" s="262" t="s">
        <v>142</v>
      </c>
    </row>
    <row r="167" s="15" customFormat="1">
      <c r="A167" s="15"/>
      <c r="B167" s="263"/>
      <c r="C167" s="264"/>
      <c r="D167" s="243" t="s">
        <v>151</v>
      </c>
      <c r="E167" s="265" t="s">
        <v>1</v>
      </c>
      <c r="F167" s="266" t="s">
        <v>154</v>
      </c>
      <c r="G167" s="264"/>
      <c r="H167" s="267">
        <v>2.7229999999999999</v>
      </c>
      <c r="I167" s="268"/>
      <c r="J167" s="264"/>
      <c r="K167" s="264"/>
      <c r="L167" s="269"/>
      <c r="M167" s="270"/>
      <c r="N167" s="271"/>
      <c r="O167" s="271"/>
      <c r="P167" s="271"/>
      <c r="Q167" s="271"/>
      <c r="R167" s="271"/>
      <c r="S167" s="271"/>
      <c r="T167" s="27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3" t="s">
        <v>151</v>
      </c>
      <c r="AU167" s="273" t="s">
        <v>91</v>
      </c>
      <c r="AV167" s="15" t="s">
        <v>149</v>
      </c>
      <c r="AW167" s="15" t="s">
        <v>35</v>
      </c>
      <c r="AX167" s="15" t="s">
        <v>89</v>
      </c>
      <c r="AY167" s="273" t="s">
        <v>142</v>
      </c>
    </row>
    <row r="168" s="2" customFormat="1" ht="62.7" customHeight="1">
      <c r="A168" s="39"/>
      <c r="B168" s="40"/>
      <c r="C168" s="228" t="s">
        <v>186</v>
      </c>
      <c r="D168" s="228" t="s">
        <v>144</v>
      </c>
      <c r="E168" s="229" t="s">
        <v>204</v>
      </c>
      <c r="F168" s="230" t="s">
        <v>205</v>
      </c>
      <c r="G168" s="231" t="s">
        <v>180</v>
      </c>
      <c r="H168" s="232">
        <v>5.5</v>
      </c>
      <c r="I168" s="233"/>
      <c r="J168" s="234">
        <f>ROUND(I168*H168,2)</f>
        <v>0</v>
      </c>
      <c r="K168" s="230" t="s">
        <v>148</v>
      </c>
      <c r="L168" s="45"/>
      <c r="M168" s="235" t="s">
        <v>1</v>
      </c>
      <c r="N168" s="236" t="s">
        <v>47</v>
      </c>
      <c r="O168" s="92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149</v>
      </c>
      <c r="AT168" s="239" t="s">
        <v>144</v>
      </c>
      <c r="AU168" s="239" t="s">
        <v>91</v>
      </c>
      <c r="AY168" s="18" t="s">
        <v>142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89</v>
      </c>
      <c r="BK168" s="240">
        <f>ROUND(I168*H168,2)</f>
        <v>0</v>
      </c>
      <c r="BL168" s="18" t="s">
        <v>149</v>
      </c>
      <c r="BM168" s="239" t="s">
        <v>206</v>
      </c>
    </row>
    <row r="169" s="13" customFormat="1">
      <c r="A169" s="13"/>
      <c r="B169" s="241"/>
      <c r="C169" s="242"/>
      <c r="D169" s="243" t="s">
        <v>151</v>
      </c>
      <c r="E169" s="244" t="s">
        <v>1</v>
      </c>
      <c r="F169" s="245" t="s">
        <v>182</v>
      </c>
      <c r="G169" s="242"/>
      <c r="H169" s="244" t="s">
        <v>1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151</v>
      </c>
      <c r="AU169" s="251" t="s">
        <v>91</v>
      </c>
      <c r="AV169" s="13" t="s">
        <v>89</v>
      </c>
      <c r="AW169" s="13" t="s">
        <v>35</v>
      </c>
      <c r="AX169" s="13" t="s">
        <v>82</v>
      </c>
      <c r="AY169" s="251" t="s">
        <v>142</v>
      </c>
    </row>
    <row r="170" s="13" customFormat="1">
      <c r="A170" s="13"/>
      <c r="B170" s="241"/>
      <c r="C170" s="242"/>
      <c r="D170" s="243" t="s">
        <v>151</v>
      </c>
      <c r="E170" s="244" t="s">
        <v>1</v>
      </c>
      <c r="F170" s="245" t="s">
        <v>184</v>
      </c>
      <c r="G170" s="242"/>
      <c r="H170" s="244" t="s">
        <v>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151</v>
      </c>
      <c r="AU170" s="251" t="s">
        <v>91</v>
      </c>
      <c r="AV170" s="13" t="s">
        <v>89</v>
      </c>
      <c r="AW170" s="13" t="s">
        <v>35</v>
      </c>
      <c r="AX170" s="13" t="s">
        <v>82</v>
      </c>
      <c r="AY170" s="251" t="s">
        <v>142</v>
      </c>
    </row>
    <row r="171" s="14" customFormat="1">
      <c r="A171" s="14"/>
      <c r="B171" s="252"/>
      <c r="C171" s="253"/>
      <c r="D171" s="243" t="s">
        <v>151</v>
      </c>
      <c r="E171" s="254" t="s">
        <v>1</v>
      </c>
      <c r="F171" s="255" t="s">
        <v>185</v>
      </c>
      <c r="G171" s="253"/>
      <c r="H171" s="256">
        <v>5.5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2" t="s">
        <v>151</v>
      </c>
      <c r="AU171" s="262" t="s">
        <v>91</v>
      </c>
      <c r="AV171" s="14" t="s">
        <v>91</v>
      </c>
      <c r="AW171" s="14" t="s">
        <v>35</v>
      </c>
      <c r="AX171" s="14" t="s">
        <v>82</v>
      </c>
      <c r="AY171" s="262" t="s">
        <v>142</v>
      </c>
    </row>
    <row r="172" s="15" customFormat="1">
      <c r="A172" s="15"/>
      <c r="B172" s="263"/>
      <c r="C172" s="264"/>
      <c r="D172" s="243" t="s">
        <v>151</v>
      </c>
      <c r="E172" s="265" t="s">
        <v>1</v>
      </c>
      <c r="F172" s="266" t="s">
        <v>154</v>
      </c>
      <c r="G172" s="264"/>
      <c r="H172" s="267">
        <v>5.5</v>
      </c>
      <c r="I172" s="268"/>
      <c r="J172" s="264"/>
      <c r="K172" s="264"/>
      <c r="L172" s="269"/>
      <c r="M172" s="270"/>
      <c r="N172" s="271"/>
      <c r="O172" s="271"/>
      <c r="P172" s="271"/>
      <c r="Q172" s="271"/>
      <c r="R172" s="271"/>
      <c r="S172" s="271"/>
      <c r="T172" s="27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3" t="s">
        <v>151</v>
      </c>
      <c r="AU172" s="273" t="s">
        <v>91</v>
      </c>
      <c r="AV172" s="15" t="s">
        <v>149</v>
      </c>
      <c r="AW172" s="15" t="s">
        <v>35</v>
      </c>
      <c r="AX172" s="15" t="s">
        <v>89</v>
      </c>
      <c r="AY172" s="273" t="s">
        <v>142</v>
      </c>
    </row>
    <row r="173" s="12" customFormat="1" ht="22.8" customHeight="1">
      <c r="A173" s="12"/>
      <c r="B173" s="213"/>
      <c r="C173" s="214"/>
      <c r="D173" s="215" t="s">
        <v>81</v>
      </c>
      <c r="E173" s="226" t="s">
        <v>207</v>
      </c>
      <c r="F173" s="226" t="s">
        <v>208</v>
      </c>
      <c r="G173" s="214"/>
      <c r="H173" s="214"/>
      <c r="I173" s="217"/>
      <c r="J173" s="227">
        <f>BK173</f>
        <v>0</v>
      </c>
      <c r="K173" s="214"/>
      <c r="L173" s="218"/>
      <c r="M173" s="219"/>
      <c r="N173" s="220"/>
      <c r="O173" s="220"/>
      <c r="P173" s="221">
        <f>SUM(P174:P177)</f>
        <v>0</v>
      </c>
      <c r="Q173" s="220"/>
      <c r="R173" s="221">
        <f>SUM(R174:R177)</f>
        <v>0</v>
      </c>
      <c r="S173" s="220"/>
      <c r="T173" s="222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3" t="s">
        <v>89</v>
      </c>
      <c r="AT173" s="224" t="s">
        <v>81</v>
      </c>
      <c r="AU173" s="224" t="s">
        <v>89</v>
      </c>
      <c r="AY173" s="223" t="s">
        <v>142</v>
      </c>
      <c r="BK173" s="225">
        <f>SUM(BK174:BK177)</f>
        <v>0</v>
      </c>
    </row>
    <row r="174" s="2" customFormat="1" ht="37.8" customHeight="1">
      <c r="A174" s="39"/>
      <c r="B174" s="40"/>
      <c r="C174" s="228" t="s">
        <v>209</v>
      </c>
      <c r="D174" s="228" t="s">
        <v>144</v>
      </c>
      <c r="E174" s="229" t="s">
        <v>210</v>
      </c>
      <c r="F174" s="230" t="s">
        <v>211</v>
      </c>
      <c r="G174" s="231" t="s">
        <v>212</v>
      </c>
      <c r="H174" s="232">
        <v>101.608</v>
      </c>
      <c r="I174" s="233"/>
      <c r="J174" s="234">
        <f>ROUND(I174*H174,2)</f>
        <v>0</v>
      </c>
      <c r="K174" s="230" t="s">
        <v>148</v>
      </c>
      <c r="L174" s="45"/>
      <c r="M174" s="235" t="s">
        <v>1</v>
      </c>
      <c r="N174" s="236" t="s">
        <v>47</v>
      </c>
      <c r="O174" s="92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149</v>
      </c>
      <c r="AT174" s="239" t="s">
        <v>144</v>
      </c>
      <c r="AU174" s="239" t="s">
        <v>91</v>
      </c>
      <c r="AY174" s="18" t="s">
        <v>142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89</v>
      </c>
      <c r="BK174" s="240">
        <f>ROUND(I174*H174,2)</f>
        <v>0</v>
      </c>
      <c r="BL174" s="18" t="s">
        <v>149</v>
      </c>
      <c r="BM174" s="239" t="s">
        <v>213</v>
      </c>
    </row>
    <row r="175" s="2" customFormat="1" ht="37.8" customHeight="1">
      <c r="A175" s="39"/>
      <c r="B175" s="40"/>
      <c r="C175" s="228" t="s">
        <v>214</v>
      </c>
      <c r="D175" s="228" t="s">
        <v>144</v>
      </c>
      <c r="E175" s="229" t="s">
        <v>215</v>
      </c>
      <c r="F175" s="230" t="s">
        <v>216</v>
      </c>
      <c r="G175" s="231" t="s">
        <v>212</v>
      </c>
      <c r="H175" s="232">
        <v>508.04000000000002</v>
      </c>
      <c r="I175" s="233"/>
      <c r="J175" s="234">
        <f>ROUND(I175*H175,2)</f>
        <v>0</v>
      </c>
      <c r="K175" s="230" t="s">
        <v>148</v>
      </c>
      <c r="L175" s="45"/>
      <c r="M175" s="235" t="s">
        <v>1</v>
      </c>
      <c r="N175" s="236" t="s">
        <v>47</v>
      </c>
      <c r="O175" s="92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9" t="s">
        <v>149</v>
      </c>
      <c r="AT175" s="239" t="s">
        <v>144</v>
      </c>
      <c r="AU175" s="239" t="s">
        <v>91</v>
      </c>
      <c r="AY175" s="18" t="s">
        <v>142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89</v>
      </c>
      <c r="BK175" s="240">
        <f>ROUND(I175*H175,2)</f>
        <v>0</v>
      </c>
      <c r="BL175" s="18" t="s">
        <v>149</v>
      </c>
      <c r="BM175" s="239" t="s">
        <v>217</v>
      </c>
    </row>
    <row r="176" s="14" customFormat="1">
      <c r="A176" s="14"/>
      <c r="B176" s="252"/>
      <c r="C176" s="253"/>
      <c r="D176" s="243" t="s">
        <v>151</v>
      </c>
      <c r="E176" s="253"/>
      <c r="F176" s="255" t="s">
        <v>218</v>
      </c>
      <c r="G176" s="253"/>
      <c r="H176" s="256">
        <v>508.04000000000002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2" t="s">
        <v>151</v>
      </c>
      <c r="AU176" s="262" t="s">
        <v>91</v>
      </c>
      <c r="AV176" s="14" t="s">
        <v>91</v>
      </c>
      <c r="AW176" s="14" t="s">
        <v>4</v>
      </c>
      <c r="AX176" s="14" t="s">
        <v>89</v>
      </c>
      <c r="AY176" s="262" t="s">
        <v>142</v>
      </c>
    </row>
    <row r="177" s="2" customFormat="1" ht="37.8" customHeight="1">
      <c r="A177" s="39"/>
      <c r="B177" s="40"/>
      <c r="C177" s="228" t="s">
        <v>219</v>
      </c>
      <c r="D177" s="228" t="s">
        <v>144</v>
      </c>
      <c r="E177" s="229" t="s">
        <v>220</v>
      </c>
      <c r="F177" s="230" t="s">
        <v>221</v>
      </c>
      <c r="G177" s="231" t="s">
        <v>212</v>
      </c>
      <c r="H177" s="232">
        <v>101.608</v>
      </c>
      <c r="I177" s="233"/>
      <c r="J177" s="234">
        <f>ROUND(I177*H177,2)</f>
        <v>0</v>
      </c>
      <c r="K177" s="230" t="s">
        <v>148</v>
      </c>
      <c r="L177" s="45"/>
      <c r="M177" s="235" t="s">
        <v>1</v>
      </c>
      <c r="N177" s="236" t="s">
        <v>47</v>
      </c>
      <c r="O177" s="92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149</v>
      </c>
      <c r="AT177" s="239" t="s">
        <v>144</v>
      </c>
      <c r="AU177" s="239" t="s">
        <v>91</v>
      </c>
      <c r="AY177" s="18" t="s">
        <v>142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89</v>
      </c>
      <c r="BK177" s="240">
        <f>ROUND(I177*H177,2)</f>
        <v>0</v>
      </c>
      <c r="BL177" s="18" t="s">
        <v>149</v>
      </c>
      <c r="BM177" s="239" t="s">
        <v>222</v>
      </c>
    </row>
    <row r="178" s="12" customFormat="1" ht="25.92" customHeight="1">
      <c r="A178" s="12"/>
      <c r="B178" s="213"/>
      <c r="C178" s="214"/>
      <c r="D178" s="215" t="s">
        <v>81</v>
      </c>
      <c r="E178" s="216" t="s">
        <v>223</v>
      </c>
      <c r="F178" s="216" t="s">
        <v>224</v>
      </c>
      <c r="G178" s="214"/>
      <c r="H178" s="214"/>
      <c r="I178" s="217"/>
      <c r="J178" s="201">
        <f>BK178</f>
        <v>0</v>
      </c>
      <c r="K178" s="214"/>
      <c r="L178" s="218"/>
      <c r="M178" s="219"/>
      <c r="N178" s="220"/>
      <c r="O178" s="220"/>
      <c r="P178" s="221">
        <f>P179</f>
        <v>0</v>
      </c>
      <c r="Q178" s="220"/>
      <c r="R178" s="221">
        <f>R179</f>
        <v>0</v>
      </c>
      <c r="S178" s="220"/>
      <c r="T178" s="222">
        <f>T179</f>
        <v>0.17280000000000001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3" t="s">
        <v>91</v>
      </c>
      <c r="AT178" s="224" t="s">
        <v>81</v>
      </c>
      <c r="AU178" s="224" t="s">
        <v>82</v>
      </c>
      <c r="AY178" s="223" t="s">
        <v>142</v>
      </c>
      <c r="BK178" s="225">
        <f>BK179</f>
        <v>0</v>
      </c>
    </row>
    <row r="179" s="12" customFormat="1" ht="22.8" customHeight="1">
      <c r="A179" s="12"/>
      <c r="B179" s="213"/>
      <c r="C179" s="214"/>
      <c r="D179" s="215" t="s">
        <v>81</v>
      </c>
      <c r="E179" s="226" t="s">
        <v>225</v>
      </c>
      <c r="F179" s="226" t="s">
        <v>226</v>
      </c>
      <c r="G179" s="214"/>
      <c r="H179" s="214"/>
      <c r="I179" s="217"/>
      <c r="J179" s="227">
        <f>BK179</f>
        <v>0</v>
      </c>
      <c r="K179" s="214"/>
      <c r="L179" s="218"/>
      <c r="M179" s="219"/>
      <c r="N179" s="220"/>
      <c r="O179" s="220"/>
      <c r="P179" s="221">
        <f>SUM(P180:P183)</f>
        <v>0</v>
      </c>
      <c r="Q179" s="220"/>
      <c r="R179" s="221">
        <f>SUM(R180:R183)</f>
        <v>0</v>
      </c>
      <c r="S179" s="220"/>
      <c r="T179" s="222">
        <f>SUM(T180:T183)</f>
        <v>0.17280000000000001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91</v>
      </c>
      <c r="AT179" s="224" t="s">
        <v>81</v>
      </c>
      <c r="AU179" s="224" t="s">
        <v>89</v>
      </c>
      <c r="AY179" s="223" t="s">
        <v>142</v>
      </c>
      <c r="BK179" s="225">
        <f>SUM(BK180:BK183)</f>
        <v>0</v>
      </c>
    </row>
    <row r="180" s="2" customFormat="1" ht="24.15" customHeight="1">
      <c r="A180" s="39"/>
      <c r="B180" s="40"/>
      <c r="C180" s="228" t="s">
        <v>227</v>
      </c>
      <c r="D180" s="228" t="s">
        <v>144</v>
      </c>
      <c r="E180" s="229" t="s">
        <v>228</v>
      </c>
      <c r="F180" s="230" t="s">
        <v>229</v>
      </c>
      <c r="G180" s="231" t="s">
        <v>180</v>
      </c>
      <c r="H180" s="232">
        <v>10.800000000000001</v>
      </c>
      <c r="I180" s="233"/>
      <c r="J180" s="234">
        <f>ROUND(I180*H180,2)</f>
        <v>0</v>
      </c>
      <c r="K180" s="230" t="s">
        <v>148</v>
      </c>
      <c r="L180" s="45"/>
      <c r="M180" s="235" t="s">
        <v>1</v>
      </c>
      <c r="N180" s="236" t="s">
        <v>47</v>
      </c>
      <c r="O180" s="92"/>
      <c r="P180" s="237">
        <f>O180*H180</f>
        <v>0</v>
      </c>
      <c r="Q180" s="237">
        <v>0</v>
      </c>
      <c r="R180" s="237">
        <f>Q180*H180</f>
        <v>0</v>
      </c>
      <c r="S180" s="237">
        <v>0.016</v>
      </c>
      <c r="T180" s="238">
        <f>S180*H180</f>
        <v>0.17280000000000001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230</v>
      </c>
      <c r="AT180" s="239" t="s">
        <v>144</v>
      </c>
      <c r="AU180" s="239" t="s">
        <v>91</v>
      </c>
      <c r="AY180" s="18" t="s">
        <v>142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89</v>
      </c>
      <c r="BK180" s="240">
        <f>ROUND(I180*H180,2)</f>
        <v>0</v>
      </c>
      <c r="BL180" s="18" t="s">
        <v>230</v>
      </c>
      <c r="BM180" s="239" t="s">
        <v>231</v>
      </c>
    </row>
    <row r="181" s="13" customFormat="1">
      <c r="A181" s="13"/>
      <c r="B181" s="241"/>
      <c r="C181" s="242"/>
      <c r="D181" s="243" t="s">
        <v>151</v>
      </c>
      <c r="E181" s="244" t="s">
        <v>1</v>
      </c>
      <c r="F181" s="245" t="s">
        <v>232</v>
      </c>
      <c r="G181" s="242"/>
      <c r="H181" s="244" t="s">
        <v>1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151</v>
      </c>
      <c r="AU181" s="251" t="s">
        <v>91</v>
      </c>
      <c r="AV181" s="13" t="s">
        <v>89</v>
      </c>
      <c r="AW181" s="13" t="s">
        <v>35</v>
      </c>
      <c r="AX181" s="13" t="s">
        <v>82</v>
      </c>
      <c r="AY181" s="251" t="s">
        <v>142</v>
      </c>
    </row>
    <row r="182" s="14" customFormat="1">
      <c r="A182" s="14"/>
      <c r="B182" s="252"/>
      <c r="C182" s="253"/>
      <c r="D182" s="243" t="s">
        <v>151</v>
      </c>
      <c r="E182" s="254" t="s">
        <v>1</v>
      </c>
      <c r="F182" s="255" t="s">
        <v>233</v>
      </c>
      <c r="G182" s="253"/>
      <c r="H182" s="256">
        <v>10.800000000000001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2" t="s">
        <v>151</v>
      </c>
      <c r="AU182" s="262" t="s">
        <v>91</v>
      </c>
      <c r="AV182" s="14" t="s">
        <v>91</v>
      </c>
      <c r="AW182" s="14" t="s">
        <v>35</v>
      </c>
      <c r="AX182" s="14" t="s">
        <v>82</v>
      </c>
      <c r="AY182" s="262" t="s">
        <v>142</v>
      </c>
    </row>
    <row r="183" s="15" customFormat="1">
      <c r="A183" s="15"/>
      <c r="B183" s="263"/>
      <c r="C183" s="264"/>
      <c r="D183" s="243" t="s">
        <v>151</v>
      </c>
      <c r="E183" s="265" t="s">
        <v>1</v>
      </c>
      <c r="F183" s="266" t="s">
        <v>154</v>
      </c>
      <c r="G183" s="264"/>
      <c r="H183" s="267">
        <v>10.800000000000001</v>
      </c>
      <c r="I183" s="268"/>
      <c r="J183" s="264"/>
      <c r="K183" s="264"/>
      <c r="L183" s="269"/>
      <c r="M183" s="270"/>
      <c r="N183" s="271"/>
      <c r="O183" s="271"/>
      <c r="P183" s="271"/>
      <c r="Q183" s="271"/>
      <c r="R183" s="271"/>
      <c r="S183" s="271"/>
      <c r="T183" s="27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3" t="s">
        <v>151</v>
      </c>
      <c r="AU183" s="273" t="s">
        <v>91</v>
      </c>
      <c r="AV183" s="15" t="s">
        <v>149</v>
      </c>
      <c r="AW183" s="15" t="s">
        <v>35</v>
      </c>
      <c r="AX183" s="15" t="s">
        <v>89</v>
      </c>
      <c r="AY183" s="273" t="s">
        <v>142</v>
      </c>
    </row>
    <row r="184" s="2" customFormat="1" ht="49.92" customHeight="1">
      <c r="A184" s="39"/>
      <c r="B184" s="40"/>
      <c r="C184" s="41"/>
      <c r="D184" s="41"/>
      <c r="E184" s="216" t="s">
        <v>234</v>
      </c>
      <c r="F184" s="216" t="s">
        <v>235</v>
      </c>
      <c r="G184" s="41"/>
      <c r="H184" s="41"/>
      <c r="I184" s="41"/>
      <c r="J184" s="201">
        <f>BK184</f>
        <v>0</v>
      </c>
      <c r="K184" s="41"/>
      <c r="L184" s="45"/>
      <c r="M184" s="274"/>
      <c r="N184" s="275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81</v>
      </c>
      <c r="AU184" s="18" t="s">
        <v>82</v>
      </c>
      <c r="AY184" s="18" t="s">
        <v>236</v>
      </c>
      <c r="BK184" s="240">
        <f>SUM(BK185:BK189)</f>
        <v>0</v>
      </c>
    </row>
    <row r="185" s="2" customFormat="1" ht="16.32" customHeight="1">
      <c r="A185" s="39"/>
      <c r="B185" s="40"/>
      <c r="C185" s="276" t="s">
        <v>1</v>
      </c>
      <c r="D185" s="276" t="s">
        <v>144</v>
      </c>
      <c r="E185" s="277" t="s">
        <v>1</v>
      </c>
      <c r="F185" s="278" t="s">
        <v>1</v>
      </c>
      <c r="G185" s="279" t="s">
        <v>1</v>
      </c>
      <c r="H185" s="280"/>
      <c r="I185" s="281"/>
      <c r="J185" s="282">
        <f>BK185</f>
        <v>0</v>
      </c>
      <c r="K185" s="283"/>
      <c r="L185" s="45"/>
      <c r="M185" s="284" t="s">
        <v>1</v>
      </c>
      <c r="N185" s="285" t="s">
        <v>47</v>
      </c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236</v>
      </c>
      <c r="AU185" s="18" t="s">
        <v>89</v>
      </c>
      <c r="AY185" s="18" t="s">
        <v>236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89</v>
      </c>
      <c r="BK185" s="240">
        <f>I185*H185</f>
        <v>0</v>
      </c>
    </row>
    <row r="186" s="2" customFormat="1" ht="16.32" customHeight="1">
      <c r="A186" s="39"/>
      <c r="B186" s="40"/>
      <c r="C186" s="276" t="s">
        <v>1</v>
      </c>
      <c r="D186" s="276" t="s">
        <v>144</v>
      </c>
      <c r="E186" s="277" t="s">
        <v>1</v>
      </c>
      <c r="F186" s="278" t="s">
        <v>1</v>
      </c>
      <c r="G186" s="279" t="s">
        <v>1</v>
      </c>
      <c r="H186" s="280"/>
      <c r="I186" s="281"/>
      <c r="J186" s="282">
        <f>BK186</f>
        <v>0</v>
      </c>
      <c r="K186" s="283"/>
      <c r="L186" s="45"/>
      <c r="M186" s="284" t="s">
        <v>1</v>
      </c>
      <c r="N186" s="285" t="s">
        <v>47</v>
      </c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236</v>
      </c>
      <c r="AU186" s="18" t="s">
        <v>89</v>
      </c>
      <c r="AY186" s="18" t="s">
        <v>236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89</v>
      </c>
      <c r="BK186" s="240">
        <f>I186*H186</f>
        <v>0</v>
      </c>
    </row>
    <row r="187" s="2" customFormat="1" ht="16.32" customHeight="1">
      <c r="A187" s="39"/>
      <c r="B187" s="40"/>
      <c r="C187" s="276" t="s">
        <v>1</v>
      </c>
      <c r="D187" s="276" t="s">
        <v>144</v>
      </c>
      <c r="E187" s="277" t="s">
        <v>1</v>
      </c>
      <c r="F187" s="278" t="s">
        <v>1</v>
      </c>
      <c r="G187" s="279" t="s">
        <v>1</v>
      </c>
      <c r="H187" s="280"/>
      <c r="I187" s="281"/>
      <c r="J187" s="282">
        <f>BK187</f>
        <v>0</v>
      </c>
      <c r="K187" s="283"/>
      <c r="L187" s="45"/>
      <c r="M187" s="284" t="s">
        <v>1</v>
      </c>
      <c r="N187" s="285" t="s">
        <v>47</v>
      </c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236</v>
      </c>
      <c r="AU187" s="18" t="s">
        <v>89</v>
      </c>
      <c r="AY187" s="18" t="s">
        <v>236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89</v>
      </c>
      <c r="BK187" s="240">
        <f>I187*H187</f>
        <v>0</v>
      </c>
    </row>
    <row r="188" s="2" customFormat="1" ht="16.32" customHeight="1">
      <c r="A188" s="39"/>
      <c r="B188" s="40"/>
      <c r="C188" s="276" t="s">
        <v>1</v>
      </c>
      <c r="D188" s="276" t="s">
        <v>144</v>
      </c>
      <c r="E188" s="277" t="s">
        <v>1</v>
      </c>
      <c r="F188" s="278" t="s">
        <v>1</v>
      </c>
      <c r="G188" s="279" t="s">
        <v>1</v>
      </c>
      <c r="H188" s="280"/>
      <c r="I188" s="281"/>
      <c r="J188" s="282">
        <f>BK188</f>
        <v>0</v>
      </c>
      <c r="K188" s="283"/>
      <c r="L188" s="45"/>
      <c r="M188" s="284" t="s">
        <v>1</v>
      </c>
      <c r="N188" s="285" t="s">
        <v>47</v>
      </c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236</v>
      </c>
      <c r="AU188" s="18" t="s">
        <v>89</v>
      </c>
      <c r="AY188" s="18" t="s">
        <v>236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89</v>
      </c>
      <c r="BK188" s="240">
        <f>I188*H188</f>
        <v>0</v>
      </c>
    </row>
    <row r="189" s="2" customFormat="1" ht="16.32" customHeight="1">
      <c r="A189" s="39"/>
      <c r="B189" s="40"/>
      <c r="C189" s="276" t="s">
        <v>1</v>
      </c>
      <c r="D189" s="276" t="s">
        <v>144</v>
      </c>
      <c r="E189" s="277" t="s">
        <v>1</v>
      </c>
      <c r="F189" s="278" t="s">
        <v>1</v>
      </c>
      <c r="G189" s="279" t="s">
        <v>1</v>
      </c>
      <c r="H189" s="280"/>
      <c r="I189" s="281"/>
      <c r="J189" s="282">
        <f>BK189</f>
        <v>0</v>
      </c>
      <c r="K189" s="283"/>
      <c r="L189" s="45"/>
      <c r="M189" s="284" t="s">
        <v>1</v>
      </c>
      <c r="N189" s="285" t="s">
        <v>47</v>
      </c>
      <c r="O189" s="286"/>
      <c r="P189" s="286"/>
      <c r="Q189" s="286"/>
      <c r="R189" s="286"/>
      <c r="S189" s="286"/>
      <c r="T189" s="287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236</v>
      </c>
      <c r="AU189" s="18" t="s">
        <v>89</v>
      </c>
      <c r="AY189" s="18" t="s">
        <v>236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89</v>
      </c>
      <c r="BK189" s="240">
        <f>I189*H189</f>
        <v>0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Sj9qw5PCN0h6yJFwBTy0JPhY/cyP1r+UNYpoOlySC8NQQIYxJT+oC+Jlq/HDMO0+Cimf8e9q47cbxIjB+6SZ5w==" hashValue="q0HBLSAnmhQDCXEFuQtH3/NleplnmcWRTkSkZXqkYZJCTeoKA0t5dpZs0Lilg8jFYKcfcOhA1uRIqxw6VnSekg==" algorithmName="SHA-512" password="CC35"/>
  <autoFilter ref="C126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dataValidations count="2">
    <dataValidation type="list" allowBlank="1" showInputMessage="1" showErrorMessage="1" error="Povoleny jsou hodnoty K, M." sqref="D185:D190">
      <formula1>"K, M"</formula1>
    </dataValidation>
    <dataValidation type="list" allowBlank="1" showInputMessage="1" showErrorMessage="1" error="Povoleny jsou hodnoty základní, snížená, zákl. přenesená, sníž. přenesená, nulová." sqref="N185:N190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  <c r="AZ2" s="288" t="s">
        <v>237</v>
      </c>
      <c r="BA2" s="288" t="s">
        <v>1</v>
      </c>
      <c r="BB2" s="288" t="s">
        <v>1</v>
      </c>
      <c r="BC2" s="288" t="s">
        <v>238</v>
      </c>
      <c r="BD2" s="28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  <c r="AZ3" s="288" t="s">
        <v>239</v>
      </c>
      <c r="BA3" s="288" t="s">
        <v>1</v>
      </c>
      <c r="BB3" s="288" t="s">
        <v>1</v>
      </c>
      <c r="BC3" s="288" t="s">
        <v>240</v>
      </c>
      <c r="BD3" s="288" t="s">
        <v>91</v>
      </c>
    </row>
    <row r="4" s="1" customFormat="1" ht="24.96" customHeight="1">
      <c r="B4" s="21"/>
      <c r="D4" s="149" t="s">
        <v>110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Úpravy zpevněných ploch před objektem Fr. Skaunicové 66/17, Brno</v>
      </c>
      <c r="F7" s="151"/>
      <c r="G7" s="151"/>
      <c r="H7" s="151"/>
      <c r="L7" s="21"/>
    </row>
    <row r="8" s="1" customFormat="1" ht="12" customHeight="1">
      <c r="B8" s="21"/>
      <c r="D8" s="151" t="s">
        <v>111</v>
      </c>
      <c r="L8" s="21"/>
    </row>
    <row r="9" s="2" customFormat="1" ht="16.5" customHeight="1">
      <c r="A9" s="39"/>
      <c r="B9" s="45"/>
      <c r="C9" s="39"/>
      <c r="D9" s="39"/>
      <c r="E9" s="152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241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31. 1. 2020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36</v>
      </c>
      <c r="E25" s="39"/>
      <c r="F25" s="39"/>
      <c r="G25" s="39"/>
      <c r="H25" s="39"/>
      <c r="I25" s="151" t="s">
        <v>25</v>
      </c>
      <c r="J25" s="142" t="s">
        <v>37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38</v>
      </c>
      <c r="F26" s="39"/>
      <c r="G26" s="39"/>
      <c r="H26" s="39"/>
      <c r="I26" s="151" t="s">
        <v>28</v>
      </c>
      <c r="J26" s="142" t="s">
        <v>39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40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5"/>
      <c r="B29" s="156"/>
      <c r="C29" s="155"/>
      <c r="D29" s="155"/>
      <c r="E29" s="157" t="s">
        <v>41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42</v>
      </c>
      <c r="E32" s="39"/>
      <c r="F32" s="39"/>
      <c r="G32" s="39"/>
      <c r="H32" s="39"/>
      <c r="I32" s="39"/>
      <c r="J32" s="161">
        <f>ROUND(J130,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44</v>
      </c>
      <c r="G34" s="39"/>
      <c r="H34" s="39"/>
      <c r="I34" s="162" t="s">
        <v>43</v>
      </c>
      <c r="J34" s="162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46</v>
      </c>
      <c r="E35" s="151" t="s">
        <v>47</v>
      </c>
      <c r="F35" s="164">
        <f>ROUND((ROUND((SUM(BE130:BE266)),  2) + SUM(BE268:BE272)), 2)</f>
        <v>0</v>
      </c>
      <c r="G35" s="39"/>
      <c r="H35" s="39"/>
      <c r="I35" s="165">
        <v>0.20999999999999999</v>
      </c>
      <c r="J35" s="164">
        <f>ROUND((ROUND(((SUM(BE130:BE266))*I35),  2) + (SUM(BE268:BE272)*I35)),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48</v>
      </c>
      <c r="F36" s="164">
        <f>ROUND((ROUND((SUM(BF130:BF266)),  2) + SUM(BF268:BF272)), 2)</f>
        <v>0</v>
      </c>
      <c r="G36" s="39"/>
      <c r="H36" s="39"/>
      <c r="I36" s="165">
        <v>0.14999999999999999</v>
      </c>
      <c r="J36" s="164">
        <f>ROUND((ROUND(((SUM(BF130:BF266))*I36),  2) + (SUM(BF268:BF272)*I36)),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ROUND((ROUND((SUM(BG130:BG266)),  2) + SUM(BG268:BG272)),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50</v>
      </c>
      <c r="F38" s="164">
        <f>ROUND((ROUND((SUM(BH130:BH266)),  2) + SUM(BH268:BH272)),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51</v>
      </c>
      <c r="F39" s="164">
        <f>ROUND((ROUND((SUM(BI130:BI266)),  2) + SUM(BI268:BI272)),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52</v>
      </c>
      <c r="E41" s="168"/>
      <c r="F41" s="168"/>
      <c r="G41" s="169" t="s">
        <v>53</v>
      </c>
      <c r="H41" s="170" t="s">
        <v>54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Úpravy zpevněných ploch před objektem Fr. Skaunicové 66/17, Brno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01.2 - Nové konstrukce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Fr. Skaunicové 66/17, Brno-Židenice</v>
      </c>
      <c r="G91" s="41"/>
      <c r="H91" s="41"/>
      <c r="I91" s="33" t="s">
        <v>22</v>
      </c>
      <c r="J91" s="80" t="str">
        <f>IF(J14="","",J14)</f>
        <v>31. 1. 2020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MŠ speciální, ZŠ speciální a PŠ ELPIS Brno, p.o.</v>
      </c>
      <c r="G93" s="41"/>
      <c r="H93" s="41"/>
      <c r="I93" s="33" t="s">
        <v>31</v>
      </c>
      <c r="J93" s="37" t="str">
        <f>E23</f>
        <v>Pro budovy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36</v>
      </c>
      <c r="J94" s="37" t="str">
        <f>E26</f>
        <v>STAGA stavební agentura s.r.o.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116</v>
      </c>
      <c r="D96" s="186"/>
      <c r="E96" s="186"/>
      <c r="F96" s="186"/>
      <c r="G96" s="186"/>
      <c r="H96" s="186"/>
      <c r="I96" s="186"/>
      <c r="J96" s="187" t="s">
        <v>117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118</v>
      </c>
      <c r="D98" s="41"/>
      <c r="E98" s="41"/>
      <c r="F98" s="41"/>
      <c r="G98" s="41"/>
      <c r="H98" s="41"/>
      <c r="I98" s="41"/>
      <c r="J98" s="111">
        <f>J130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119</v>
      </c>
    </row>
    <row r="99" s="9" customFormat="1" ht="24.96" customHeight="1">
      <c r="A99" s="9"/>
      <c r="B99" s="189"/>
      <c r="C99" s="190"/>
      <c r="D99" s="191" t="s">
        <v>120</v>
      </c>
      <c r="E99" s="192"/>
      <c r="F99" s="192"/>
      <c r="G99" s="192"/>
      <c r="H99" s="192"/>
      <c r="I99" s="192"/>
      <c r="J99" s="193">
        <f>J131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121</v>
      </c>
      <c r="E100" s="197"/>
      <c r="F100" s="197"/>
      <c r="G100" s="197"/>
      <c r="H100" s="197"/>
      <c r="I100" s="197"/>
      <c r="J100" s="198">
        <f>J132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242</v>
      </c>
      <c r="E101" s="197"/>
      <c r="F101" s="197"/>
      <c r="G101" s="197"/>
      <c r="H101" s="197"/>
      <c r="I101" s="197"/>
      <c r="J101" s="198">
        <f>J173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243</v>
      </c>
      <c r="E102" s="197"/>
      <c r="F102" s="197"/>
      <c r="G102" s="197"/>
      <c r="H102" s="197"/>
      <c r="I102" s="197"/>
      <c r="J102" s="198">
        <f>J196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244</v>
      </c>
      <c r="E103" s="197"/>
      <c r="F103" s="197"/>
      <c r="G103" s="197"/>
      <c r="H103" s="197"/>
      <c r="I103" s="197"/>
      <c r="J103" s="198">
        <f>J209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245</v>
      </c>
      <c r="E104" s="197"/>
      <c r="F104" s="197"/>
      <c r="G104" s="197"/>
      <c r="H104" s="197"/>
      <c r="I104" s="197"/>
      <c r="J104" s="198">
        <f>J224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122</v>
      </c>
      <c r="E105" s="197"/>
      <c r="F105" s="197"/>
      <c r="G105" s="197"/>
      <c r="H105" s="197"/>
      <c r="I105" s="197"/>
      <c r="J105" s="198">
        <f>J238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246</v>
      </c>
      <c r="E106" s="197"/>
      <c r="F106" s="197"/>
      <c r="G106" s="197"/>
      <c r="H106" s="197"/>
      <c r="I106" s="197"/>
      <c r="J106" s="198">
        <f>J259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247</v>
      </c>
      <c r="E107" s="192"/>
      <c r="F107" s="192"/>
      <c r="G107" s="192"/>
      <c r="H107" s="192"/>
      <c r="I107" s="192"/>
      <c r="J107" s="193">
        <f>J261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1.84" customHeight="1">
      <c r="A108" s="9"/>
      <c r="B108" s="189"/>
      <c r="C108" s="190"/>
      <c r="D108" s="200" t="s">
        <v>126</v>
      </c>
      <c r="E108" s="190"/>
      <c r="F108" s="190"/>
      <c r="G108" s="190"/>
      <c r="H108" s="190"/>
      <c r="I108" s="190"/>
      <c r="J108" s="201">
        <f>J267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127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84" t="str">
        <f>E7</f>
        <v>Úpravy zpevněných ploch před objektem Fr. Skaunicové 66/17, Brno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111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184" t="s">
        <v>112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113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E11</f>
        <v>01.2 - Nové konstrukce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F14</f>
        <v>Fr. Skaunicové 66/17, Brno-Židenice</v>
      </c>
      <c r="G124" s="41"/>
      <c r="H124" s="41"/>
      <c r="I124" s="33" t="s">
        <v>22</v>
      </c>
      <c r="J124" s="80" t="str">
        <f>IF(J14="","",J14)</f>
        <v>31. 1. 2020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E17</f>
        <v>MŠ speciální, ZŠ speciální a PŠ ELPIS Brno, p.o.</v>
      </c>
      <c r="G126" s="41"/>
      <c r="H126" s="41"/>
      <c r="I126" s="33" t="s">
        <v>31</v>
      </c>
      <c r="J126" s="37" t="str">
        <f>E23</f>
        <v>Pro budovy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5.65" customHeight="1">
      <c r="A127" s="39"/>
      <c r="B127" s="40"/>
      <c r="C127" s="33" t="s">
        <v>29</v>
      </c>
      <c r="D127" s="41"/>
      <c r="E127" s="41"/>
      <c r="F127" s="28" t="str">
        <f>IF(E20="","",E20)</f>
        <v>Vyplň údaj</v>
      </c>
      <c r="G127" s="41"/>
      <c r="H127" s="41"/>
      <c r="I127" s="33" t="s">
        <v>36</v>
      </c>
      <c r="J127" s="37" t="str">
        <f>E26</f>
        <v>STAGA stavební agentura s.r.o.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2"/>
      <c r="B129" s="203"/>
      <c r="C129" s="204" t="s">
        <v>128</v>
      </c>
      <c r="D129" s="205" t="s">
        <v>67</v>
      </c>
      <c r="E129" s="205" t="s">
        <v>63</v>
      </c>
      <c r="F129" s="205" t="s">
        <v>64</v>
      </c>
      <c r="G129" s="205" t="s">
        <v>129</v>
      </c>
      <c r="H129" s="205" t="s">
        <v>130</v>
      </c>
      <c r="I129" s="205" t="s">
        <v>131</v>
      </c>
      <c r="J129" s="205" t="s">
        <v>117</v>
      </c>
      <c r="K129" s="206" t="s">
        <v>132</v>
      </c>
      <c r="L129" s="207"/>
      <c r="M129" s="101" t="s">
        <v>1</v>
      </c>
      <c r="N129" s="102" t="s">
        <v>46</v>
      </c>
      <c r="O129" s="102" t="s">
        <v>133</v>
      </c>
      <c r="P129" s="102" t="s">
        <v>134</v>
      </c>
      <c r="Q129" s="102" t="s">
        <v>135</v>
      </c>
      <c r="R129" s="102" t="s">
        <v>136</v>
      </c>
      <c r="S129" s="102" t="s">
        <v>137</v>
      </c>
      <c r="T129" s="103" t="s">
        <v>138</v>
      </c>
      <c r="U129" s="202"/>
      <c r="V129" s="202"/>
      <c r="W129" s="202"/>
      <c r="X129" s="202"/>
      <c r="Y129" s="202"/>
      <c r="Z129" s="202"/>
      <c r="AA129" s="202"/>
      <c r="AB129" s="202"/>
      <c r="AC129" s="202"/>
      <c r="AD129" s="202"/>
      <c r="AE129" s="202"/>
    </row>
    <row r="130" s="2" customFormat="1" ht="22.8" customHeight="1">
      <c r="A130" s="39"/>
      <c r="B130" s="40"/>
      <c r="C130" s="108" t="s">
        <v>139</v>
      </c>
      <c r="D130" s="41"/>
      <c r="E130" s="41"/>
      <c r="F130" s="41"/>
      <c r="G130" s="41"/>
      <c r="H130" s="41"/>
      <c r="I130" s="41"/>
      <c r="J130" s="208">
        <f>BK130</f>
        <v>0</v>
      </c>
      <c r="K130" s="41"/>
      <c r="L130" s="45"/>
      <c r="M130" s="104"/>
      <c r="N130" s="209"/>
      <c r="O130" s="105"/>
      <c r="P130" s="210">
        <f>P131+P261+P267</f>
        <v>0</v>
      </c>
      <c r="Q130" s="105"/>
      <c r="R130" s="210">
        <f>R131+R261+R267</f>
        <v>109.79692704000001</v>
      </c>
      <c r="S130" s="105"/>
      <c r="T130" s="211">
        <f>T131+T261+T267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81</v>
      </c>
      <c r="AU130" s="18" t="s">
        <v>119</v>
      </c>
      <c r="BK130" s="212">
        <f>BK131+BK261+BK267</f>
        <v>0</v>
      </c>
    </row>
    <row r="131" s="12" customFormat="1" ht="25.92" customHeight="1">
      <c r="A131" s="12"/>
      <c r="B131" s="213"/>
      <c r="C131" s="214"/>
      <c r="D131" s="215" t="s">
        <v>81</v>
      </c>
      <c r="E131" s="216" t="s">
        <v>140</v>
      </c>
      <c r="F131" s="216" t="s">
        <v>141</v>
      </c>
      <c r="G131" s="214"/>
      <c r="H131" s="214"/>
      <c r="I131" s="217"/>
      <c r="J131" s="201">
        <f>BK131</f>
        <v>0</v>
      </c>
      <c r="K131" s="214"/>
      <c r="L131" s="218"/>
      <c r="M131" s="219"/>
      <c r="N131" s="220"/>
      <c r="O131" s="220"/>
      <c r="P131" s="221">
        <f>P132+P173+P196+P209+P224+P238+P259</f>
        <v>0</v>
      </c>
      <c r="Q131" s="220"/>
      <c r="R131" s="221">
        <f>R132+R173+R196+R209+R224+R238+R259</f>
        <v>109.79692704000001</v>
      </c>
      <c r="S131" s="220"/>
      <c r="T131" s="222">
        <f>T132+T173+T196+T209+T224+T238+T259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89</v>
      </c>
      <c r="AT131" s="224" t="s">
        <v>81</v>
      </c>
      <c r="AU131" s="224" t="s">
        <v>82</v>
      </c>
      <c r="AY131" s="223" t="s">
        <v>142</v>
      </c>
      <c r="BK131" s="225">
        <f>BK132+BK173+BK196+BK209+BK224+BK238+BK259</f>
        <v>0</v>
      </c>
    </row>
    <row r="132" s="12" customFormat="1" ht="22.8" customHeight="1">
      <c r="A132" s="12"/>
      <c r="B132" s="213"/>
      <c r="C132" s="214"/>
      <c r="D132" s="215" t="s">
        <v>81</v>
      </c>
      <c r="E132" s="226" t="s">
        <v>89</v>
      </c>
      <c r="F132" s="226" t="s">
        <v>143</v>
      </c>
      <c r="G132" s="214"/>
      <c r="H132" s="214"/>
      <c r="I132" s="217"/>
      <c r="J132" s="227">
        <f>BK132</f>
        <v>0</v>
      </c>
      <c r="K132" s="214"/>
      <c r="L132" s="218"/>
      <c r="M132" s="219"/>
      <c r="N132" s="220"/>
      <c r="O132" s="220"/>
      <c r="P132" s="221">
        <f>SUM(P133:P172)</f>
        <v>0</v>
      </c>
      <c r="Q132" s="220"/>
      <c r="R132" s="221">
        <f>SUM(R133:R172)</f>
        <v>25.142514000000002</v>
      </c>
      <c r="S132" s="220"/>
      <c r="T132" s="222">
        <f>SUM(T133:T172)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89</v>
      </c>
      <c r="AT132" s="224" t="s">
        <v>81</v>
      </c>
      <c r="AU132" s="224" t="s">
        <v>89</v>
      </c>
      <c r="AY132" s="223" t="s">
        <v>142</v>
      </c>
      <c r="BK132" s="225">
        <f>SUM(BK133:BK172)</f>
        <v>0</v>
      </c>
    </row>
    <row r="133" s="2" customFormat="1" ht="37.8" customHeight="1">
      <c r="A133" s="39"/>
      <c r="B133" s="40"/>
      <c r="C133" s="228" t="s">
        <v>89</v>
      </c>
      <c r="D133" s="228" t="s">
        <v>144</v>
      </c>
      <c r="E133" s="229" t="s">
        <v>248</v>
      </c>
      <c r="F133" s="230" t="s">
        <v>249</v>
      </c>
      <c r="G133" s="231" t="s">
        <v>197</v>
      </c>
      <c r="H133" s="232">
        <v>1.9199999999999999</v>
      </c>
      <c r="I133" s="233"/>
      <c r="J133" s="234">
        <f>ROUND(I133*H133,2)</f>
        <v>0</v>
      </c>
      <c r="K133" s="230" t="s">
        <v>148</v>
      </c>
      <c r="L133" s="45"/>
      <c r="M133" s="235" t="s">
        <v>1</v>
      </c>
      <c r="N133" s="236" t="s">
        <v>47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149</v>
      </c>
      <c r="AT133" s="239" t="s">
        <v>144</v>
      </c>
      <c r="AU133" s="239" t="s">
        <v>91</v>
      </c>
      <c r="AY133" s="18" t="s">
        <v>142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89</v>
      </c>
      <c r="BK133" s="240">
        <f>ROUND(I133*H133,2)</f>
        <v>0</v>
      </c>
      <c r="BL133" s="18" t="s">
        <v>149</v>
      </c>
      <c r="BM133" s="239" t="s">
        <v>250</v>
      </c>
    </row>
    <row r="134" s="13" customFormat="1">
      <c r="A134" s="13"/>
      <c r="B134" s="241"/>
      <c r="C134" s="242"/>
      <c r="D134" s="243" t="s">
        <v>151</v>
      </c>
      <c r="E134" s="244" t="s">
        <v>1</v>
      </c>
      <c r="F134" s="245" t="s">
        <v>251</v>
      </c>
      <c r="G134" s="242"/>
      <c r="H134" s="244" t="s">
        <v>1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1" t="s">
        <v>151</v>
      </c>
      <c r="AU134" s="251" t="s">
        <v>91</v>
      </c>
      <c r="AV134" s="13" t="s">
        <v>89</v>
      </c>
      <c r="AW134" s="13" t="s">
        <v>35</v>
      </c>
      <c r="AX134" s="13" t="s">
        <v>82</v>
      </c>
      <c r="AY134" s="251" t="s">
        <v>142</v>
      </c>
    </row>
    <row r="135" s="13" customFormat="1">
      <c r="A135" s="13"/>
      <c r="B135" s="241"/>
      <c r="C135" s="242"/>
      <c r="D135" s="243" t="s">
        <v>151</v>
      </c>
      <c r="E135" s="244" t="s">
        <v>1</v>
      </c>
      <c r="F135" s="245" t="s">
        <v>200</v>
      </c>
      <c r="G135" s="242"/>
      <c r="H135" s="244" t="s">
        <v>1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151</v>
      </c>
      <c r="AU135" s="251" t="s">
        <v>91</v>
      </c>
      <c r="AV135" s="13" t="s">
        <v>89</v>
      </c>
      <c r="AW135" s="13" t="s">
        <v>35</v>
      </c>
      <c r="AX135" s="13" t="s">
        <v>82</v>
      </c>
      <c r="AY135" s="251" t="s">
        <v>142</v>
      </c>
    </row>
    <row r="136" s="14" customFormat="1">
      <c r="A136" s="14"/>
      <c r="B136" s="252"/>
      <c r="C136" s="253"/>
      <c r="D136" s="243" t="s">
        <v>151</v>
      </c>
      <c r="E136" s="254" t="s">
        <v>1</v>
      </c>
      <c r="F136" s="255" t="s">
        <v>252</v>
      </c>
      <c r="G136" s="253"/>
      <c r="H136" s="256">
        <v>1.9199999999999999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2" t="s">
        <v>151</v>
      </c>
      <c r="AU136" s="262" t="s">
        <v>91</v>
      </c>
      <c r="AV136" s="14" t="s">
        <v>91</v>
      </c>
      <c r="AW136" s="14" t="s">
        <v>35</v>
      </c>
      <c r="AX136" s="14" t="s">
        <v>82</v>
      </c>
      <c r="AY136" s="262" t="s">
        <v>142</v>
      </c>
    </row>
    <row r="137" s="15" customFormat="1">
      <c r="A137" s="15"/>
      <c r="B137" s="263"/>
      <c r="C137" s="264"/>
      <c r="D137" s="243" t="s">
        <v>151</v>
      </c>
      <c r="E137" s="265" t="s">
        <v>237</v>
      </c>
      <c r="F137" s="266" t="s">
        <v>154</v>
      </c>
      <c r="G137" s="264"/>
      <c r="H137" s="267">
        <v>1.9199999999999999</v>
      </c>
      <c r="I137" s="268"/>
      <c r="J137" s="264"/>
      <c r="K137" s="264"/>
      <c r="L137" s="269"/>
      <c r="M137" s="270"/>
      <c r="N137" s="271"/>
      <c r="O137" s="271"/>
      <c r="P137" s="271"/>
      <c r="Q137" s="271"/>
      <c r="R137" s="271"/>
      <c r="S137" s="271"/>
      <c r="T137" s="27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3" t="s">
        <v>151</v>
      </c>
      <c r="AU137" s="273" t="s">
        <v>91</v>
      </c>
      <c r="AV137" s="15" t="s">
        <v>149</v>
      </c>
      <c r="AW137" s="15" t="s">
        <v>35</v>
      </c>
      <c r="AX137" s="15" t="s">
        <v>89</v>
      </c>
      <c r="AY137" s="273" t="s">
        <v>142</v>
      </c>
    </row>
    <row r="138" s="2" customFormat="1" ht="62.7" customHeight="1">
      <c r="A138" s="39"/>
      <c r="B138" s="40"/>
      <c r="C138" s="228" t="s">
        <v>91</v>
      </c>
      <c r="D138" s="228" t="s">
        <v>144</v>
      </c>
      <c r="E138" s="229" t="s">
        <v>253</v>
      </c>
      <c r="F138" s="230" t="s">
        <v>254</v>
      </c>
      <c r="G138" s="231" t="s">
        <v>197</v>
      </c>
      <c r="H138" s="232">
        <v>1.9199999999999999</v>
      </c>
      <c r="I138" s="233"/>
      <c r="J138" s="234">
        <f>ROUND(I138*H138,2)</f>
        <v>0</v>
      </c>
      <c r="K138" s="230" t="s">
        <v>148</v>
      </c>
      <c r="L138" s="45"/>
      <c r="M138" s="235" t="s">
        <v>1</v>
      </c>
      <c r="N138" s="236" t="s">
        <v>47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149</v>
      </c>
      <c r="AT138" s="239" t="s">
        <v>144</v>
      </c>
      <c r="AU138" s="239" t="s">
        <v>91</v>
      </c>
      <c r="AY138" s="18" t="s">
        <v>142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89</v>
      </c>
      <c r="BK138" s="240">
        <f>ROUND(I138*H138,2)</f>
        <v>0</v>
      </c>
      <c r="BL138" s="18" t="s">
        <v>149</v>
      </c>
      <c r="BM138" s="239" t="s">
        <v>255</v>
      </c>
    </row>
    <row r="139" s="13" customFormat="1">
      <c r="A139" s="13"/>
      <c r="B139" s="241"/>
      <c r="C139" s="242"/>
      <c r="D139" s="243" t="s">
        <v>151</v>
      </c>
      <c r="E139" s="244" t="s">
        <v>1</v>
      </c>
      <c r="F139" s="245" t="s">
        <v>256</v>
      </c>
      <c r="G139" s="242"/>
      <c r="H139" s="244" t="s">
        <v>1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151</v>
      </c>
      <c r="AU139" s="251" t="s">
        <v>91</v>
      </c>
      <c r="AV139" s="13" t="s">
        <v>89</v>
      </c>
      <c r="AW139" s="13" t="s">
        <v>35</v>
      </c>
      <c r="AX139" s="13" t="s">
        <v>82</v>
      </c>
      <c r="AY139" s="251" t="s">
        <v>142</v>
      </c>
    </row>
    <row r="140" s="14" customFormat="1">
      <c r="A140" s="14"/>
      <c r="B140" s="252"/>
      <c r="C140" s="253"/>
      <c r="D140" s="243" t="s">
        <v>151</v>
      </c>
      <c r="E140" s="254" t="s">
        <v>1</v>
      </c>
      <c r="F140" s="255" t="s">
        <v>257</v>
      </c>
      <c r="G140" s="253"/>
      <c r="H140" s="256">
        <v>1.9199999999999999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2" t="s">
        <v>151</v>
      </c>
      <c r="AU140" s="262" t="s">
        <v>91</v>
      </c>
      <c r="AV140" s="14" t="s">
        <v>91</v>
      </c>
      <c r="AW140" s="14" t="s">
        <v>35</v>
      </c>
      <c r="AX140" s="14" t="s">
        <v>82</v>
      </c>
      <c r="AY140" s="262" t="s">
        <v>142</v>
      </c>
    </row>
    <row r="141" s="15" customFormat="1">
      <c r="A141" s="15"/>
      <c r="B141" s="263"/>
      <c r="C141" s="264"/>
      <c r="D141" s="243" t="s">
        <v>151</v>
      </c>
      <c r="E141" s="265" t="s">
        <v>1</v>
      </c>
      <c r="F141" s="266" t="s">
        <v>154</v>
      </c>
      <c r="G141" s="264"/>
      <c r="H141" s="267">
        <v>1.9199999999999999</v>
      </c>
      <c r="I141" s="268"/>
      <c r="J141" s="264"/>
      <c r="K141" s="264"/>
      <c r="L141" s="269"/>
      <c r="M141" s="270"/>
      <c r="N141" s="271"/>
      <c r="O141" s="271"/>
      <c r="P141" s="271"/>
      <c r="Q141" s="271"/>
      <c r="R141" s="271"/>
      <c r="S141" s="271"/>
      <c r="T141" s="27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3" t="s">
        <v>151</v>
      </c>
      <c r="AU141" s="273" t="s">
        <v>91</v>
      </c>
      <c r="AV141" s="15" t="s">
        <v>149</v>
      </c>
      <c r="AW141" s="15" t="s">
        <v>35</v>
      </c>
      <c r="AX141" s="15" t="s">
        <v>89</v>
      </c>
      <c r="AY141" s="273" t="s">
        <v>142</v>
      </c>
    </row>
    <row r="142" s="2" customFormat="1" ht="37.8" customHeight="1">
      <c r="A142" s="39"/>
      <c r="B142" s="40"/>
      <c r="C142" s="228" t="s">
        <v>160</v>
      </c>
      <c r="D142" s="228" t="s">
        <v>144</v>
      </c>
      <c r="E142" s="229" t="s">
        <v>258</v>
      </c>
      <c r="F142" s="230" t="s">
        <v>259</v>
      </c>
      <c r="G142" s="231" t="s">
        <v>197</v>
      </c>
      <c r="H142" s="232">
        <v>1.9199999999999999</v>
      </c>
      <c r="I142" s="233"/>
      <c r="J142" s="234">
        <f>ROUND(I142*H142,2)</f>
        <v>0</v>
      </c>
      <c r="K142" s="230" t="s">
        <v>148</v>
      </c>
      <c r="L142" s="45"/>
      <c r="M142" s="235" t="s">
        <v>1</v>
      </c>
      <c r="N142" s="236" t="s">
        <v>47</v>
      </c>
      <c r="O142" s="92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149</v>
      </c>
      <c r="AT142" s="239" t="s">
        <v>144</v>
      </c>
      <c r="AU142" s="239" t="s">
        <v>91</v>
      </c>
      <c r="AY142" s="18" t="s">
        <v>142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89</v>
      </c>
      <c r="BK142" s="240">
        <f>ROUND(I142*H142,2)</f>
        <v>0</v>
      </c>
      <c r="BL142" s="18" t="s">
        <v>149</v>
      </c>
      <c r="BM142" s="239" t="s">
        <v>260</v>
      </c>
    </row>
    <row r="143" s="13" customFormat="1">
      <c r="A143" s="13"/>
      <c r="B143" s="241"/>
      <c r="C143" s="242"/>
      <c r="D143" s="243" t="s">
        <v>151</v>
      </c>
      <c r="E143" s="244" t="s">
        <v>1</v>
      </c>
      <c r="F143" s="245" t="s">
        <v>261</v>
      </c>
      <c r="G143" s="242"/>
      <c r="H143" s="244" t="s">
        <v>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151</v>
      </c>
      <c r="AU143" s="251" t="s">
        <v>91</v>
      </c>
      <c r="AV143" s="13" t="s">
        <v>89</v>
      </c>
      <c r="AW143" s="13" t="s">
        <v>35</v>
      </c>
      <c r="AX143" s="13" t="s">
        <v>82</v>
      </c>
      <c r="AY143" s="251" t="s">
        <v>142</v>
      </c>
    </row>
    <row r="144" s="14" customFormat="1">
      <c r="A144" s="14"/>
      <c r="B144" s="252"/>
      <c r="C144" s="253"/>
      <c r="D144" s="243" t="s">
        <v>151</v>
      </c>
      <c r="E144" s="254" t="s">
        <v>1</v>
      </c>
      <c r="F144" s="255" t="s">
        <v>257</v>
      </c>
      <c r="G144" s="253"/>
      <c r="H144" s="256">
        <v>1.9199999999999999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2" t="s">
        <v>151</v>
      </c>
      <c r="AU144" s="262" t="s">
        <v>91</v>
      </c>
      <c r="AV144" s="14" t="s">
        <v>91</v>
      </c>
      <c r="AW144" s="14" t="s">
        <v>35</v>
      </c>
      <c r="AX144" s="14" t="s">
        <v>82</v>
      </c>
      <c r="AY144" s="262" t="s">
        <v>142</v>
      </c>
    </row>
    <row r="145" s="15" customFormat="1">
      <c r="A145" s="15"/>
      <c r="B145" s="263"/>
      <c r="C145" s="264"/>
      <c r="D145" s="243" t="s">
        <v>151</v>
      </c>
      <c r="E145" s="265" t="s">
        <v>1</v>
      </c>
      <c r="F145" s="266" t="s">
        <v>154</v>
      </c>
      <c r="G145" s="264"/>
      <c r="H145" s="267">
        <v>1.9199999999999999</v>
      </c>
      <c r="I145" s="268"/>
      <c r="J145" s="264"/>
      <c r="K145" s="264"/>
      <c r="L145" s="269"/>
      <c r="M145" s="270"/>
      <c r="N145" s="271"/>
      <c r="O145" s="271"/>
      <c r="P145" s="271"/>
      <c r="Q145" s="271"/>
      <c r="R145" s="271"/>
      <c r="S145" s="271"/>
      <c r="T145" s="27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3" t="s">
        <v>151</v>
      </c>
      <c r="AU145" s="273" t="s">
        <v>91</v>
      </c>
      <c r="AV145" s="15" t="s">
        <v>149</v>
      </c>
      <c r="AW145" s="15" t="s">
        <v>35</v>
      </c>
      <c r="AX145" s="15" t="s">
        <v>89</v>
      </c>
      <c r="AY145" s="273" t="s">
        <v>142</v>
      </c>
    </row>
    <row r="146" s="2" customFormat="1" ht="37.8" customHeight="1">
      <c r="A146" s="39"/>
      <c r="B146" s="40"/>
      <c r="C146" s="228" t="s">
        <v>149</v>
      </c>
      <c r="D146" s="228" t="s">
        <v>144</v>
      </c>
      <c r="E146" s="229" t="s">
        <v>262</v>
      </c>
      <c r="F146" s="230" t="s">
        <v>263</v>
      </c>
      <c r="G146" s="231" t="s">
        <v>197</v>
      </c>
      <c r="H146" s="232">
        <v>1.9199999999999999</v>
      </c>
      <c r="I146" s="233"/>
      <c r="J146" s="234">
        <f>ROUND(I146*H146,2)</f>
        <v>0</v>
      </c>
      <c r="K146" s="230" t="s">
        <v>148</v>
      </c>
      <c r="L146" s="45"/>
      <c r="M146" s="235" t="s">
        <v>1</v>
      </c>
      <c r="N146" s="236" t="s">
        <v>47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149</v>
      </c>
      <c r="AT146" s="239" t="s">
        <v>144</v>
      </c>
      <c r="AU146" s="239" t="s">
        <v>91</v>
      </c>
      <c r="AY146" s="18" t="s">
        <v>142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89</v>
      </c>
      <c r="BK146" s="240">
        <f>ROUND(I146*H146,2)</f>
        <v>0</v>
      </c>
      <c r="BL146" s="18" t="s">
        <v>149</v>
      </c>
      <c r="BM146" s="239" t="s">
        <v>264</v>
      </c>
    </row>
    <row r="147" s="13" customFormat="1">
      <c r="A147" s="13"/>
      <c r="B147" s="241"/>
      <c r="C147" s="242"/>
      <c r="D147" s="243" t="s">
        <v>151</v>
      </c>
      <c r="E147" s="244" t="s">
        <v>1</v>
      </c>
      <c r="F147" s="245" t="s">
        <v>265</v>
      </c>
      <c r="G147" s="242"/>
      <c r="H147" s="244" t="s">
        <v>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151</v>
      </c>
      <c r="AU147" s="251" t="s">
        <v>91</v>
      </c>
      <c r="AV147" s="13" t="s">
        <v>89</v>
      </c>
      <c r="AW147" s="13" t="s">
        <v>35</v>
      </c>
      <c r="AX147" s="13" t="s">
        <v>82</v>
      </c>
      <c r="AY147" s="251" t="s">
        <v>142</v>
      </c>
    </row>
    <row r="148" s="14" customFormat="1">
      <c r="A148" s="14"/>
      <c r="B148" s="252"/>
      <c r="C148" s="253"/>
      <c r="D148" s="243" t="s">
        <v>151</v>
      </c>
      <c r="E148" s="254" t="s">
        <v>1</v>
      </c>
      <c r="F148" s="255" t="s">
        <v>257</v>
      </c>
      <c r="G148" s="253"/>
      <c r="H148" s="256">
        <v>1.9199999999999999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2" t="s">
        <v>151</v>
      </c>
      <c r="AU148" s="262" t="s">
        <v>91</v>
      </c>
      <c r="AV148" s="14" t="s">
        <v>91</v>
      </c>
      <c r="AW148" s="14" t="s">
        <v>35</v>
      </c>
      <c r="AX148" s="14" t="s">
        <v>82</v>
      </c>
      <c r="AY148" s="262" t="s">
        <v>142</v>
      </c>
    </row>
    <row r="149" s="15" customFormat="1">
      <c r="A149" s="15"/>
      <c r="B149" s="263"/>
      <c r="C149" s="264"/>
      <c r="D149" s="243" t="s">
        <v>151</v>
      </c>
      <c r="E149" s="265" t="s">
        <v>1</v>
      </c>
      <c r="F149" s="266" t="s">
        <v>154</v>
      </c>
      <c r="G149" s="264"/>
      <c r="H149" s="267">
        <v>1.9199999999999999</v>
      </c>
      <c r="I149" s="268"/>
      <c r="J149" s="264"/>
      <c r="K149" s="264"/>
      <c r="L149" s="269"/>
      <c r="M149" s="270"/>
      <c r="N149" s="271"/>
      <c r="O149" s="271"/>
      <c r="P149" s="271"/>
      <c r="Q149" s="271"/>
      <c r="R149" s="271"/>
      <c r="S149" s="271"/>
      <c r="T149" s="27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3" t="s">
        <v>151</v>
      </c>
      <c r="AU149" s="273" t="s">
        <v>91</v>
      </c>
      <c r="AV149" s="15" t="s">
        <v>149</v>
      </c>
      <c r="AW149" s="15" t="s">
        <v>35</v>
      </c>
      <c r="AX149" s="15" t="s">
        <v>89</v>
      </c>
      <c r="AY149" s="273" t="s">
        <v>142</v>
      </c>
    </row>
    <row r="150" s="2" customFormat="1" ht="62.7" customHeight="1">
      <c r="A150" s="39"/>
      <c r="B150" s="40"/>
      <c r="C150" s="228" t="s">
        <v>171</v>
      </c>
      <c r="D150" s="228" t="s">
        <v>144</v>
      </c>
      <c r="E150" s="229" t="s">
        <v>266</v>
      </c>
      <c r="F150" s="230" t="s">
        <v>267</v>
      </c>
      <c r="G150" s="231" t="s">
        <v>197</v>
      </c>
      <c r="H150" s="232">
        <v>1.9199999999999999</v>
      </c>
      <c r="I150" s="233"/>
      <c r="J150" s="234">
        <f>ROUND(I150*H150,2)</f>
        <v>0</v>
      </c>
      <c r="K150" s="230" t="s">
        <v>148</v>
      </c>
      <c r="L150" s="45"/>
      <c r="M150" s="235" t="s">
        <v>1</v>
      </c>
      <c r="N150" s="236" t="s">
        <v>47</v>
      </c>
      <c r="O150" s="92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149</v>
      </c>
      <c r="AT150" s="239" t="s">
        <v>144</v>
      </c>
      <c r="AU150" s="239" t="s">
        <v>91</v>
      </c>
      <c r="AY150" s="18" t="s">
        <v>142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89</v>
      </c>
      <c r="BK150" s="240">
        <f>ROUND(I150*H150,2)</f>
        <v>0</v>
      </c>
      <c r="BL150" s="18" t="s">
        <v>149</v>
      </c>
      <c r="BM150" s="239" t="s">
        <v>268</v>
      </c>
    </row>
    <row r="151" s="13" customFormat="1">
      <c r="A151" s="13"/>
      <c r="B151" s="241"/>
      <c r="C151" s="242"/>
      <c r="D151" s="243" t="s">
        <v>151</v>
      </c>
      <c r="E151" s="244" t="s">
        <v>1</v>
      </c>
      <c r="F151" s="245" t="s">
        <v>269</v>
      </c>
      <c r="G151" s="242"/>
      <c r="H151" s="244" t="s">
        <v>1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151</v>
      </c>
      <c r="AU151" s="251" t="s">
        <v>91</v>
      </c>
      <c r="AV151" s="13" t="s">
        <v>89</v>
      </c>
      <c r="AW151" s="13" t="s">
        <v>35</v>
      </c>
      <c r="AX151" s="13" t="s">
        <v>82</v>
      </c>
      <c r="AY151" s="251" t="s">
        <v>142</v>
      </c>
    </row>
    <row r="152" s="14" customFormat="1">
      <c r="A152" s="14"/>
      <c r="B152" s="252"/>
      <c r="C152" s="253"/>
      <c r="D152" s="243" t="s">
        <v>151</v>
      </c>
      <c r="E152" s="254" t="s">
        <v>1</v>
      </c>
      <c r="F152" s="255" t="s">
        <v>257</v>
      </c>
      <c r="G152" s="253"/>
      <c r="H152" s="256">
        <v>1.9199999999999999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2" t="s">
        <v>151</v>
      </c>
      <c r="AU152" s="262" t="s">
        <v>91</v>
      </c>
      <c r="AV152" s="14" t="s">
        <v>91</v>
      </c>
      <c r="AW152" s="14" t="s">
        <v>35</v>
      </c>
      <c r="AX152" s="14" t="s">
        <v>82</v>
      </c>
      <c r="AY152" s="262" t="s">
        <v>142</v>
      </c>
    </row>
    <row r="153" s="15" customFormat="1">
      <c r="A153" s="15"/>
      <c r="B153" s="263"/>
      <c r="C153" s="264"/>
      <c r="D153" s="243" t="s">
        <v>151</v>
      </c>
      <c r="E153" s="265" t="s">
        <v>1</v>
      </c>
      <c r="F153" s="266" t="s">
        <v>154</v>
      </c>
      <c r="G153" s="264"/>
      <c r="H153" s="267">
        <v>1.9199999999999999</v>
      </c>
      <c r="I153" s="268"/>
      <c r="J153" s="264"/>
      <c r="K153" s="264"/>
      <c r="L153" s="269"/>
      <c r="M153" s="270"/>
      <c r="N153" s="271"/>
      <c r="O153" s="271"/>
      <c r="P153" s="271"/>
      <c r="Q153" s="271"/>
      <c r="R153" s="271"/>
      <c r="S153" s="271"/>
      <c r="T153" s="27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3" t="s">
        <v>151</v>
      </c>
      <c r="AU153" s="273" t="s">
        <v>91</v>
      </c>
      <c r="AV153" s="15" t="s">
        <v>149</v>
      </c>
      <c r="AW153" s="15" t="s">
        <v>35</v>
      </c>
      <c r="AX153" s="15" t="s">
        <v>89</v>
      </c>
      <c r="AY153" s="273" t="s">
        <v>142</v>
      </c>
    </row>
    <row r="154" s="2" customFormat="1" ht="62.7" customHeight="1">
      <c r="A154" s="39"/>
      <c r="B154" s="40"/>
      <c r="C154" s="228" t="s">
        <v>177</v>
      </c>
      <c r="D154" s="228" t="s">
        <v>144</v>
      </c>
      <c r="E154" s="229" t="s">
        <v>270</v>
      </c>
      <c r="F154" s="230" t="s">
        <v>271</v>
      </c>
      <c r="G154" s="231" t="s">
        <v>197</v>
      </c>
      <c r="H154" s="232">
        <v>9.5999999999999996</v>
      </c>
      <c r="I154" s="233"/>
      <c r="J154" s="234">
        <f>ROUND(I154*H154,2)</f>
        <v>0</v>
      </c>
      <c r="K154" s="230" t="s">
        <v>148</v>
      </c>
      <c r="L154" s="45"/>
      <c r="M154" s="235" t="s">
        <v>1</v>
      </c>
      <c r="N154" s="236" t="s">
        <v>47</v>
      </c>
      <c r="O154" s="92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149</v>
      </c>
      <c r="AT154" s="239" t="s">
        <v>144</v>
      </c>
      <c r="AU154" s="239" t="s">
        <v>91</v>
      </c>
      <c r="AY154" s="18" t="s">
        <v>142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89</v>
      </c>
      <c r="BK154" s="240">
        <f>ROUND(I154*H154,2)</f>
        <v>0</v>
      </c>
      <c r="BL154" s="18" t="s">
        <v>149</v>
      </c>
      <c r="BM154" s="239" t="s">
        <v>272</v>
      </c>
    </row>
    <row r="155" s="14" customFormat="1">
      <c r="A155" s="14"/>
      <c r="B155" s="252"/>
      <c r="C155" s="253"/>
      <c r="D155" s="243" t="s">
        <v>151</v>
      </c>
      <c r="E155" s="253"/>
      <c r="F155" s="255" t="s">
        <v>273</v>
      </c>
      <c r="G155" s="253"/>
      <c r="H155" s="256">
        <v>9.5999999999999996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2" t="s">
        <v>151</v>
      </c>
      <c r="AU155" s="262" t="s">
        <v>91</v>
      </c>
      <c r="AV155" s="14" t="s">
        <v>91</v>
      </c>
      <c r="AW155" s="14" t="s">
        <v>4</v>
      </c>
      <c r="AX155" s="14" t="s">
        <v>89</v>
      </c>
      <c r="AY155" s="262" t="s">
        <v>142</v>
      </c>
    </row>
    <row r="156" s="2" customFormat="1" ht="37.8" customHeight="1">
      <c r="A156" s="39"/>
      <c r="B156" s="40"/>
      <c r="C156" s="228" t="s">
        <v>188</v>
      </c>
      <c r="D156" s="228" t="s">
        <v>144</v>
      </c>
      <c r="E156" s="229" t="s">
        <v>274</v>
      </c>
      <c r="F156" s="230" t="s">
        <v>275</v>
      </c>
      <c r="G156" s="231" t="s">
        <v>212</v>
      </c>
      <c r="H156" s="232">
        <v>3.456</v>
      </c>
      <c r="I156" s="233"/>
      <c r="J156" s="234">
        <f>ROUND(I156*H156,2)</f>
        <v>0</v>
      </c>
      <c r="K156" s="230" t="s">
        <v>148</v>
      </c>
      <c r="L156" s="45"/>
      <c r="M156" s="235" t="s">
        <v>1</v>
      </c>
      <c r="N156" s="236" t="s">
        <v>47</v>
      </c>
      <c r="O156" s="92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9" t="s">
        <v>149</v>
      </c>
      <c r="AT156" s="239" t="s">
        <v>144</v>
      </c>
      <c r="AU156" s="239" t="s">
        <v>91</v>
      </c>
      <c r="AY156" s="18" t="s">
        <v>142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89</v>
      </c>
      <c r="BK156" s="240">
        <f>ROUND(I156*H156,2)</f>
        <v>0</v>
      </c>
      <c r="BL156" s="18" t="s">
        <v>149</v>
      </c>
      <c r="BM156" s="239" t="s">
        <v>276</v>
      </c>
    </row>
    <row r="157" s="13" customFormat="1">
      <c r="A157" s="13"/>
      <c r="B157" s="241"/>
      <c r="C157" s="242"/>
      <c r="D157" s="243" t="s">
        <v>151</v>
      </c>
      <c r="E157" s="244" t="s">
        <v>1</v>
      </c>
      <c r="F157" s="245" t="s">
        <v>277</v>
      </c>
      <c r="G157" s="242"/>
      <c r="H157" s="244" t="s">
        <v>1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151</v>
      </c>
      <c r="AU157" s="251" t="s">
        <v>91</v>
      </c>
      <c r="AV157" s="13" t="s">
        <v>89</v>
      </c>
      <c r="AW157" s="13" t="s">
        <v>35</v>
      </c>
      <c r="AX157" s="13" t="s">
        <v>82</v>
      </c>
      <c r="AY157" s="251" t="s">
        <v>142</v>
      </c>
    </row>
    <row r="158" s="14" customFormat="1">
      <c r="A158" s="14"/>
      <c r="B158" s="252"/>
      <c r="C158" s="253"/>
      <c r="D158" s="243" t="s">
        <v>151</v>
      </c>
      <c r="E158" s="254" t="s">
        <v>1</v>
      </c>
      <c r="F158" s="255" t="s">
        <v>257</v>
      </c>
      <c r="G158" s="253"/>
      <c r="H158" s="256">
        <v>1.9199999999999999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2" t="s">
        <v>151</v>
      </c>
      <c r="AU158" s="262" t="s">
        <v>91</v>
      </c>
      <c r="AV158" s="14" t="s">
        <v>91</v>
      </c>
      <c r="AW158" s="14" t="s">
        <v>35</v>
      </c>
      <c r="AX158" s="14" t="s">
        <v>82</v>
      </c>
      <c r="AY158" s="262" t="s">
        <v>142</v>
      </c>
    </row>
    <row r="159" s="15" customFormat="1">
      <c r="A159" s="15"/>
      <c r="B159" s="263"/>
      <c r="C159" s="264"/>
      <c r="D159" s="243" t="s">
        <v>151</v>
      </c>
      <c r="E159" s="265" t="s">
        <v>1</v>
      </c>
      <c r="F159" s="266" t="s">
        <v>154</v>
      </c>
      <c r="G159" s="264"/>
      <c r="H159" s="267">
        <v>1.9199999999999999</v>
      </c>
      <c r="I159" s="268"/>
      <c r="J159" s="264"/>
      <c r="K159" s="264"/>
      <c r="L159" s="269"/>
      <c r="M159" s="270"/>
      <c r="N159" s="271"/>
      <c r="O159" s="271"/>
      <c r="P159" s="271"/>
      <c r="Q159" s="271"/>
      <c r="R159" s="271"/>
      <c r="S159" s="271"/>
      <c r="T159" s="27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3" t="s">
        <v>151</v>
      </c>
      <c r="AU159" s="273" t="s">
        <v>91</v>
      </c>
      <c r="AV159" s="15" t="s">
        <v>149</v>
      </c>
      <c r="AW159" s="15" t="s">
        <v>35</v>
      </c>
      <c r="AX159" s="15" t="s">
        <v>89</v>
      </c>
      <c r="AY159" s="273" t="s">
        <v>142</v>
      </c>
    </row>
    <row r="160" s="14" customFormat="1">
      <c r="A160" s="14"/>
      <c r="B160" s="252"/>
      <c r="C160" s="253"/>
      <c r="D160" s="243" t="s">
        <v>151</v>
      </c>
      <c r="E160" s="253"/>
      <c r="F160" s="255" t="s">
        <v>278</v>
      </c>
      <c r="G160" s="253"/>
      <c r="H160" s="256">
        <v>3.456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2" t="s">
        <v>151</v>
      </c>
      <c r="AU160" s="262" t="s">
        <v>91</v>
      </c>
      <c r="AV160" s="14" t="s">
        <v>91</v>
      </c>
      <c r="AW160" s="14" t="s">
        <v>4</v>
      </c>
      <c r="AX160" s="14" t="s">
        <v>89</v>
      </c>
      <c r="AY160" s="262" t="s">
        <v>142</v>
      </c>
    </row>
    <row r="161" s="2" customFormat="1" ht="37.8" customHeight="1">
      <c r="A161" s="39"/>
      <c r="B161" s="40"/>
      <c r="C161" s="228" t="s">
        <v>194</v>
      </c>
      <c r="D161" s="228" t="s">
        <v>144</v>
      </c>
      <c r="E161" s="229" t="s">
        <v>279</v>
      </c>
      <c r="F161" s="230" t="s">
        <v>280</v>
      </c>
      <c r="G161" s="231" t="s">
        <v>147</v>
      </c>
      <c r="H161" s="232">
        <v>167.59999999999999</v>
      </c>
      <c r="I161" s="233"/>
      <c r="J161" s="234">
        <f>ROUND(I161*H161,2)</f>
        <v>0</v>
      </c>
      <c r="K161" s="230" t="s">
        <v>148</v>
      </c>
      <c r="L161" s="45"/>
      <c r="M161" s="235" t="s">
        <v>1</v>
      </c>
      <c r="N161" s="236" t="s">
        <v>47</v>
      </c>
      <c r="O161" s="92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149</v>
      </c>
      <c r="AT161" s="239" t="s">
        <v>144</v>
      </c>
      <c r="AU161" s="239" t="s">
        <v>91</v>
      </c>
      <c r="AY161" s="18" t="s">
        <v>142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89</v>
      </c>
      <c r="BK161" s="240">
        <f>ROUND(I161*H161,2)</f>
        <v>0</v>
      </c>
      <c r="BL161" s="18" t="s">
        <v>149</v>
      </c>
      <c r="BM161" s="239" t="s">
        <v>281</v>
      </c>
    </row>
    <row r="162" s="13" customFormat="1">
      <c r="A162" s="13"/>
      <c r="B162" s="241"/>
      <c r="C162" s="242"/>
      <c r="D162" s="243" t="s">
        <v>151</v>
      </c>
      <c r="E162" s="244" t="s">
        <v>1</v>
      </c>
      <c r="F162" s="245" t="s">
        <v>282</v>
      </c>
      <c r="G162" s="242"/>
      <c r="H162" s="244" t="s">
        <v>1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151</v>
      </c>
      <c r="AU162" s="251" t="s">
        <v>91</v>
      </c>
      <c r="AV162" s="13" t="s">
        <v>89</v>
      </c>
      <c r="AW162" s="13" t="s">
        <v>35</v>
      </c>
      <c r="AX162" s="13" t="s">
        <v>82</v>
      </c>
      <c r="AY162" s="251" t="s">
        <v>142</v>
      </c>
    </row>
    <row r="163" s="14" customFormat="1">
      <c r="A163" s="14"/>
      <c r="B163" s="252"/>
      <c r="C163" s="253"/>
      <c r="D163" s="243" t="s">
        <v>151</v>
      </c>
      <c r="E163" s="254" t="s">
        <v>1</v>
      </c>
      <c r="F163" s="255" t="s">
        <v>283</v>
      </c>
      <c r="G163" s="253"/>
      <c r="H163" s="256">
        <v>167.59999999999999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2" t="s">
        <v>151</v>
      </c>
      <c r="AU163" s="262" t="s">
        <v>91</v>
      </c>
      <c r="AV163" s="14" t="s">
        <v>91</v>
      </c>
      <c r="AW163" s="14" t="s">
        <v>35</v>
      </c>
      <c r="AX163" s="14" t="s">
        <v>82</v>
      </c>
      <c r="AY163" s="262" t="s">
        <v>142</v>
      </c>
    </row>
    <row r="164" s="15" customFormat="1">
      <c r="A164" s="15"/>
      <c r="B164" s="263"/>
      <c r="C164" s="264"/>
      <c r="D164" s="243" t="s">
        <v>151</v>
      </c>
      <c r="E164" s="265" t="s">
        <v>1</v>
      </c>
      <c r="F164" s="266" t="s">
        <v>154</v>
      </c>
      <c r="G164" s="264"/>
      <c r="H164" s="267">
        <v>167.59999999999999</v>
      </c>
      <c r="I164" s="268"/>
      <c r="J164" s="264"/>
      <c r="K164" s="264"/>
      <c r="L164" s="269"/>
      <c r="M164" s="270"/>
      <c r="N164" s="271"/>
      <c r="O164" s="271"/>
      <c r="P164" s="271"/>
      <c r="Q164" s="271"/>
      <c r="R164" s="271"/>
      <c r="S164" s="271"/>
      <c r="T164" s="27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3" t="s">
        <v>151</v>
      </c>
      <c r="AU164" s="273" t="s">
        <v>91</v>
      </c>
      <c r="AV164" s="15" t="s">
        <v>149</v>
      </c>
      <c r="AW164" s="15" t="s">
        <v>35</v>
      </c>
      <c r="AX164" s="15" t="s">
        <v>89</v>
      </c>
      <c r="AY164" s="273" t="s">
        <v>142</v>
      </c>
    </row>
    <row r="165" s="2" customFormat="1" ht="14.4" customHeight="1">
      <c r="A165" s="39"/>
      <c r="B165" s="40"/>
      <c r="C165" s="289" t="s">
        <v>186</v>
      </c>
      <c r="D165" s="289" t="s">
        <v>284</v>
      </c>
      <c r="E165" s="290" t="s">
        <v>285</v>
      </c>
      <c r="F165" s="291" t="s">
        <v>286</v>
      </c>
      <c r="G165" s="292" t="s">
        <v>212</v>
      </c>
      <c r="H165" s="293">
        <v>25.140000000000001</v>
      </c>
      <c r="I165" s="294"/>
      <c r="J165" s="295">
        <f>ROUND(I165*H165,2)</f>
        <v>0</v>
      </c>
      <c r="K165" s="291" t="s">
        <v>148</v>
      </c>
      <c r="L165" s="296"/>
      <c r="M165" s="297" t="s">
        <v>1</v>
      </c>
      <c r="N165" s="298" t="s">
        <v>47</v>
      </c>
      <c r="O165" s="92"/>
      <c r="P165" s="237">
        <f>O165*H165</f>
        <v>0</v>
      </c>
      <c r="Q165" s="237">
        <v>1</v>
      </c>
      <c r="R165" s="237">
        <f>Q165*H165</f>
        <v>25.140000000000001</v>
      </c>
      <c r="S165" s="237">
        <v>0</v>
      </c>
      <c r="T165" s="23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9" t="s">
        <v>194</v>
      </c>
      <c r="AT165" s="239" t="s">
        <v>284</v>
      </c>
      <c r="AU165" s="239" t="s">
        <v>91</v>
      </c>
      <c r="AY165" s="18" t="s">
        <v>142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8" t="s">
        <v>89</v>
      </c>
      <c r="BK165" s="240">
        <f>ROUND(I165*H165,2)</f>
        <v>0</v>
      </c>
      <c r="BL165" s="18" t="s">
        <v>149</v>
      </c>
      <c r="BM165" s="239" t="s">
        <v>287</v>
      </c>
    </row>
    <row r="166" s="14" customFormat="1">
      <c r="A166" s="14"/>
      <c r="B166" s="252"/>
      <c r="C166" s="253"/>
      <c r="D166" s="243" t="s">
        <v>151</v>
      </c>
      <c r="E166" s="253"/>
      <c r="F166" s="255" t="s">
        <v>288</v>
      </c>
      <c r="G166" s="253"/>
      <c r="H166" s="256">
        <v>25.140000000000001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2" t="s">
        <v>151</v>
      </c>
      <c r="AU166" s="262" t="s">
        <v>91</v>
      </c>
      <c r="AV166" s="14" t="s">
        <v>91</v>
      </c>
      <c r="AW166" s="14" t="s">
        <v>4</v>
      </c>
      <c r="AX166" s="14" t="s">
        <v>89</v>
      </c>
      <c r="AY166" s="262" t="s">
        <v>142</v>
      </c>
    </row>
    <row r="167" s="2" customFormat="1" ht="37.8" customHeight="1">
      <c r="A167" s="39"/>
      <c r="B167" s="40"/>
      <c r="C167" s="228" t="s">
        <v>209</v>
      </c>
      <c r="D167" s="228" t="s">
        <v>144</v>
      </c>
      <c r="E167" s="229" t="s">
        <v>289</v>
      </c>
      <c r="F167" s="230" t="s">
        <v>290</v>
      </c>
      <c r="G167" s="231" t="s">
        <v>147</v>
      </c>
      <c r="H167" s="232">
        <v>167.59999999999999</v>
      </c>
      <c r="I167" s="233"/>
      <c r="J167" s="234">
        <f>ROUND(I167*H167,2)</f>
        <v>0</v>
      </c>
      <c r="K167" s="230" t="s">
        <v>148</v>
      </c>
      <c r="L167" s="45"/>
      <c r="M167" s="235" t="s">
        <v>1</v>
      </c>
      <c r="N167" s="236" t="s">
        <v>47</v>
      </c>
      <c r="O167" s="92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149</v>
      </c>
      <c r="AT167" s="239" t="s">
        <v>144</v>
      </c>
      <c r="AU167" s="239" t="s">
        <v>91</v>
      </c>
      <c r="AY167" s="18" t="s">
        <v>142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89</v>
      </c>
      <c r="BK167" s="240">
        <f>ROUND(I167*H167,2)</f>
        <v>0</v>
      </c>
      <c r="BL167" s="18" t="s">
        <v>149</v>
      </c>
      <c r="BM167" s="239" t="s">
        <v>291</v>
      </c>
    </row>
    <row r="168" s="13" customFormat="1">
      <c r="A168" s="13"/>
      <c r="B168" s="241"/>
      <c r="C168" s="242"/>
      <c r="D168" s="243" t="s">
        <v>151</v>
      </c>
      <c r="E168" s="244" t="s">
        <v>1</v>
      </c>
      <c r="F168" s="245" t="s">
        <v>292</v>
      </c>
      <c r="G168" s="242"/>
      <c r="H168" s="244" t="s">
        <v>1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151</v>
      </c>
      <c r="AU168" s="251" t="s">
        <v>91</v>
      </c>
      <c r="AV168" s="13" t="s">
        <v>89</v>
      </c>
      <c r="AW168" s="13" t="s">
        <v>35</v>
      </c>
      <c r="AX168" s="13" t="s">
        <v>82</v>
      </c>
      <c r="AY168" s="251" t="s">
        <v>142</v>
      </c>
    </row>
    <row r="169" s="14" customFormat="1">
      <c r="A169" s="14"/>
      <c r="B169" s="252"/>
      <c r="C169" s="253"/>
      <c r="D169" s="243" t="s">
        <v>151</v>
      </c>
      <c r="E169" s="254" t="s">
        <v>1</v>
      </c>
      <c r="F169" s="255" t="s">
        <v>283</v>
      </c>
      <c r="G169" s="253"/>
      <c r="H169" s="256">
        <v>167.59999999999999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2" t="s">
        <v>151</v>
      </c>
      <c r="AU169" s="262" t="s">
        <v>91</v>
      </c>
      <c r="AV169" s="14" t="s">
        <v>91</v>
      </c>
      <c r="AW169" s="14" t="s">
        <v>35</v>
      </c>
      <c r="AX169" s="14" t="s">
        <v>82</v>
      </c>
      <c r="AY169" s="262" t="s">
        <v>142</v>
      </c>
    </row>
    <row r="170" s="15" customFormat="1">
      <c r="A170" s="15"/>
      <c r="B170" s="263"/>
      <c r="C170" s="264"/>
      <c r="D170" s="243" t="s">
        <v>151</v>
      </c>
      <c r="E170" s="265" t="s">
        <v>1</v>
      </c>
      <c r="F170" s="266" t="s">
        <v>154</v>
      </c>
      <c r="G170" s="264"/>
      <c r="H170" s="267">
        <v>167.59999999999999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3" t="s">
        <v>151</v>
      </c>
      <c r="AU170" s="273" t="s">
        <v>91</v>
      </c>
      <c r="AV170" s="15" t="s">
        <v>149</v>
      </c>
      <c r="AW170" s="15" t="s">
        <v>35</v>
      </c>
      <c r="AX170" s="15" t="s">
        <v>89</v>
      </c>
      <c r="AY170" s="273" t="s">
        <v>142</v>
      </c>
    </row>
    <row r="171" s="2" customFormat="1" ht="14.4" customHeight="1">
      <c r="A171" s="39"/>
      <c r="B171" s="40"/>
      <c r="C171" s="289" t="s">
        <v>214</v>
      </c>
      <c r="D171" s="289" t="s">
        <v>284</v>
      </c>
      <c r="E171" s="290" t="s">
        <v>293</v>
      </c>
      <c r="F171" s="291" t="s">
        <v>294</v>
      </c>
      <c r="G171" s="292" t="s">
        <v>295</v>
      </c>
      <c r="H171" s="293">
        <v>2.5139999999999998</v>
      </c>
      <c r="I171" s="294"/>
      <c r="J171" s="295">
        <f>ROUND(I171*H171,2)</f>
        <v>0</v>
      </c>
      <c r="K171" s="291" t="s">
        <v>148</v>
      </c>
      <c r="L171" s="296"/>
      <c r="M171" s="297" t="s">
        <v>1</v>
      </c>
      <c r="N171" s="298" t="s">
        <v>47</v>
      </c>
      <c r="O171" s="92"/>
      <c r="P171" s="237">
        <f>O171*H171</f>
        <v>0</v>
      </c>
      <c r="Q171" s="237">
        <v>0.001</v>
      </c>
      <c r="R171" s="237">
        <f>Q171*H171</f>
        <v>0.0025139999999999997</v>
      </c>
      <c r="S171" s="237">
        <v>0</v>
      </c>
      <c r="T171" s="23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194</v>
      </c>
      <c r="AT171" s="239" t="s">
        <v>284</v>
      </c>
      <c r="AU171" s="239" t="s">
        <v>91</v>
      </c>
      <c r="AY171" s="18" t="s">
        <v>142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89</v>
      </c>
      <c r="BK171" s="240">
        <f>ROUND(I171*H171,2)</f>
        <v>0</v>
      </c>
      <c r="BL171" s="18" t="s">
        <v>149</v>
      </c>
      <c r="BM171" s="239" t="s">
        <v>296</v>
      </c>
    </row>
    <row r="172" s="14" customFormat="1">
      <c r="A172" s="14"/>
      <c r="B172" s="252"/>
      <c r="C172" s="253"/>
      <c r="D172" s="243" t="s">
        <v>151</v>
      </c>
      <c r="E172" s="253"/>
      <c r="F172" s="255" t="s">
        <v>297</v>
      </c>
      <c r="G172" s="253"/>
      <c r="H172" s="256">
        <v>2.5139999999999998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2" t="s">
        <v>151</v>
      </c>
      <c r="AU172" s="262" t="s">
        <v>91</v>
      </c>
      <c r="AV172" s="14" t="s">
        <v>91</v>
      </c>
      <c r="AW172" s="14" t="s">
        <v>4</v>
      </c>
      <c r="AX172" s="14" t="s">
        <v>89</v>
      </c>
      <c r="AY172" s="262" t="s">
        <v>142</v>
      </c>
    </row>
    <row r="173" s="12" customFormat="1" ht="22.8" customHeight="1">
      <c r="A173" s="12"/>
      <c r="B173" s="213"/>
      <c r="C173" s="214"/>
      <c r="D173" s="215" t="s">
        <v>81</v>
      </c>
      <c r="E173" s="226" t="s">
        <v>91</v>
      </c>
      <c r="F173" s="226" t="s">
        <v>298</v>
      </c>
      <c r="G173" s="214"/>
      <c r="H173" s="214"/>
      <c r="I173" s="217"/>
      <c r="J173" s="227">
        <f>BK173</f>
        <v>0</v>
      </c>
      <c r="K173" s="214"/>
      <c r="L173" s="218"/>
      <c r="M173" s="219"/>
      <c r="N173" s="220"/>
      <c r="O173" s="220"/>
      <c r="P173" s="221">
        <f>SUM(P174:P195)</f>
        <v>0</v>
      </c>
      <c r="Q173" s="220"/>
      <c r="R173" s="221">
        <f>SUM(R174:R195)</f>
        <v>10.203718200000001</v>
      </c>
      <c r="S173" s="220"/>
      <c r="T173" s="222">
        <f>SUM(T174:T195)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3" t="s">
        <v>89</v>
      </c>
      <c r="AT173" s="224" t="s">
        <v>81</v>
      </c>
      <c r="AU173" s="224" t="s">
        <v>89</v>
      </c>
      <c r="AY173" s="223" t="s">
        <v>142</v>
      </c>
      <c r="BK173" s="225">
        <f>SUM(BK174:BK195)</f>
        <v>0</v>
      </c>
    </row>
    <row r="174" s="2" customFormat="1" ht="24.15" customHeight="1">
      <c r="A174" s="39"/>
      <c r="B174" s="40"/>
      <c r="C174" s="228" t="s">
        <v>219</v>
      </c>
      <c r="D174" s="228" t="s">
        <v>144</v>
      </c>
      <c r="E174" s="229" t="s">
        <v>299</v>
      </c>
      <c r="F174" s="230" t="s">
        <v>300</v>
      </c>
      <c r="G174" s="231" t="s">
        <v>197</v>
      </c>
      <c r="H174" s="232">
        <v>0.62</v>
      </c>
      <c r="I174" s="233"/>
      <c r="J174" s="234">
        <f>ROUND(I174*H174,2)</f>
        <v>0</v>
      </c>
      <c r="K174" s="230" t="s">
        <v>148</v>
      </c>
      <c r="L174" s="45"/>
      <c r="M174" s="235" t="s">
        <v>1</v>
      </c>
      <c r="N174" s="236" t="s">
        <v>47</v>
      </c>
      <c r="O174" s="92"/>
      <c r="P174" s="237">
        <f>O174*H174</f>
        <v>0</v>
      </c>
      <c r="Q174" s="237">
        <v>1.98</v>
      </c>
      <c r="R174" s="237">
        <f>Q174*H174</f>
        <v>1.2276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149</v>
      </c>
      <c r="AT174" s="239" t="s">
        <v>144</v>
      </c>
      <c r="AU174" s="239" t="s">
        <v>91</v>
      </c>
      <c r="AY174" s="18" t="s">
        <v>142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89</v>
      </c>
      <c r="BK174" s="240">
        <f>ROUND(I174*H174,2)</f>
        <v>0</v>
      </c>
      <c r="BL174" s="18" t="s">
        <v>149</v>
      </c>
      <c r="BM174" s="239" t="s">
        <v>301</v>
      </c>
    </row>
    <row r="175" s="13" customFormat="1">
      <c r="A175" s="13"/>
      <c r="B175" s="241"/>
      <c r="C175" s="242"/>
      <c r="D175" s="243" t="s">
        <v>151</v>
      </c>
      <c r="E175" s="244" t="s">
        <v>1</v>
      </c>
      <c r="F175" s="245" t="s">
        <v>302</v>
      </c>
      <c r="G175" s="242"/>
      <c r="H175" s="244" t="s">
        <v>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151</v>
      </c>
      <c r="AU175" s="251" t="s">
        <v>91</v>
      </c>
      <c r="AV175" s="13" t="s">
        <v>89</v>
      </c>
      <c r="AW175" s="13" t="s">
        <v>35</v>
      </c>
      <c r="AX175" s="13" t="s">
        <v>82</v>
      </c>
      <c r="AY175" s="251" t="s">
        <v>142</v>
      </c>
    </row>
    <row r="176" s="14" customFormat="1">
      <c r="A176" s="14"/>
      <c r="B176" s="252"/>
      <c r="C176" s="253"/>
      <c r="D176" s="243" t="s">
        <v>151</v>
      </c>
      <c r="E176" s="254" t="s">
        <v>1</v>
      </c>
      <c r="F176" s="255" t="s">
        <v>303</v>
      </c>
      <c r="G176" s="253"/>
      <c r="H176" s="256">
        <v>0.62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2" t="s">
        <v>151</v>
      </c>
      <c r="AU176" s="262" t="s">
        <v>91</v>
      </c>
      <c r="AV176" s="14" t="s">
        <v>91</v>
      </c>
      <c r="AW176" s="14" t="s">
        <v>35</v>
      </c>
      <c r="AX176" s="14" t="s">
        <v>82</v>
      </c>
      <c r="AY176" s="262" t="s">
        <v>142</v>
      </c>
    </row>
    <row r="177" s="15" customFormat="1">
      <c r="A177" s="15"/>
      <c r="B177" s="263"/>
      <c r="C177" s="264"/>
      <c r="D177" s="243" t="s">
        <v>151</v>
      </c>
      <c r="E177" s="265" t="s">
        <v>1</v>
      </c>
      <c r="F177" s="266" t="s">
        <v>154</v>
      </c>
      <c r="G177" s="264"/>
      <c r="H177" s="267">
        <v>0.62</v>
      </c>
      <c r="I177" s="268"/>
      <c r="J177" s="264"/>
      <c r="K177" s="264"/>
      <c r="L177" s="269"/>
      <c r="M177" s="270"/>
      <c r="N177" s="271"/>
      <c r="O177" s="271"/>
      <c r="P177" s="271"/>
      <c r="Q177" s="271"/>
      <c r="R177" s="271"/>
      <c r="S177" s="271"/>
      <c r="T177" s="27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3" t="s">
        <v>151</v>
      </c>
      <c r="AU177" s="273" t="s">
        <v>91</v>
      </c>
      <c r="AV177" s="15" t="s">
        <v>149</v>
      </c>
      <c r="AW177" s="15" t="s">
        <v>35</v>
      </c>
      <c r="AX177" s="15" t="s">
        <v>89</v>
      </c>
      <c r="AY177" s="273" t="s">
        <v>142</v>
      </c>
    </row>
    <row r="178" s="2" customFormat="1" ht="24.15" customHeight="1">
      <c r="A178" s="39"/>
      <c r="B178" s="40"/>
      <c r="C178" s="228" t="s">
        <v>227</v>
      </c>
      <c r="D178" s="228" t="s">
        <v>144</v>
      </c>
      <c r="E178" s="229" t="s">
        <v>304</v>
      </c>
      <c r="F178" s="230" t="s">
        <v>305</v>
      </c>
      <c r="G178" s="231" t="s">
        <v>197</v>
      </c>
      <c r="H178" s="232">
        <v>2.0800000000000001</v>
      </c>
      <c r="I178" s="233"/>
      <c r="J178" s="234">
        <f>ROUND(I178*H178,2)</f>
        <v>0</v>
      </c>
      <c r="K178" s="230" t="s">
        <v>148</v>
      </c>
      <c r="L178" s="45"/>
      <c r="M178" s="235" t="s">
        <v>1</v>
      </c>
      <c r="N178" s="236" t="s">
        <v>47</v>
      </c>
      <c r="O178" s="92"/>
      <c r="P178" s="237">
        <f>O178*H178</f>
        <v>0</v>
      </c>
      <c r="Q178" s="237">
        <v>2.45329</v>
      </c>
      <c r="R178" s="237">
        <f>Q178*H178</f>
        <v>5.1028431999999997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149</v>
      </c>
      <c r="AT178" s="239" t="s">
        <v>144</v>
      </c>
      <c r="AU178" s="239" t="s">
        <v>91</v>
      </c>
      <c r="AY178" s="18" t="s">
        <v>142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89</v>
      </c>
      <c r="BK178" s="240">
        <f>ROUND(I178*H178,2)</f>
        <v>0</v>
      </c>
      <c r="BL178" s="18" t="s">
        <v>149</v>
      </c>
      <c r="BM178" s="239" t="s">
        <v>306</v>
      </c>
    </row>
    <row r="179" s="13" customFormat="1">
      <c r="A179" s="13"/>
      <c r="B179" s="241"/>
      <c r="C179" s="242"/>
      <c r="D179" s="243" t="s">
        <v>151</v>
      </c>
      <c r="E179" s="244" t="s">
        <v>1</v>
      </c>
      <c r="F179" s="245" t="s">
        <v>307</v>
      </c>
      <c r="G179" s="242"/>
      <c r="H179" s="244" t="s">
        <v>1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151</v>
      </c>
      <c r="AU179" s="251" t="s">
        <v>91</v>
      </c>
      <c r="AV179" s="13" t="s">
        <v>89</v>
      </c>
      <c r="AW179" s="13" t="s">
        <v>35</v>
      </c>
      <c r="AX179" s="13" t="s">
        <v>82</v>
      </c>
      <c r="AY179" s="251" t="s">
        <v>142</v>
      </c>
    </row>
    <row r="180" s="13" customFormat="1">
      <c r="A180" s="13"/>
      <c r="B180" s="241"/>
      <c r="C180" s="242"/>
      <c r="D180" s="243" t="s">
        <v>151</v>
      </c>
      <c r="E180" s="244" t="s">
        <v>1</v>
      </c>
      <c r="F180" s="245" t="s">
        <v>200</v>
      </c>
      <c r="G180" s="242"/>
      <c r="H180" s="244" t="s">
        <v>1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151</v>
      </c>
      <c r="AU180" s="251" t="s">
        <v>91</v>
      </c>
      <c r="AV180" s="13" t="s">
        <v>89</v>
      </c>
      <c r="AW180" s="13" t="s">
        <v>35</v>
      </c>
      <c r="AX180" s="13" t="s">
        <v>82</v>
      </c>
      <c r="AY180" s="251" t="s">
        <v>142</v>
      </c>
    </row>
    <row r="181" s="14" customFormat="1">
      <c r="A181" s="14"/>
      <c r="B181" s="252"/>
      <c r="C181" s="253"/>
      <c r="D181" s="243" t="s">
        <v>151</v>
      </c>
      <c r="E181" s="254" t="s">
        <v>1</v>
      </c>
      <c r="F181" s="255" t="s">
        <v>308</v>
      </c>
      <c r="G181" s="253"/>
      <c r="H181" s="256">
        <v>2.0800000000000001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2" t="s">
        <v>151</v>
      </c>
      <c r="AU181" s="262" t="s">
        <v>91</v>
      </c>
      <c r="AV181" s="14" t="s">
        <v>91</v>
      </c>
      <c r="AW181" s="14" t="s">
        <v>35</v>
      </c>
      <c r="AX181" s="14" t="s">
        <v>82</v>
      </c>
      <c r="AY181" s="262" t="s">
        <v>142</v>
      </c>
    </row>
    <row r="182" s="15" customFormat="1">
      <c r="A182" s="15"/>
      <c r="B182" s="263"/>
      <c r="C182" s="264"/>
      <c r="D182" s="243" t="s">
        <v>151</v>
      </c>
      <c r="E182" s="265" t="s">
        <v>1</v>
      </c>
      <c r="F182" s="266" t="s">
        <v>154</v>
      </c>
      <c r="G182" s="264"/>
      <c r="H182" s="267">
        <v>2.0800000000000001</v>
      </c>
      <c r="I182" s="268"/>
      <c r="J182" s="264"/>
      <c r="K182" s="264"/>
      <c r="L182" s="269"/>
      <c r="M182" s="270"/>
      <c r="N182" s="271"/>
      <c r="O182" s="271"/>
      <c r="P182" s="271"/>
      <c r="Q182" s="271"/>
      <c r="R182" s="271"/>
      <c r="S182" s="271"/>
      <c r="T182" s="27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3" t="s">
        <v>151</v>
      </c>
      <c r="AU182" s="273" t="s">
        <v>91</v>
      </c>
      <c r="AV182" s="15" t="s">
        <v>149</v>
      </c>
      <c r="AW182" s="15" t="s">
        <v>35</v>
      </c>
      <c r="AX182" s="15" t="s">
        <v>89</v>
      </c>
      <c r="AY182" s="273" t="s">
        <v>142</v>
      </c>
    </row>
    <row r="183" s="2" customFormat="1" ht="24.15" customHeight="1">
      <c r="A183" s="39"/>
      <c r="B183" s="40"/>
      <c r="C183" s="228" t="s">
        <v>309</v>
      </c>
      <c r="D183" s="228" t="s">
        <v>144</v>
      </c>
      <c r="E183" s="229" t="s">
        <v>310</v>
      </c>
      <c r="F183" s="230" t="s">
        <v>311</v>
      </c>
      <c r="G183" s="231" t="s">
        <v>197</v>
      </c>
      <c r="H183" s="232">
        <v>1.55</v>
      </c>
      <c r="I183" s="233"/>
      <c r="J183" s="234">
        <f>ROUND(I183*H183,2)</f>
        <v>0</v>
      </c>
      <c r="K183" s="230" t="s">
        <v>148</v>
      </c>
      <c r="L183" s="45"/>
      <c r="M183" s="235" t="s">
        <v>1</v>
      </c>
      <c r="N183" s="236" t="s">
        <v>47</v>
      </c>
      <c r="O183" s="92"/>
      <c r="P183" s="237">
        <f>O183*H183</f>
        <v>0</v>
      </c>
      <c r="Q183" s="237">
        <v>2.45329</v>
      </c>
      <c r="R183" s="237">
        <f>Q183*H183</f>
        <v>3.8025994999999999</v>
      </c>
      <c r="S183" s="237">
        <v>0</v>
      </c>
      <c r="T183" s="23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149</v>
      </c>
      <c r="AT183" s="239" t="s">
        <v>144</v>
      </c>
      <c r="AU183" s="239" t="s">
        <v>91</v>
      </c>
      <c r="AY183" s="18" t="s">
        <v>142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89</v>
      </c>
      <c r="BK183" s="240">
        <f>ROUND(I183*H183,2)</f>
        <v>0</v>
      </c>
      <c r="BL183" s="18" t="s">
        <v>149</v>
      </c>
      <c r="BM183" s="239" t="s">
        <v>312</v>
      </c>
    </row>
    <row r="184" s="13" customFormat="1">
      <c r="A184" s="13"/>
      <c r="B184" s="241"/>
      <c r="C184" s="242"/>
      <c r="D184" s="243" t="s">
        <v>151</v>
      </c>
      <c r="E184" s="244" t="s">
        <v>1</v>
      </c>
      <c r="F184" s="245" t="s">
        <v>313</v>
      </c>
      <c r="G184" s="242"/>
      <c r="H184" s="244" t="s">
        <v>1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151</v>
      </c>
      <c r="AU184" s="251" t="s">
        <v>91</v>
      </c>
      <c r="AV184" s="13" t="s">
        <v>89</v>
      </c>
      <c r="AW184" s="13" t="s">
        <v>35</v>
      </c>
      <c r="AX184" s="13" t="s">
        <v>82</v>
      </c>
      <c r="AY184" s="251" t="s">
        <v>142</v>
      </c>
    </row>
    <row r="185" s="14" customFormat="1">
      <c r="A185" s="14"/>
      <c r="B185" s="252"/>
      <c r="C185" s="253"/>
      <c r="D185" s="243" t="s">
        <v>151</v>
      </c>
      <c r="E185" s="254" t="s">
        <v>1</v>
      </c>
      <c r="F185" s="255" t="s">
        <v>314</v>
      </c>
      <c r="G185" s="253"/>
      <c r="H185" s="256">
        <v>1.55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2" t="s">
        <v>151</v>
      </c>
      <c r="AU185" s="262" t="s">
        <v>91</v>
      </c>
      <c r="AV185" s="14" t="s">
        <v>91</v>
      </c>
      <c r="AW185" s="14" t="s">
        <v>35</v>
      </c>
      <c r="AX185" s="14" t="s">
        <v>82</v>
      </c>
      <c r="AY185" s="262" t="s">
        <v>142</v>
      </c>
    </row>
    <row r="186" s="15" customFormat="1">
      <c r="A186" s="15"/>
      <c r="B186" s="263"/>
      <c r="C186" s="264"/>
      <c r="D186" s="243" t="s">
        <v>151</v>
      </c>
      <c r="E186" s="265" t="s">
        <v>1</v>
      </c>
      <c r="F186" s="266" t="s">
        <v>154</v>
      </c>
      <c r="G186" s="264"/>
      <c r="H186" s="267">
        <v>1.55</v>
      </c>
      <c r="I186" s="268"/>
      <c r="J186" s="264"/>
      <c r="K186" s="264"/>
      <c r="L186" s="269"/>
      <c r="M186" s="270"/>
      <c r="N186" s="271"/>
      <c r="O186" s="271"/>
      <c r="P186" s="271"/>
      <c r="Q186" s="271"/>
      <c r="R186" s="271"/>
      <c r="S186" s="271"/>
      <c r="T186" s="27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3" t="s">
        <v>151</v>
      </c>
      <c r="AU186" s="273" t="s">
        <v>91</v>
      </c>
      <c r="AV186" s="15" t="s">
        <v>149</v>
      </c>
      <c r="AW186" s="15" t="s">
        <v>35</v>
      </c>
      <c r="AX186" s="15" t="s">
        <v>89</v>
      </c>
      <c r="AY186" s="273" t="s">
        <v>142</v>
      </c>
    </row>
    <row r="187" s="2" customFormat="1" ht="14.4" customHeight="1">
      <c r="A187" s="39"/>
      <c r="B187" s="40"/>
      <c r="C187" s="228" t="s">
        <v>8</v>
      </c>
      <c r="D187" s="228" t="s">
        <v>144</v>
      </c>
      <c r="E187" s="229" t="s">
        <v>315</v>
      </c>
      <c r="F187" s="230" t="s">
        <v>316</v>
      </c>
      <c r="G187" s="231" t="s">
        <v>147</v>
      </c>
      <c r="H187" s="232">
        <v>7.0999999999999996</v>
      </c>
      <c r="I187" s="233"/>
      <c r="J187" s="234">
        <f>ROUND(I187*H187,2)</f>
        <v>0</v>
      </c>
      <c r="K187" s="230" t="s">
        <v>148</v>
      </c>
      <c r="L187" s="45"/>
      <c r="M187" s="235" t="s">
        <v>1</v>
      </c>
      <c r="N187" s="236" t="s">
        <v>47</v>
      </c>
      <c r="O187" s="92"/>
      <c r="P187" s="237">
        <f>O187*H187</f>
        <v>0</v>
      </c>
      <c r="Q187" s="237">
        <v>0.00247</v>
      </c>
      <c r="R187" s="237">
        <f>Q187*H187</f>
        <v>0.017537000000000001</v>
      </c>
      <c r="S187" s="237">
        <v>0</v>
      </c>
      <c r="T187" s="23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9" t="s">
        <v>149</v>
      </c>
      <c r="AT187" s="239" t="s">
        <v>144</v>
      </c>
      <c r="AU187" s="239" t="s">
        <v>91</v>
      </c>
      <c r="AY187" s="18" t="s">
        <v>142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89</v>
      </c>
      <c r="BK187" s="240">
        <f>ROUND(I187*H187,2)</f>
        <v>0</v>
      </c>
      <c r="BL187" s="18" t="s">
        <v>149</v>
      </c>
      <c r="BM187" s="239" t="s">
        <v>317</v>
      </c>
    </row>
    <row r="188" s="13" customFormat="1">
      <c r="A188" s="13"/>
      <c r="B188" s="241"/>
      <c r="C188" s="242"/>
      <c r="D188" s="243" t="s">
        <v>151</v>
      </c>
      <c r="E188" s="244" t="s">
        <v>1</v>
      </c>
      <c r="F188" s="245" t="s">
        <v>318</v>
      </c>
      <c r="G188" s="242"/>
      <c r="H188" s="244" t="s">
        <v>1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151</v>
      </c>
      <c r="AU188" s="251" t="s">
        <v>91</v>
      </c>
      <c r="AV188" s="13" t="s">
        <v>89</v>
      </c>
      <c r="AW188" s="13" t="s">
        <v>35</v>
      </c>
      <c r="AX188" s="13" t="s">
        <v>82</v>
      </c>
      <c r="AY188" s="251" t="s">
        <v>142</v>
      </c>
    </row>
    <row r="189" s="14" customFormat="1">
      <c r="A189" s="14"/>
      <c r="B189" s="252"/>
      <c r="C189" s="253"/>
      <c r="D189" s="243" t="s">
        <v>151</v>
      </c>
      <c r="E189" s="254" t="s">
        <v>1</v>
      </c>
      <c r="F189" s="255" t="s">
        <v>319</v>
      </c>
      <c r="G189" s="253"/>
      <c r="H189" s="256">
        <v>7.0999999999999996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2" t="s">
        <v>151</v>
      </c>
      <c r="AU189" s="262" t="s">
        <v>91</v>
      </c>
      <c r="AV189" s="14" t="s">
        <v>91</v>
      </c>
      <c r="AW189" s="14" t="s">
        <v>35</v>
      </c>
      <c r="AX189" s="14" t="s">
        <v>82</v>
      </c>
      <c r="AY189" s="262" t="s">
        <v>142</v>
      </c>
    </row>
    <row r="190" s="15" customFormat="1">
      <c r="A190" s="15"/>
      <c r="B190" s="263"/>
      <c r="C190" s="264"/>
      <c r="D190" s="243" t="s">
        <v>151</v>
      </c>
      <c r="E190" s="265" t="s">
        <v>1</v>
      </c>
      <c r="F190" s="266" t="s">
        <v>154</v>
      </c>
      <c r="G190" s="264"/>
      <c r="H190" s="267">
        <v>7.0999999999999996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3" t="s">
        <v>151</v>
      </c>
      <c r="AU190" s="273" t="s">
        <v>91</v>
      </c>
      <c r="AV190" s="15" t="s">
        <v>149</v>
      </c>
      <c r="AW190" s="15" t="s">
        <v>35</v>
      </c>
      <c r="AX190" s="15" t="s">
        <v>89</v>
      </c>
      <c r="AY190" s="273" t="s">
        <v>142</v>
      </c>
    </row>
    <row r="191" s="2" customFormat="1" ht="14.4" customHeight="1">
      <c r="A191" s="39"/>
      <c r="B191" s="40"/>
      <c r="C191" s="228" t="s">
        <v>230</v>
      </c>
      <c r="D191" s="228" t="s">
        <v>144</v>
      </c>
      <c r="E191" s="229" t="s">
        <v>320</v>
      </c>
      <c r="F191" s="230" t="s">
        <v>321</v>
      </c>
      <c r="G191" s="231" t="s">
        <v>147</v>
      </c>
      <c r="H191" s="232">
        <v>7.0999999999999996</v>
      </c>
      <c r="I191" s="233"/>
      <c r="J191" s="234">
        <f>ROUND(I191*H191,2)</f>
        <v>0</v>
      </c>
      <c r="K191" s="230" t="s">
        <v>148</v>
      </c>
      <c r="L191" s="45"/>
      <c r="M191" s="235" t="s">
        <v>1</v>
      </c>
      <c r="N191" s="236" t="s">
        <v>47</v>
      </c>
      <c r="O191" s="92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9" t="s">
        <v>149</v>
      </c>
      <c r="AT191" s="239" t="s">
        <v>144</v>
      </c>
      <c r="AU191" s="239" t="s">
        <v>91</v>
      </c>
      <c r="AY191" s="18" t="s">
        <v>142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89</v>
      </c>
      <c r="BK191" s="240">
        <f>ROUND(I191*H191,2)</f>
        <v>0</v>
      </c>
      <c r="BL191" s="18" t="s">
        <v>149</v>
      </c>
      <c r="BM191" s="239" t="s">
        <v>322</v>
      </c>
    </row>
    <row r="192" s="2" customFormat="1" ht="24.15" customHeight="1">
      <c r="A192" s="39"/>
      <c r="B192" s="40"/>
      <c r="C192" s="228" t="s">
        <v>323</v>
      </c>
      <c r="D192" s="228" t="s">
        <v>144</v>
      </c>
      <c r="E192" s="229" t="s">
        <v>324</v>
      </c>
      <c r="F192" s="230" t="s">
        <v>325</v>
      </c>
      <c r="G192" s="231" t="s">
        <v>212</v>
      </c>
      <c r="H192" s="232">
        <v>0.050000000000000003</v>
      </c>
      <c r="I192" s="233"/>
      <c r="J192" s="234">
        <f>ROUND(I192*H192,2)</f>
        <v>0</v>
      </c>
      <c r="K192" s="230" t="s">
        <v>148</v>
      </c>
      <c r="L192" s="45"/>
      <c r="M192" s="235" t="s">
        <v>1</v>
      </c>
      <c r="N192" s="236" t="s">
        <v>47</v>
      </c>
      <c r="O192" s="92"/>
      <c r="P192" s="237">
        <f>O192*H192</f>
        <v>0</v>
      </c>
      <c r="Q192" s="237">
        <v>1.06277</v>
      </c>
      <c r="R192" s="237">
        <f>Q192*H192</f>
        <v>0.053138500000000005</v>
      </c>
      <c r="S192" s="237">
        <v>0</v>
      </c>
      <c r="T192" s="23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9" t="s">
        <v>149</v>
      </c>
      <c r="AT192" s="239" t="s">
        <v>144</v>
      </c>
      <c r="AU192" s="239" t="s">
        <v>91</v>
      </c>
      <c r="AY192" s="18" t="s">
        <v>142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89</v>
      </c>
      <c r="BK192" s="240">
        <f>ROUND(I192*H192,2)</f>
        <v>0</v>
      </c>
      <c r="BL192" s="18" t="s">
        <v>149</v>
      </c>
      <c r="BM192" s="239" t="s">
        <v>326</v>
      </c>
    </row>
    <row r="193" s="13" customFormat="1">
      <c r="A193" s="13"/>
      <c r="B193" s="241"/>
      <c r="C193" s="242"/>
      <c r="D193" s="243" t="s">
        <v>151</v>
      </c>
      <c r="E193" s="244" t="s">
        <v>1</v>
      </c>
      <c r="F193" s="245" t="s">
        <v>327</v>
      </c>
      <c r="G193" s="242"/>
      <c r="H193" s="244" t="s">
        <v>1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151</v>
      </c>
      <c r="AU193" s="251" t="s">
        <v>91</v>
      </c>
      <c r="AV193" s="13" t="s">
        <v>89</v>
      </c>
      <c r="AW193" s="13" t="s">
        <v>35</v>
      </c>
      <c r="AX193" s="13" t="s">
        <v>82</v>
      </c>
      <c r="AY193" s="251" t="s">
        <v>142</v>
      </c>
    </row>
    <row r="194" s="14" customFormat="1">
      <c r="A194" s="14"/>
      <c r="B194" s="252"/>
      <c r="C194" s="253"/>
      <c r="D194" s="243" t="s">
        <v>151</v>
      </c>
      <c r="E194" s="254" t="s">
        <v>1</v>
      </c>
      <c r="F194" s="255" t="s">
        <v>328</v>
      </c>
      <c r="G194" s="253"/>
      <c r="H194" s="256">
        <v>0.050000000000000003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2" t="s">
        <v>151</v>
      </c>
      <c r="AU194" s="262" t="s">
        <v>91</v>
      </c>
      <c r="AV194" s="14" t="s">
        <v>91</v>
      </c>
      <c r="AW194" s="14" t="s">
        <v>35</v>
      </c>
      <c r="AX194" s="14" t="s">
        <v>82</v>
      </c>
      <c r="AY194" s="262" t="s">
        <v>142</v>
      </c>
    </row>
    <row r="195" s="15" customFormat="1">
      <c r="A195" s="15"/>
      <c r="B195" s="263"/>
      <c r="C195" s="264"/>
      <c r="D195" s="243" t="s">
        <v>151</v>
      </c>
      <c r="E195" s="265" t="s">
        <v>1</v>
      </c>
      <c r="F195" s="266" t="s">
        <v>154</v>
      </c>
      <c r="G195" s="264"/>
      <c r="H195" s="267">
        <v>0.050000000000000003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3" t="s">
        <v>151</v>
      </c>
      <c r="AU195" s="273" t="s">
        <v>91</v>
      </c>
      <c r="AV195" s="15" t="s">
        <v>149</v>
      </c>
      <c r="AW195" s="15" t="s">
        <v>35</v>
      </c>
      <c r="AX195" s="15" t="s">
        <v>89</v>
      </c>
      <c r="AY195" s="273" t="s">
        <v>142</v>
      </c>
    </row>
    <row r="196" s="12" customFormat="1" ht="22.8" customHeight="1">
      <c r="A196" s="12"/>
      <c r="B196" s="213"/>
      <c r="C196" s="214"/>
      <c r="D196" s="215" t="s">
        <v>81</v>
      </c>
      <c r="E196" s="226" t="s">
        <v>160</v>
      </c>
      <c r="F196" s="226" t="s">
        <v>329</v>
      </c>
      <c r="G196" s="214"/>
      <c r="H196" s="214"/>
      <c r="I196" s="217"/>
      <c r="J196" s="227">
        <f>BK196</f>
        <v>0</v>
      </c>
      <c r="K196" s="214"/>
      <c r="L196" s="218"/>
      <c r="M196" s="219"/>
      <c r="N196" s="220"/>
      <c r="O196" s="220"/>
      <c r="P196" s="221">
        <f>SUM(P197:P208)</f>
        <v>0</v>
      </c>
      <c r="Q196" s="220"/>
      <c r="R196" s="221">
        <f>SUM(R197:R208)</f>
        <v>19.3841866</v>
      </c>
      <c r="S196" s="220"/>
      <c r="T196" s="222">
        <f>SUM(T197:T208)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89</v>
      </c>
      <c r="AT196" s="224" t="s">
        <v>81</v>
      </c>
      <c r="AU196" s="224" t="s">
        <v>89</v>
      </c>
      <c r="AY196" s="223" t="s">
        <v>142</v>
      </c>
      <c r="BK196" s="225">
        <f>SUM(BK197:BK208)</f>
        <v>0</v>
      </c>
    </row>
    <row r="197" s="2" customFormat="1" ht="24.15" customHeight="1">
      <c r="A197" s="39"/>
      <c r="B197" s="40"/>
      <c r="C197" s="228" t="s">
        <v>330</v>
      </c>
      <c r="D197" s="228" t="s">
        <v>144</v>
      </c>
      <c r="E197" s="229" t="s">
        <v>331</v>
      </c>
      <c r="F197" s="230" t="s">
        <v>332</v>
      </c>
      <c r="G197" s="231" t="s">
        <v>180</v>
      </c>
      <c r="H197" s="232">
        <v>37.109999999999999</v>
      </c>
      <c r="I197" s="233"/>
      <c r="J197" s="234">
        <f>ROUND(I197*H197,2)</f>
        <v>0</v>
      </c>
      <c r="K197" s="230" t="s">
        <v>148</v>
      </c>
      <c r="L197" s="45"/>
      <c r="M197" s="235" t="s">
        <v>1</v>
      </c>
      <c r="N197" s="236" t="s">
        <v>47</v>
      </c>
      <c r="O197" s="92"/>
      <c r="P197" s="237">
        <f>O197*H197</f>
        <v>0</v>
      </c>
      <c r="Q197" s="237">
        <v>0.12064</v>
      </c>
      <c r="R197" s="237">
        <f>Q197*H197</f>
        <v>4.4769503999999998</v>
      </c>
      <c r="S197" s="237">
        <v>0</v>
      </c>
      <c r="T197" s="23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9" t="s">
        <v>149</v>
      </c>
      <c r="AT197" s="239" t="s">
        <v>144</v>
      </c>
      <c r="AU197" s="239" t="s">
        <v>91</v>
      </c>
      <c r="AY197" s="18" t="s">
        <v>142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8" t="s">
        <v>89</v>
      </c>
      <c r="BK197" s="240">
        <f>ROUND(I197*H197,2)</f>
        <v>0</v>
      </c>
      <c r="BL197" s="18" t="s">
        <v>149</v>
      </c>
      <c r="BM197" s="239" t="s">
        <v>333</v>
      </c>
    </row>
    <row r="198" s="13" customFormat="1">
      <c r="A198" s="13"/>
      <c r="B198" s="241"/>
      <c r="C198" s="242"/>
      <c r="D198" s="243" t="s">
        <v>151</v>
      </c>
      <c r="E198" s="244" t="s">
        <v>1</v>
      </c>
      <c r="F198" s="245" t="s">
        <v>334</v>
      </c>
      <c r="G198" s="242"/>
      <c r="H198" s="244" t="s">
        <v>1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151</v>
      </c>
      <c r="AU198" s="251" t="s">
        <v>91</v>
      </c>
      <c r="AV198" s="13" t="s">
        <v>89</v>
      </c>
      <c r="AW198" s="13" t="s">
        <v>35</v>
      </c>
      <c r="AX198" s="13" t="s">
        <v>82</v>
      </c>
      <c r="AY198" s="251" t="s">
        <v>142</v>
      </c>
    </row>
    <row r="199" s="14" customFormat="1">
      <c r="A199" s="14"/>
      <c r="B199" s="252"/>
      <c r="C199" s="253"/>
      <c r="D199" s="243" t="s">
        <v>151</v>
      </c>
      <c r="E199" s="254" t="s">
        <v>1</v>
      </c>
      <c r="F199" s="255" t="s">
        <v>335</v>
      </c>
      <c r="G199" s="253"/>
      <c r="H199" s="256">
        <v>37.109999999999999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2" t="s">
        <v>151</v>
      </c>
      <c r="AU199" s="262" t="s">
        <v>91</v>
      </c>
      <c r="AV199" s="14" t="s">
        <v>91</v>
      </c>
      <c r="AW199" s="14" t="s">
        <v>35</v>
      </c>
      <c r="AX199" s="14" t="s">
        <v>82</v>
      </c>
      <c r="AY199" s="262" t="s">
        <v>142</v>
      </c>
    </row>
    <row r="200" s="15" customFormat="1">
      <c r="A200" s="15"/>
      <c r="B200" s="263"/>
      <c r="C200" s="264"/>
      <c r="D200" s="243" t="s">
        <v>151</v>
      </c>
      <c r="E200" s="265" t="s">
        <v>1</v>
      </c>
      <c r="F200" s="266" t="s">
        <v>154</v>
      </c>
      <c r="G200" s="264"/>
      <c r="H200" s="267">
        <v>37.109999999999999</v>
      </c>
      <c r="I200" s="268"/>
      <c r="J200" s="264"/>
      <c r="K200" s="264"/>
      <c r="L200" s="269"/>
      <c r="M200" s="270"/>
      <c r="N200" s="271"/>
      <c r="O200" s="271"/>
      <c r="P200" s="271"/>
      <c r="Q200" s="271"/>
      <c r="R200" s="271"/>
      <c r="S200" s="271"/>
      <c r="T200" s="27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3" t="s">
        <v>151</v>
      </c>
      <c r="AU200" s="273" t="s">
        <v>91</v>
      </c>
      <c r="AV200" s="15" t="s">
        <v>149</v>
      </c>
      <c r="AW200" s="15" t="s">
        <v>35</v>
      </c>
      <c r="AX200" s="15" t="s">
        <v>89</v>
      </c>
      <c r="AY200" s="273" t="s">
        <v>142</v>
      </c>
    </row>
    <row r="201" s="2" customFormat="1" ht="24.15" customHeight="1">
      <c r="A201" s="39"/>
      <c r="B201" s="40"/>
      <c r="C201" s="289" t="s">
        <v>336</v>
      </c>
      <c r="D201" s="289" t="s">
        <v>284</v>
      </c>
      <c r="E201" s="290" t="s">
        <v>337</v>
      </c>
      <c r="F201" s="291" t="s">
        <v>338</v>
      </c>
      <c r="G201" s="292" t="s">
        <v>339</v>
      </c>
      <c r="H201" s="293">
        <v>218.94900000000001</v>
      </c>
      <c r="I201" s="294"/>
      <c r="J201" s="295">
        <f>ROUND(I201*H201,2)</f>
        <v>0</v>
      </c>
      <c r="K201" s="291" t="s">
        <v>148</v>
      </c>
      <c r="L201" s="296"/>
      <c r="M201" s="297" t="s">
        <v>1</v>
      </c>
      <c r="N201" s="298" t="s">
        <v>47</v>
      </c>
      <c r="O201" s="92"/>
      <c r="P201" s="237">
        <f>O201*H201</f>
        <v>0</v>
      </c>
      <c r="Q201" s="237">
        <v>0.050000000000000003</v>
      </c>
      <c r="R201" s="237">
        <f>Q201*H201</f>
        <v>10.947450000000002</v>
      </c>
      <c r="S201" s="237">
        <v>0</v>
      </c>
      <c r="T201" s="23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9" t="s">
        <v>194</v>
      </c>
      <c r="AT201" s="239" t="s">
        <v>284</v>
      </c>
      <c r="AU201" s="239" t="s">
        <v>91</v>
      </c>
      <c r="AY201" s="18" t="s">
        <v>142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8" t="s">
        <v>89</v>
      </c>
      <c r="BK201" s="240">
        <f>ROUND(I201*H201,2)</f>
        <v>0</v>
      </c>
      <c r="BL201" s="18" t="s">
        <v>149</v>
      </c>
      <c r="BM201" s="239" t="s">
        <v>340</v>
      </c>
    </row>
    <row r="202" s="14" customFormat="1">
      <c r="A202" s="14"/>
      <c r="B202" s="252"/>
      <c r="C202" s="253"/>
      <c r="D202" s="243" t="s">
        <v>151</v>
      </c>
      <c r="E202" s="253"/>
      <c r="F202" s="255" t="s">
        <v>341</v>
      </c>
      <c r="G202" s="253"/>
      <c r="H202" s="256">
        <v>218.94900000000001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2" t="s">
        <v>151</v>
      </c>
      <c r="AU202" s="262" t="s">
        <v>91</v>
      </c>
      <c r="AV202" s="14" t="s">
        <v>91</v>
      </c>
      <c r="AW202" s="14" t="s">
        <v>4</v>
      </c>
      <c r="AX202" s="14" t="s">
        <v>89</v>
      </c>
      <c r="AY202" s="262" t="s">
        <v>142</v>
      </c>
    </row>
    <row r="203" s="2" customFormat="1" ht="24.15" customHeight="1">
      <c r="A203" s="39"/>
      <c r="B203" s="40"/>
      <c r="C203" s="228" t="s">
        <v>342</v>
      </c>
      <c r="D203" s="228" t="s">
        <v>144</v>
      </c>
      <c r="E203" s="229" t="s">
        <v>343</v>
      </c>
      <c r="F203" s="230" t="s">
        <v>344</v>
      </c>
      <c r="G203" s="231" t="s">
        <v>180</v>
      </c>
      <c r="H203" s="232">
        <v>6.46</v>
      </c>
      <c r="I203" s="233"/>
      <c r="J203" s="234">
        <f>ROUND(I203*H203,2)</f>
        <v>0</v>
      </c>
      <c r="K203" s="230" t="s">
        <v>148</v>
      </c>
      <c r="L203" s="45"/>
      <c r="M203" s="235" t="s">
        <v>1</v>
      </c>
      <c r="N203" s="236" t="s">
        <v>47</v>
      </c>
      <c r="O203" s="92"/>
      <c r="P203" s="237">
        <f>O203*H203</f>
        <v>0</v>
      </c>
      <c r="Q203" s="237">
        <v>0.24127000000000001</v>
      </c>
      <c r="R203" s="237">
        <f>Q203*H203</f>
        <v>1.5586042</v>
      </c>
      <c r="S203" s="237">
        <v>0</v>
      </c>
      <c r="T203" s="23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9" t="s">
        <v>149</v>
      </c>
      <c r="AT203" s="239" t="s">
        <v>144</v>
      </c>
      <c r="AU203" s="239" t="s">
        <v>91</v>
      </c>
      <c r="AY203" s="18" t="s">
        <v>142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8" t="s">
        <v>89</v>
      </c>
      <c r="BK203" s="240">
        <f>ROUND(I203*H203,2)</f>
        <v>0</v>
      </c>
      <c r="BL203" s="18" t="s">
        <v>149</v>
      </c>
      <c r="BM203" s="239" t="s">
        <v>345</v>
      </c>
    </row>
    <row r="204" s="13" customFormat="1">
      <c r="A204" s="13"/>
      <c r="B204" s="241"/>
      <c r="C204" s="242"/>
      <c r="D204" s="243" t="s">
        <v>151</v>
      </c>
      <c r="E204" s="244" t="s">
        <v>1</v>
      </c>
      <c r="F204" s="245" t="s">
        <v>334</v>
      </c>
      <c r="G204" s="242"/>
      <c r="H204" s="244" t="s">
        <v>1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1" t="s">
        <v>151</v>
      </c>
      <c r="AU204" s="251" t="s">
        <v>91</v>
      </c>
      <c r="AV204" s="13" t="s">
        <v>89</v>
      </c>
      <c r="AW204" s="13" t="s">
        <v>35</v>
      </c>
      <c r="AX204" s="13" t="s">
        <v>82</v>
      </c>
      <c r="AY204" s="251" t="s">
        <v>142</v>
      </c>
    </row>
    <row r="205" s="14" customFormat="1">
      <c r="A205" s="14"/>
      <c r="B205" s="252"/>
      <c r="C205" s="253"/>
      <c r="D205" s="243" t="s">
        <v>151</v>
      </c>
      <c r="E205" s="254" t="s">
        <v>1</v>
      </c>
      <c r="F205" s="255" t="s">
        <v>346</v>
      </c>
      <c r="G205" s="253"/>
      <c r="H205" s="256">
        <v>6.46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2" t="s">
        <v>151</v>
      </c>
      <c r="AU205" s="262" t="s">
        <v>91</v>
      </c>
      <c r="AV205" s="14" t="s">
        <v>91</v>
      </c>
      <c r="AW205" s="14" t="s">
        <v>35</v>
      </c>
      <c r="AX205" s="14" t="s">
        <v>82</v>
      </c>
      <c r="AY205" s="262" t="s">
        <v>142</v>
      </c>
    </row>
    <row r="206" s="15" customFormat="1">
      <c r="A206" s="15"/>
      <c r="B206" s="263"/>
      <c r="C206" s="264"/>
      <c r="D206" s="243" t="s">
        <v>151</v>
      </c>
      <c r="E206" s="265" t="s">
        <v>1</v>
      </c>
      <c r="F206" s="266" t="s">
        <v>154</v>
      </c>
      <c r="G206" s="264"/>
      <c r="H206" s="267">
        <v>6.46</v>
      </c>
      <c r="I206" s="268"/>
      <c r="J206" s="264"/>
      <c r="K206" s="264"/>
      <c r="L206" s="269"/>
      <c r="M206" s="270"/>
      <c r="N206" s="271"/>
      <c r="O206" s="271"/>
      <c r="P206" s="271"/>
      <c r="Q206" s="271"/>
      <c r="R206" s="271"/>
      <c r="S206" s="271"/>
      <c r="T206" s="27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3" t="s">
        <v>151</v>
      </c>
      <c r="AU206" s="273" t="s">
        <v>91</v>
      </c>
      <c r="AV206" s="15" t="s">
        <v>149</v>
      </c>
      <c r="AW206" s="15" t="s">
        <v>35</v>
      </c>
      <c r="AX206" s="15" t="s">
        <v>89</v>
      </c>
      <c r="AY206" s="273" t="s">
        <v>142</v>
      </c>
    </row>
    <row r="207" s="2" customFormat="1" ht="24.15" customHeight="1">
      <c r="A207" s="39"/>
      <c r="B207" s="40"/>
      <c r="C207" s="289" t="s">
        <v>7</v>
      </c>
      <c r="D207" s="289" t="s">
        <v>284</v>
      </c>
      <c r="E207" s="290" t="s">
        <v>347</v>
      </c>
      <c r="F207" s="291" t="s">
        <v>348</v>
      </c>
      <c r="G207" s="292" t="s">
        <v>339</v>
      </c>
      <c r="H207" s="293">
        <v>38.113999999999997</v>
      </c>
      <c r="I207" s="294"/>
      <c r="J207" s="295">
        <f>ROUND(I207*H207,2)</f>
        <v>0</v>
      </c>
      <c r="K207" s="291" t="s">
        <v>148</v>
      </c>
      <c r="L207" s="296"/>
      <c r="M207" s="297" t="s">
        <v>1</v>
      </c>
      <c r="N207" s="298" t="s">
        <v>47</v>
      </c>
      <c r="O207" s="92"/>
      <c r="P207" s="237">
        <f>O207*H207</f>
        <v>0</v>
      </c>
      <c r="Q207" s="237">
        <v>0.063</v>
      </c>
      <c r="R207" s="237">
        <f>Q207*H207</f>
        <v>2.4011819999999999</v>
      </c>
      <c r="S207" s="237">
        <v>0</v>
      </c>
      <c r="T207" s="23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9" t="s">
        <v>194</v>
      </c>
      <c r="AT207" s="239" t="s">
        <v>284</v>
      </c>
      <c r="AU207" s="239" t="s">
        <v>91</v>
      </c>
      <c r="AY207" s="18" t="s">
        <v>142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8" t="s">
        <v>89</v>
      </c>
      <c r="BK207" s="240">
        <f>ROUND(I207*H207,2)</f>
        <v>0</v>
      </c>
      <c r="BL207" s="18" t="s">
        <v>149</v>
      </c>
      <c r="BM207" s="239" t="s">
        <v>349</v>
      </c>
    </row>
    <row r="208" s="14" customFormat="1">
      <c r="A208" s="14"/>
      <c r="B208" s="252"/>
      <c r="C208" s="253"/>
      <c r="D208" s="243" t="s">
        <v>151</v>
      </c>
      <c r="E208" s="253"/>
      <c r="F208" s="255" t="s">
        <v>350</v>
      </c>
      <c r="G208" s="253"/>
      <c r="H208" s="256">
        <v>38.113999999999997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2" t="s">
        <v>151</v>
      </c>
      <c r="AU208" s="262" t="s">
        <v>91</v>
      </c>
      <c r="AV208" s="14" t="s">
        <v>91</v>
      </c>
      <c r="AW208" s="14" t="s">
        <v>4</v>
      </c>
      <c r="AX208" s="14" t="s">
        <v>89</v>
      </c>
      <c r="AY208" s="262" t="s">
        <v>142</v>
      </c>
    </row>
    <row r="209" s="12" customFormat="1" ht="22.8" customHeight="1">
      <c r="A209" s="12"/>
      <c r="B209" s="213"/>
      <c r="C209" s="214"/>
      <c r="D209" s="215" t="s">
        <v>81</v>
      </c>
      <c r="E209" s="226" t="s">
        <v>171</v>
      </c>
      <c r="F209" s="226" t="s">
        <v>351</v>
      </c>
      <c r="G209" s="214"/>
      <c r="H209" s="214"/>
      <c r="I209" s="217"/>
      <c r="J209" s="227">
        <f>BK209</f>
        <v>0</v>
      </c>
      <c r="K209" s="214"/>
      <c r="L209" s="218"/>
      <c r="M209" s="219"/>
      <c r="N209" s="220"/>
      <c r="O209" s="220"/>
      <c r="P209" s="221">
        <f>SUM(P210:P223)</f>
        <v>0</v>
      </c>
      <c r="Q209" s="220"/>
      <c r="R209" s="221">
        <f>SUM(R210:R223)</f>
        <v>30.141020000000001</v>
      </c>
      <c r="S209" s="220"/>
      <c r="T209" s="222">
        <f>SUM(T210:T223)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3" t="s">
        <v>89</v>
      </c>
      <c r="AT209" s="224" t="s">
        <v>81</v>
      </c>
      <c r="AU209" s="224" t="s">
        <v>89</v>
      </c>
      <c r="AY209" s="223" t="s">
        <v>142</v>
      </c>
      <c r="BK209" s="225">
        <f>SUM(BK210:BK223)</f>
        <v>0</v>
      </c>
    </row>
    <row r="210" s="2" customFormat="1" ht="24.15" customHeight="1">
      <c r="A210" s="39"/>
      <c r="B210" s="40"/>
      <c r="C210" s="228" t="s">
        <v>352</v>
      </c>
      <c r="D210" s="228" t="s">
        <v>144</v>
      </c>
      <c r="E210" s="229" t="s">
        <v>353</v>
      </c>
      <c r="F210" s="230" t="s">
        <v>354</v>
      </c>
      <c r="G210" s="231" t="s">
        <v>147</v>
      </c>
      <c r="H210" s="232">
        <v>128</v>
      </c>
      <c r="I210" s="233"/>
      <c r="J210" s="234">
        <f>ROUND(I210*H210,2)</f>
        <v>0</v>
      </c>
      <c r="K210" s="230" t="s">
        <v>148</v>
      </c>
      <c r="L210" s="45"/>
      <c r="M210" s="235" t="s">
        <v>1</v>
      </c>
      <c r="N210" s="236" t="s">
        <v>47</v>
      </c>
      <c r="O210" s="92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9" t="s">
        <v>149</v>
      </c>
      <c r="AT210" s="239" t="s">
        <v>144</v>
      </c>
      <c r="AU210" s="239" t="s">
        <v>91</v>
      </c>
      <c r="AY210" s="18" t="s">
        <v>142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8" t="s">
        <v>89</v>
      </c>
      <c r="BK210" s="240">
        <f>ROUND(I210*H210,2)</f>
        <v>0</v>
      </c>
      <c r="BL210" s="18" t="s">
        <v>149</v>
      </c>
      <c r="BM210" s="239" t="s">
        <v>355</v>
      </c>
    </row>
    <row r="211" s="13" customFormat="1">
      <c r="A211" s="13"/>
      <c r="B211" s="241"/>
      <c r="C211" s="242"/>
      <c r="D211" s="243" t="s">
        <v>151</v>
      </c>
      <c r="E211" s="244" t="s">
        <v>1</v>
      </c>
      <c r="F211" s="245" t="s">
        <v>356</v>
      </c>
      <c r="G211" s="242"/>
      <c r="H211" s="244" t="s">
        <v>1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151</v>
      </c>
      <c r="AU211" s="251" t="s">
        <v>91</v>
      </c>
      <c r="AV211" s="13" t="s">
        <v>89</v>
      </c>
      <c r="AW211" s="13" t="s">
        <v>35</v>
      </c>
      <c r="AX211" s="13" t="s">
        <v>82</v>
      </c>
      <c r="AY211" s="251" t="s">
        <v>142</v>
      </c>
    </row>
    <row r="212" s="13" customFormat="1">
      <c r="A212" s="13"/>
      <c r="B212" s="241"/>
      <c r="C212" s="242"/>
      <c r="D212" s="243" t="s">
        <v>151</v>
      </c>
      <c r="E212" s="244" t="s">
        <v>1</v>
      </c>
      <c r="F212" s="245" t="s">
        <v>357</v>
      </c>
      <c r="G212" s="242"/>
      <c r="H212" s="244" t="s">
        <v>1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1" t="s">
        <v>151</v>
      </c>
      <c r="AU212" s="251" t="s">
        <v>91</v>
      </c>
      <c r="AV212" s="13" t="s">
        <v>89</v>
      </c>
      <c r="AW212" s="13" t="s">
        <v>35</v>
      </c>
      <c r="AX212" s="13" t="s">
        <v>82</v>
      </c>
      <c r="AY212" s="251" t="s">
        <v>142</v>
      </c>
    </row>
    <row r="213" s="14" customFormat="1">
      <c r="A213" s="14"/>
      <c r="B213" s="252"/>
      <c r="C213" s="253"/>
      <c r="D213" s="243" t="s">
        <v>151</v>
      </c>
      <c r="E213" s="254" t="s">
        <v>1</v>
      </c>
      <c r="F213" s="255" t="s">
        <v>358</v>
      </c>
      <c r="G213" s="253"/>
      <c r="H213" s="256">
        <v>128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2" t="s">
        <v>151</v>
      </c>
      <c r="AU213" s="262" t="s">
        <v>91</v>
      </c>
      <c r="AV213" s="14" t="s">
        <v>91</v>
      </c>
      <c r="AW213" s="14" t="s">
        <v>35</v>
      </c>
      <c r="AX213" s="14" t="s">
        <v>82</v>
      </c>
      <c r="AY213" s="262" t="s">
        <v>142</v>
      </c>
    </row>
    <row r="214" s="15" customFormat="1">
      <c r="A214" s="15"/>
      <c r="B214" s="263"/>
      <c r="C214" s="264"/>
      <c r="D214" s="243" t="s">
        <v>151</v>
      </c>
      <c r="E214" s="265" t="s">
        <v>1</v>
      </c>
      <c r="F214" s="266" t="s">
        <v>154</v>
      </c>
      <c r="G214" s="264"/>
      <c r="H214" s="267">
        <v>128</v>
      </c>
      <c r="I214" s="268"/>
      <c r="J214" s="264"/>
      <c r="K214" s="264"/>
      <c r="L214" s="269"/>
      <c r="M214" s="270"/>
      <c r="N214" s="271"/>
      <c r="O214" s="271"/>
      <c r="P214" s="271"/>
      <c r="Q214" s="271"/>
      <c r="R214" s="271"/>
      <c r="S214" s="271"/>
      <c r="T214" s="27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3" t="s">
        <v>151</v>
      </c>
      <c r="AU214" s="273" t="s">
        <v>91</v>
      </c>
      <c r="AV214" s="15" t="s">
        <v>149</v>
      </c>
      <c r="AW214" s="15" t="s">
        <v>35</v>
      </c>
      <c r="AX214" s="15" t="s">
        <v>89</v>
      </c>
      <c r="AY214" s="273" t="s">
        <v>142</v>
      </c>
    </row>
    <row r="215" s="2" customFormat="1" ht="76.35" customHeight="1">
      <c r="A215" s="39"/>
      <c r="B215" s="40"/>
      <c r="C215" s="228" t="s">
        <v>359</v>
      </c>
      <c r="D215" s="228" t="s">
        <v>144</v>
      </c>
      <c r="E215" s="229" t="s">
        <v>360</v>
      </c>
      <c r="F215" s="230" t="s">
        <v>361</v>
      </c>
      <c r="G215" s="231" t="s">
        <v>147</v>
      </c>
      <c r="H215" s="232">
        <v>128</v>
      </c>
      <c r="I215" s="233"/>
      <c r="J215" s="234">
        <f>ROUND(I215*H215,2)</f>
        <v>0</v>
      </c>
      <c r="K215" s="230" t="s">
        <v>148</v>
      </c>
      <c r="L215" s="45"/>
      <c r="M215" s="235" t="s">
        <v>1</v>
      </c>
      <c r="N215" s="236" t="s">
        <v>47</v>
      </c>
      <c r="O215" s="92"/>
      <c r="P215" s="237">
        <f>O215*H215</f>
        <v>0</v>
      </c>
      <c r="Q215" s="237">
        <v>0.10100000000000001</v>
      </c>
      <c r="R215" s="237">
        <f>Q215*H215</f>
        <v>12.928000000000001</v>
      </c>
      <c r="S215" s="237">
        <v>0</v>
      </c>
      <c r="T215" s="23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9" t="s">
        <v>149</v>
      </c>
      <c r="AT215" s="239" t="s">
        <v>144</v>
      </c>
      <c r="AU215" s="239" t="s">
        <v>91</v>
      </c>
      <c r="AY215" s="18" t="s">
        <v>142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8" t="s">
        <v>89</v>
      </c>
      <c r="BK215" s="240">
        <f>ROUND(I215*H215,2)</f>
        <v>0</v>
      </c>
      <c r="BL215" s="18" t="s">
        <v>149</v>
      </c>
      <c r="BM215" s="239" t="s">
        <v>362</v>
      </c>
    </row>
    <row r="216" s="13" customFormat="1">
      <c r="A216" s="13"/>
      <c r="B216" s="241"/>
      <c r="C216" s="242"/>
      <c r="D216" s="243" t="s">
        <v>151</v>
      </c>
      <c r="E216" s="244" t="s">
        <v>1</v>
      </c>
      <c r="F216" s="245" t="s">
        <v>363</v>
      </c>
      <c r="G216" s="242"/>
      <c r="H216" s="244" t="s">
        <v>1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1" t="s">
        <v>151</v>
      </c>
      <c r="AU216" s="251" t="s">
        <v>91</v>
      </c>
      <c r="AV216" s="13" t="s">
        <v>89</v>
      </c>
      <c r="AW216" s="13" t="s">
        <v>35</v>
      </c>
      <c r="AX216" s="13" t="s">
        <v>82</v>
      </c>
      <c r="AY216" s="251" t="s">
        <v>142</v>
      </c>
    </row>
    <row r="217" s="13" customFormat="1">
      <c r="A217" s="13"/>
      <c r="B217" s="241"/>
      <c r="C217" s="242"/>
      <c r="D217" s="243" t="s">
        <v>151</v>
      </c>
      <c r="E217" s="244" t="s">
        <v>1</v>
      </c>
      <c r="F217" s="245" t="s">
        <v>357</v>
      </c>
      <c r="G217" s="242"/>
      <c r="H217" s="244" t="s">
        <v>1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1" t="s">
        <v>151</v>
      </c>
      <c r="AU217" s="251" t="s">
        <v>91</v>
      </c>
      <c r="AV217" s="13" t="s">
        <v>89</v>
      </c>
      <c r="AW217" s="13" t="s">
        <v>35</v>
      </c>
      <c r="AX217" s="13" t="s">
        <v>82</v>
      </c>
      <c r="AY217" s="251" t="s">
        <v>142</v>
      </c>
    </row>
    <row r="218" s="14" customFormat="1">
      <c r="A218" s="14"/>
      <c r="B218" s="252"/>
      <c r="C218" s="253"/>
      <c r="D218" s="243" t="s">
        <v>151</v>
      </c>
      <c r="E218" s="254" t="s">
        <v>1</v>
      </c>
      <c r="F218" s="255" t="s">
        <v>364</v>
      </c>
      <c r="G218" s="253"/>
      <c r="H218" s="256">
        <v>128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2" t="s">
        <v>151</v>
      </c>
      <c r="AU218" s="262" t="s">
        <v>91</v>
      </c>
      <c r="AV218" s="14" t="s">
        <v>91</v>
      </c>
      <c r="AW218" s="14" t="s">
        <v>35</v>
      </c>
      <c r="AX218" s="14" t="s">
        <v>82</v>
      </c>
      <c r="AY218" s="262" t="s">
        <v>142</v>
      </c>
    </row>
    <row r="219" s="15" customFormat="1">
      <c r="A219" s="15"/>
      <c r="B219" s="263"/>
      <c r="C219" s="264"/>
      <c r="D219" s="243" t="s">
        <v>151</v>
      </c>
      <c r="E219" s="265" t="s">
        <v>239</v>
      </c>
      <c r="F219" s="266" t="s">
        <v>154</v>
      </c>
      <c r="G219" s="264"/>
      <c r="H219" s="267">
        <v>128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3" t="s">
        <v>151</v>
      </c>
      <c r="AU219" s="273" t="s">
        <v>91</v>
      </c>
      <c r="AV219" s="15" t="s">
        <v>149</v>
      </c>
      <c r="AW219" s="15" t="s">
        <v>35</v>
      </c>
      <c r="AX219" s="15" t="s">
        <v>89</v>
      </c>
      <c r="AY219" s="273" t="s">
        <v>142</v>
      </c>
    </row>
    <row r="220" s="2" customFormat="1" ht="14.4" customHeight="1">
      <c r="A220" s="39"/>
      <c r="B220" s="40"/>
      <c r="C220" s="289" t="s">
        <v>365</v>
      </c>
      <c r="D220" s="289" t="s">
        <v>284</v>
      </c>
      <c r="E220" s="290" t="s">
        <v>366</v>
      </c>
      <c r="F220" s="291" t="s">
        <v>367</v>
      </c>
      <c r="G220" s="292" t="s">
        <v>147</v>
      </c>
      <c r="H220" s="293">
        <v>140.80000000000001</v>
      </c>
      <c r="I220" s="294"/>
      <c r="J220" s="295">
        <f>ROUND(I220*H220,2)</f>
        <v>0</v>
      </c>
      <c r="K220" s="291" t="s">
        <v>148</v>
      </c>
      <c r="L220" s="296"/>
      <c r="M220" s="297" t="s">
        <v>1</v>
      </c>
      <c r="N220" s="298" t="s">
        <v>47</v>
      </c>
      <c r="O220" s="92"/>
      <c r="P220" s="237">
        <f>O220*H220</f>
        <v>0</v>
      </c>
      <c r="Q220" s="237">
        <v>0.12</v>
      </c>
      <c r="R220" s="237">
        <f>Q220*H220</f>
        <v>16.896000000000001</v>
      </c>
      <c r="S220" s="237">
        <v>0</v>
      </c>
      <c r="T220" s="23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9" t="s">
        <v>194</v>
      </c>
      <c r="AT220" s="239" t="s">
        <v>284</v>
      </c>
      <c r="AU220" s="239" t="s">
        <v>91</v>
      </c>
      <c r="AY220" s="18" t="s">
        <v>142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8" t="s">
        <v>89</v>
      </c>
      <c r="BK220" s="240">
        <f>ROUND(I220*H220,2)</f>
        <v>0</v>
      </c>
      <c r="BL220" s="18" t="s">
        <v>149</v>
      </c>
      <c r="BM220" s="239" t="s">
        <v>368</v>
      </c>
    </row>
    <row r="221" s="14" customFormat="1">
      <c r="A221" s="14"/>
      <c r="B221" s="252"/>
      <c r="C221" s="253"/>
      <c r="D221" s="243" t="s">
        <v>151</v>
      </c>
      <c r="E221" s="253"/>
      <c r="F221" s="255" t="s">
        <v>369</v>
      </c>
      <c r="G221" s="253"/>
      <c r="H221" s="256">
        <v>140.80000000000001</v>
      </c>
      <c r="I221" s="257"/>
      <c r="J221" s="253"/>
      <c r="K221" s="253"/>
      <c r="L221" s="258"/>
      <c r="M221" s="259"/>
      <c r="N221" s="260"/>
      <c r="O221" s="260"/>
      <c r="P221" s="260"/>
      <c r="Q221" s="260"/>
      <c r="R221" s="260"/>
      <c r="S221" s="260"/>
      <c r="T221" s="26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2" t="s">
        <v>151</v>
      </c>
      <c r="AU221" s="262" t="s">
        <v>91</v>
      </c>
      <c r="AV221" s="14" t="s">
        <v>91</v>
      </c>
      <c r="AW221" s="14" t="s">
        <v>4</v>
      </c>
      <c r="AX221" s="14" t="s">
        <v>89</v>
      </c>
      <c r="AY221" s="262" t="s">
        <v>142</v>
      </c>
    </row>
    <row r="222" s="2" customFormat="1" ht="24.15" customHeight="1">
      <c r="A222" s="39"/>
      <c r="B222" s="40"/>
      <c r="C222" s="289" t="s">
        <v>370</v>
      </c>
      <c r="D222" s="289" t="s">
        <v>284</v>
      </c>
      <c r="E222" s="290" t="s">
        <v>371</v>
      </c>
      <c r="F222" s="291" t="s">
        <v>372</v>
      </c>
      <c r="G222" s="292" t="s">
        <v>147</v>
      </c>
      <c r="H222" s="293">
        <v>2.4199999999999999</v>
      </c>
      <c r="I222" s="294"/>
      <c r="J222" s="295">
        <f>ROUND(I222*H222,2)</f>
        <v>0</v>
      </c>
      <c r="K222" s="291" t="s">
        <v>148</v>
      </c>
      <c r="L222" s="296"/>
      <c r="M222" s="297" t="s">
        <v>1</v>
      </c>
      <c r="N222" s="298" t="s">
        <v>47</v>
      </c>
      <c r="O222" s="92"/>
      <c r="P222" s="237">
        <f>O222*H222</f>
        <v>0</v>
      </c>
      <c r="Q222" s="237">
        <v>0.13100000000000001</v>
      </c>
      <c r="R222" s="237">
        <f>Q222*H222</f>
        <v>0.31702000000000002</v>
      </c>
      <c r="S222" s="237">
        <v>0</v>
      </c>
      <c r="T222" s="23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9" t="s">
        <v>194</v>
      </c>
      <c r="AT222" s="239" t="s">
        <v>284</v>
      </c>
      <c r="AU222" s="239" t="s">
        <v>91</v>
      </c>
      <c r="AY222" s="18" t="s">
        <v>142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8" t="s">
        <v>89</v>
      </c>
      <c r="BK222" s="240">
        <f>ROUND(I222*H222,2)</f>
        <v>0</v>
      </c>
      <c r="BL222" s="18" t="s">
        <v>149</v>
      </c>
      <c r="BM222" s="239" t="s">
        <v>373</v>
      </c>
    </row>
    <row r="223" s="14" customFormat="1">
      <c r="A223" s="14"/>
      <c r="B223" s="252"/>
      <c r="C223" s="253"/>
      <c r="D223" s="243" t="s">
        <v>151</v>
      </c>
      <c r="E223" s="253"/>
      <c r="F223" s="255" t="s">
        <v>374</v>
      </c>
      <c r="G223" s="253"/>
      <c r="H223" s="256">
        <v>2.4199999999999999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2" t="s">
        <v>151</v>
      </c>
      <c r="AU223" s="262" t="s">
        <v>91</v>
      </c>
      <c r="AV223" s="14" t="s">
        <v>91</v>
      </c>
      <c r="AW223" s="14" t="s">
        <v>4</v>
      </c>
      <c r="AX223" s="14" t="s">
        <v>89</v>
      </c>
      <c r="AY223" s="262" t="s">
        <v>142</v>
      </c>
    </row>
    <row r="224" s="12" customFormat="1" ht="22.8" customHeight="1">
      <c r="A224" s="12"/>
      <c r="B224" s="213"/>
      <c r="C224" s="214"/>
      <c r="D224" s="215" t="s">
        <v>81</v>
      </c>
      <c r="E224" s="226" t="s">
        <v>177</v>
      </c>
      <c r="F224" s="226" t="s">
        <v>375</v>
      </c>
      <c r="G224" s="214"/>
      <c r="H224" s="214"/>
      <c r="I224" s="217"/>
      <c r="J224" s="227">
        <f>BK224</f>
        <v>0</v>
      </c>
      <c r="K224" s="214"/>
      <c r="L224" s="218"/>
      <c r="M224" s="219"/>
      <c r="N224" s="220"/>
      <c r="O224" s="220"/>
      <c r="P224" s="221">
        <f>SUM(P225:P237)</f>
        <v>0</v>
      </c>
      <c r="Q224" s="220"/>
      <c r="R224" s="221">
        <f>SUM(R225:R237)</f>
        <v>10.981644200000002</v>
      </c>
      <c r="S224" s="220"/>
      <c r="T224" s="222">
        <f>SUM(T225:T237)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3" t="s">
        <v>89</v>
      </c>
      <c r="AT224" s="224" t="s">
        <v>81</v>
      </c>
      <c r="AU224" s="224" t="s">
        <v>89</v>
      </c>
      <c r="AY224" s="223" t="s">
        <v>142</v>
      </c>
      <c r="BK224" s="225">
        <f>SUM(BK225:BK237)</f>
        <v>0</v>
      </c>
    </row>
    <row r="225" s="2" customFormat="1" ht="37.8" customHeight="1">
      <c r="A225" s="39"/>
      <c r="B225" s="40"/>
      <c r="C225" s="228" t="s">
        <v>376</v>
      </c>
      <c r="D225" s="228" t="s">
        <v>144</v>
      </c>
      <c r="E225" s="229" t="s">
        <v>377</v>
      </c>
      <c r="F225" s="230" t="s">
        <v>378</v>
      </c>
      <c r="G225" s="231" t="s">
        <v>180</v>
      </c>
      <c r="H225" s="232">
        <v>41.340000000000003</v>
      </c>
      <c r="I225" s="233"/>
      <c r="J225" s="234">
        <f>ROUND(I225*H225,2)</f>
        <v>0</v>
      </c>
      <c r="K225" s="230" t="s">
        <v>148</v>
      </c>
      <c r="L225" s="45"/>
      <c r="M225" s="235" t="s">
        <v>1</v>
      </c>
      <c r="N225" s="236" t="s">
        <v>47</v>
      </c>
      <c r="O225" s="92"/>
      <c r="P225" s="237">
        <f>O225*H225</f>
        <v>0</v>
      </c>
      <c r="Q225" s="237">
        <v>0.19663</v>
      </c>
      <c r="R225" s="237">
        <f>Q225*H225</f>
        <v>8.1286842000000004</v>
      </c>
      <c r="S225" s="237">
        <v>0</v>
      </c>
      <c r="T225" s="23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9" t="s">
        <v>149</v>
      </c>
      <c r="AT225" s="239" t="s">
        <v>144</v>
      </c>
      <c r="AU225" s="239" t="s">
        <v>91</v>
      </c>
      <c r="AY225" s="18" t="s">
        <v>142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8" t="s">
        <v>89</v>
      </c>
      <c r="BK225" s="240">
        <f>ROUND(I225*H225,2)</f>
        <v>0</v>
      </c>
      <c r="BL225" s="18" t="s">
        <v>149</v>
      </c>
      <c r="BM225" s="239" t="s">
        <v>379</v>
      </c>
    </row>
    <row r="226" s="13" customFormat="1">
      <c r="A226" s="13"/>
      <c r="B226" s="241"/>
      <c r="C226" s="242"/>
      <c r="D226" s="243" t="s">
        <v>151</v>
      </c>
      <c r="E226" s="244" t="s">
        <v>1</v>
      </c>
      <c r="F226" s="245" t="s">
        <v>380</v>
      </c>
      <c r="G226" s="242"/>
      <c r="H226" s="244" t="s">
        <v>1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1" t="s">
        <v>151</v>
      </c>
      <c r="AU226" s="251" t="s">
        <v>91</v>
      </c>
      <c r="AV226" s="13" t="s">
        <v>89</v>
      </c>
      <c r="AW226" s="13" t="s">
        <v>35</v>
      </c>
      <c r="AX226" s="13" t="s">
        <v>82</v>
      </c>
      <c r="AY226" s="251" t="s">
        <v>142</v>
      </c>
    </row>
    <row r="227" s="13" customFormat="1">
      <c r="A227" s="13"/>
      <c r="B227" s="241"/>
      <c r="C227" s="242"/>
      <c r="D227" s="243" t="s">
        <v>151</v>
      </c>
      <c r="E227" s="244" t="s">
        <v>1</v>
      </c>
      <c r="F227" s="245" t="s">
        <v>381</v>
      </c>
      <c r="G227" s="242"/>
      <c r="H227" s="244" t="s">
        <v>1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1" t="s">
        <v>151</v>
      </c>
      <c r="AU227" s="251" t="s">
        <v>91</v>
      </c>
      <c r="AV227" s="13" t="s">
        <v>89</v>
      </c>
      <c r="AW227" s="13" t="s">
        <v>35</v>
      </c>
      <c r="AX227" s="13" t="s">
        <v>82</v>
      </c>
      <c r="AY227" s="251" t="s">
        <v>142</v>
      </c>
    </row>
    <row r="228" s="14" customFormat="1">
      <c r="A228" s="14"/>
      <c r="B228" s="252"/>
      <c r="C228" s="253"/>
      <c r="D228" s="243" t="s">
        <v>151</v>
      </c>
      <c r="E228" s="254" t="s">
        <v>1</v>
      </c>
      <c r="F228" s="255" t="s">
        <v>382</v>
      </c>
      <c r="G228" s="253"/>
      <c r="H228" s="256">
        <v>41.340000000000003</v>
      </c>
      <c r="I228" s="257"/>
      <c r="J228" s="253"/>
      <c r="K228" s="253"/>
      <c r="L228" s="258"/>
      <c r="M228" s="259"/>
      <c r="N228" s="260"/>
      <c r="O228" s="260"/>
      <c r="P228" s="260"/>
      <c r="Q228" s="260"/>
      <c r="R228" s="260"/>
      <c r="S228" s="260"/>
      <c r="T228" s="26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2" t="s">
        <v>151</v>
      </c>
      <c r="AU228" s="262" t="s">
        <v>91</v>
      </c>
      <c r="AV228" s="14" t="s">
        <v>91</v>
      </c>
      <c r="AW228" s="14" t="s">
        <v>35</v>
      </c>
      <c r="AX228" s="14" t="s">
        <v>82</v>
      </c>
      <c r="AY228" s="262" t="s">
        <v>142</v>
      </c>
    </row>
    <row r="229" s="15" customFormat="1">
      <c r="A229" s="15"/>
      <c r="B229" s="263"/>
      <c r="C229" s="264"/>
      <c r="D229" s="243" t="s">
        <v>151</v>
      </c>
      <c r="E229" s="265" t="s">
        <v>1</v>
      </c>
      <c r="F229" s="266" t="s">
        <v>154</v>
      </c>
      <c r="G229" s="264"/>
      <c r="H229" s="267">
        <v>41.340000000000003</v>
      </c>
      <c r="I229" s="268"/>
      <c r="J229" s="264"/>
      <c r="K229" s="264"/>
      <c r="L229" s="269"/>
      <c r="M229" s="270"/>
      <c r="N229" s="271"/>
      <c r="O229" s="271"/>
      <c r="P229" s="271"/>
      <c r="Q229" s="271"/>
      <c r="R229" s="271"/>
      <c r="S229" s="271"/>
      <c r="T229" s="272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3" t="s">
        <v>151</v>
      </c>
      <c r="AU229" s="273" t="s">
        <v>91</v>
      </c>
      <c r="AV229" s="15" t="s">
        <v>149</v>
      </c>
      <c r="AW229" s="15" t="s">
        <v>35</v>
      </c>
      <c r="AX229" s="15" t="s">
        <v>89</v>
      </c>
      <c r="AY229" s="273" t="s">
        <v>142</v>
      </c>
    </row>
    <row r="230" s="2" customFormat="1" ht="24.15" customHeight="1">
      <c r="A230" s="39"/>
      <c r="B230" s="40"/>
      <c r="C230" s="228" t="s">
        <v>383</v>
      </c>
      <c r="D230" s="228" t="s">
        <v>144</v>
      </c>
      <c r="E230" s="229" t="s">
        <v>384</v>
      </c>
      <c r="F230" s="230" t="s">
        <v>385</v>
      </c>
      <c r="G230" s="231" t="s">
        <v>147</v>
      </c>
      <c r="H230" s="232">
        <v>17</v>
      </c>
      <c r="I230" s="233"/>
      <c r="J230" s="234">
        <f>ROUND(I230*H230,2)</f>
        <v>0</v>
      </c>
      <c r="K230" s="230" t="s">
        <v>148</v>
      </c>
      <c r="L230" s="45"/>
      <c r="M230" s="235" t="s">
        <v>1</v>
      </c>
      <c r="N230" s="236" t="s">
        <v>47</v>
      </c>
      <c r="O230" s="92"/>
      <c r="P230" s="237">
        <f>O230*H230</f>
        <v>0</v>
      </c>
      <c r="Q230" s="237">
        <v>0.00033</v>
      </c>
      <c r="R230" s="237">
        <f>Q230*H230</f>
        <v>0.0056100000000000004</v>
      </c>
      <c r="S230" s="237">
        <v>0</v>
      </c>
      <c r="T230" s="23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9" t="s">
        <v>149</v>
      </c>
      <c r="AT230" s="239" t="s">
        <v>144</v>
      </c>
      <c r="AU230" s="239" t="s">
        <v>91</v>
      </c>
      <c r="AY230" s="18" t="s">
        <v>142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8" t="s">
        <v>89</v>
      </c>
      <c r="BK230" s="240">
        <f>ROUND(I230*H230,2)</f>
        <v>0</v>
      </c>
      <c r="BL230" s="18" t="s">
        <v>149</v>
      </c>
      <c r="BM230" s="239" t="s">
        <v>386</v>
      </c>
    </row>
    <row r="231" s="13" customFormat="1">
      <c r="A231" s="13"/>
      <c r="B231" s="241"/>
      <c r="C231" s="242"/>
      <c r="D231" s="243" t="s">
        <v>151</v>
      </c>
      <c r="E231" s="244" t="s">
        <v>1</v>
      </c>
      <c r="F231" s="245" t="s">
        <v>387</v>
      </c>
      <c r="G231" s="242"/>
      <c r="H231" s="244" t="s">
        <v>1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1" t="s">
        <v>151</v>
      </c>
      <c r="AU231" s="251" t="s">
        <v>91</v>
      </c>
      <c r="AV231" s="13" t="s">
        <v>89</v>
      </c>
      <c r="AW231" s="13" t="s">
        <v>35</v>
      </c>
      <c r="AX231" s="13" t="s">
        <v>82</v>
      </c>
      <c r="AY231" s="251" t="s">
        <v>142</v>
      </c>
    </row>
    <row r="232" s="14" customFormat="1">
      <c r="A232" s="14"/>
      <c r="B232" s="252"/>
      <c r="C232" s="253"/>
      <c r="D232" s="243" t="s">
        <v>151</v>
      </c>
      <c r="E232" s="254" t="s">
        <v>1</v>
      </c>
      <c r="F232" s="255" t="s">
        <v>388</v>
      </c>
      <c r="G232" s="253"/>
      <c r="H232" s="256">
        <v>17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2" t="s">
        <v>151</v>
      </c>
      <c r="AU232" s="262" t="s">
        <v>91</v>
      </c>
      <c r="AV232" s="14" t="s">
        <v>91</v>
      </c>
      <c r="AW232" s="14" t="s">
        <v>35</v>
      </c>
      <c r="AX232" s="14" t="s">
        <v>82</v>
      </c>
      <c r="AY232" s="262" t="s">
        <v>142</v>
      </c>
    </row>
    <row r="233" s="15" customFormat="1">
      <c r="A233" s="15"/>
      <c r="B233" s="263"/>
      <c r="C233" s="264"/>
      <c r="D233" s="243" t="s">
        <v>151</v>
      </c>
      <c r="E233" s="265" t="s">
        <v>1</v>
      </c>
      <c r="F233" s="266" t="s">
        <v>154</v>
      </c>
      <c r="G233" s="264"/>
      <c r="H233" s="267">
        <v>17</v>
      </c>
      <c r="I233" s="268"/>
      <c r="J233" s="264"/>
      <c r="K233" s="264"/>
      <c r="L233" s="269"/>
      <c r="M233" s="270"/>
      <c r="N233" s="271"/>
      <c r="O233" s="271"/>
      <c r="P233" s="271"/>
      <c r="Q233" s="271"/>
      <c r="R233" s="271"/>
      <c r="S233" s="271"/>
      <c r="T233" s="27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3" t="s">
        <v>151</v>
      </c>
      <c r="AU233" s="273" t="s">
        <v>91</v>
      </c>
      <c r="AV233" s="15" t="s">
        <v>149</v>
      </c>
      <c r="AW233" s="15" t="s">
        <v>35</v>
      </c>
      <c r="AX233" s="15" t="s">
        <v>89</v>
      </c>
      <c r="AY233" s="273" t="s">
        <v>142</v>
      </c>
    </row>
    <row r="234" s="2" customFormat="1" ht="24.15" customHeight="1">
      <c r="A234" s="39"/>
      <c r="B234" s="40"/>
      <c r="C234" s="228" t="s">
        <v>389</v>
      </c>
      <c r="D234" s="228" t="s">
        <v>144</v>
      </c>
      <c r="E234" s="229" t="s">
        <v>390</v>
      </c>
      <c r="F234" s="230" t="s">
        <v>391</v>
      </c>
      <c r="G234" s="231" t="s">
        <v>147</v>
      </c>
      <c r="H234" s="232">
        <v>15.5</v>
      </c>
      <c r="I234" s="233"/>
      <c r="J234" s="234">
        <f>ROUND(I234*H234,2)</f>
        <v>0</v>
      </c>
      <c r="K234" s="230" t="s">
        <v>148</v>
      </c>
      <c r="L234" s="45"/>
      <c r="M234" s="235" t="s">
        <v>1</v>
      </c>
      <c r="N234" s="236" t="s">
        <v>47</v>
      </c>
      <c r="O234" s="92"/>
      <c r="P234" s="237">
        <f>O234*H234</f>
        <v>0</v>
      </c>
      <c r="Q234" s="237">
        <v>0.1837</v>
      </c>
      <c r="R234" s="237">
        <f>Q234*H234</f>
        <v>2.84735</v>
      </c>
      <c r="S234" s="237">
        <v>0</v>
      </c>
      <c r="T234" s="23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9" t="s">
        <v>149</v>
      </c>
      <c r="AT234" s="239" t="s">
        <v>144</v>
      </c>
      <c r="AU234" s="239" t="s">
        <v>91</v>
      </c>
      <c r="AY234" s="18" t="s">
        <v>142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8" t="s">
        <v>89</v>
      </c>
      <c r="BK234" s="240">
        <f>ROUND(I234*H234,2)</f>
        <v>0</v>
      </c>
      <c r="BL234" s="18" t="s">
        <v>149</v>
      </c>
      <c r="BM234" s="239" t="s">
        <v>392</v>
      </c>
    </row>
    <row r="235" s="13" customFormat="1">
      <c r="A235" s="13"/>
      <c r="B235" s="241"/>
      <c r="C235" s="242"/>
      <c r="D235" s="243" t="s">
        <v>151</v>
      </c>
      <c r="E235" s="244" t="s">
        <v>1</v>
      </c>
      <c r="F235" s="245" t="s">
        <v>393</v>
      </c>
      <c r="G235" s="242"/>
      <c r="H235" s="244" t="s">
        <v>1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1" t="s">
        <v>151</v>
      </c>
      <c r="AU235" s="251" t="s">
        <v>91</v>
      </c>
      <c r="AV235" s="13" t="s">
        <v>89</v>
      </c>
      <c r="AW235" s="13" t="s">
        <v>35</v>
      </c>
      <c r="AX235" s="13" t="s">
        <v>82</v>
      </c>
      <c r="AY235" s="251" t="s">
        <v>142</v>
      </c>
    </row>
    <row r="236" s="14" customFormat="1">
      <c r="A236" s="14"/>
      <c r="B236" s="252"/>
      <c r="C236" s="253"/>
      <c r="D236" s="243" t="s">
        <v>151</v>
      </c>
      <c r="E236" s="254" t="s">
        <v>1</v>
      </c>
      <c r="F236" s="255" t="s">
        <v>394</v>
      </c>
      <c r="G236" s="253"/>
      <c r="H236" s="256">
        <v>15.5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2" t="s">
        <v>151</v>
      </c>
      <c r="AU236" s="262" t="s">
        <v>91</v>
      </c>
      <c r="AV236" s="14" t="s">
        <v>91</v>
      </c>
      <c r="AW236" s="14" t="s">
        <v>35</v>
      </c>
      <c r="AX236" s="14" t="s">
        <v>82</v>
      </c>
      <c r="AY236" s="262" t="s">
        <v>142</v>
      </c>
    </row>
    <row r="237" s="15" customFormat="1">
      <c r="A237" s="15"/>
      <c r="B237" s="263"/>
      <c r="C237" s="264"/>
      <c r="D237" s="243" t="s">
        <v>151</v>
      </c>
      <c r="E237" s="265" t="s">
        <v>1</v>
      </c>
      <c r="F237" s="266" t="s">
        <v>154</v>
      </c>
      <c r="G237" s="264"/>
      <c r="H237" s="267">
        <v>15.5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3" t="s">
        <v>151</v>
      </c>
      <c r="AU237" s="273" t="s">
        <v>91</v>
      </c>
      <c r="AV237" s="15" t="s">
        <v>149</v>
      </c>
      <c r="AW237" s="15" t="s">
        <v>35</v>
      </c>
      <c r="AX237" s="15" t="s">
        <v>89</v>
      </c>
      <c r="AY237" s="273" t="s">
        <v>142</v>
      </c>
    </row>
    <row r="238" s="12" customFormat="1" ht="22.8" customHeight="1">
      <c r="A238" s="12"/>
      <c r="B238" s="213"/>
      <c r="C238" s="214"/>
      <c r="D238" s="215" t="s">
        <v>81</v>
      </c>
      <c r="E238" s="226" t="s">
        <v>186</v>
      </c>
      <c r="F238" s="226" t="s">
        <v>187</v>
      </c>
      <c r="G238" s="214"/>
      <c r="H238" s="214"/>
      <c r="I238" s="217"/>
      <c r="J238" s="227">
        <f>BK238</f>
        <v>0</v>
      </c>
      <c r="K238" s="214"/>
      <c r="L238" s="218"/>
      <c r="M238" s="219"/>
      <c r="N238" s="220"/>
      <c r="O238" s="220"/>
      <c r="P238" s="221">
        <f>SUM(P239:P258)</f>
        <v>0</v>
      </c>
      <c r="Q238" s="220"/>
      <c r="R238" s="221">
        <f>SUM(R239:R258)</f>
        <v>13.943844040000002</v>
      </c>
      <c r="S238" s="220"/>
      <c r="T238" s="222">
        <f>SUM(T239:T258)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3" t="s">
        <v>89</v>
      </c>
      <c r="AT238" s="224" t="s">
        <v>81</v>
      </c>
      <c r="AU238" s="224" t="s">
        <v>89</v>
      </c>
      <c r="AY238" s="223" t="s">
        <v>142</v>
      </c>
      <c r="BK238" s="225">
        <f>SUM(BK239:BK258)</f>
        <v>0</v>
      </c>
    </row>
    <row r="239" s="2" customFormat="1" ht="49.05" customHeight="1">
      <c r="A239" s="39"/>
      <c r="B239" s="40"/>
      <c r="C239" s="228" t="s">
        <v>395</v>
      </c>
      <c r="D239" s="228" t="s">
        <v>144</v>
      </c>
      <c r="E239" s="229" t="s">
        <v>396</v>
      </c>
      <c r="F239" s="230" t="s">
        <v>397</v>
      </c>
      <c r="G239" s="231" t="s">
        <v>180</v>
      </c>
      <c r="H239" s="232">
        <v>70.150000000000006</v>
      </c>
      <c r="I239" s="233"/>
      <c r="J239" s="234">
        <f>ROUND(I239*H239,2)</f>
        <v>0</v>
      </c>
      <c r="K239" s="230" t="s">
        <v>148</v>
      </c>
      <c r="L239" s="45"/>
      <c r="M239" s="235" t="s">
        <v>1</v>
      </c>
      <c r="N239" s="236" t="s">
        <v>47</v>
      </c>
      <c r="O239" s="92"/>
      <c r="P239" s="237">
        <f>O239*H239</f>
        <v>0</v>
      </c>
      <c r="Q239" s="237">
        <v>0.1295</v>
      </c>
      <c r="R239" s="237">
        <f>Q239*H239</f>
        <v>9.0844250000000013</v>
      </c>
      <c r="S239" s="237">
        <v>0</v>
      </c>
      <c r="T239" s="23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9" t="s">
        <v>149</v>
      </c>
      <c r="AT239" s="239" t="s">
        <v>144</v>
      </c>
      <c r="AU239" s="239" t="s">
        <v>91</v>
      </c>
      <c r="AY239" s="18" t="s">
        <v>142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8" t="s">
        <v>89</v>
      </c>
      <c r="BK239" s="240">
        <f>ROUND(I239*H239,2)</f>
        <v>0</v>
      </c>
      <c r="BL239" s="18" t="s">
        <v>149</v>
      </c>
      <c r="BM239" s="239" t="s">
        <v>398</v>
      </c>
    </row>
    <row r="240" s="2" customFormat="1" ht="14.4" customHeight="1">
      <c r="A240" s="39"/>
      <c r="B240" s="40"/>
      <c r="C240" s="289" t="s">
        <v>399</v>
      </c>
      <c r="D240" s="289" t="s">
        <v>284</v>
      </c>
      <c r="E240" s="290" t="s">
        <v>400</v>
      </c>
      <c r="F240" s="291" t="s">
        <v>401</v>
      </c>
      <c r="G240" s="292" t="s">
        <v>180</v>
      </c>
      <c r="H240" s="293">
        <v>50.017000000000003</v>
      </c>
      <c r="I240" s="294"/>
      <c r="J240" s="295">
        <f>ROUND(I240*H240,2)</f>
        <v>0</v>
      </c>
      <c r="K240" s="291" t="s">
        <v>148</v>
      </c>
      <c r="L240" s="296"/>
      <c r="M240" s="297" t="s">
        <v>1</v>
      </c>
      <c r="N240" s="298" t="s">
        <v>47</v>
      </c>
      <c r="O240" s="92"/>
      <c r="P240" s="237">
        <f>O240*H240</f>
        <v>0</v>
      </c>
      <c r="Q240" s="237">
        <v>0.056120000000000003</v>
      </c>
      <c r="R240" s="237">
        <f>Q240*H240</f>
        <v>2.8069540400000004</v>
      </c>
      <c r="S240" s="237">
        <v>0</v>
      </c>
      <c r="T240" s="23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9" t="s">
        <v>194</v>
      </c>
      <c r="AT240" s="239" t="s">
        <v>284</v>
      </c>
      <c r="AU240" s="239" t="s">
        <v>91</v>
      </c>
      <c r="AY240" s="18" t="s">
        <v>142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8" t="s">
        <v>89</v>
      </c>
      <c r="BK240" s="240">
        <f>ROUND(I240*H240,2)</f>
        <v>0</v>
      </c>
      <c r="BL240" s="18" t="s">
        <v>149</v>
      </c>
      <c r="BM240" s="239" t="s">
        <v>402</v>
      </c>
    </row>
    <row r="241" s="13" customFormat="1">
      <c r="A241" s="13"/>
      <c r="B241" s="241"/>
      <c r="C241" s="242"/>
      <c r="D241" s="243" t="s">
        <v>151</v>
      </c>
      <c r="E241" s="244" t="s">
        <v>1</v>
      </c>
      <c r="F241" s="245" t="s">
        <v>403</v>
      </c>
      <c r="G241" s="242"/>
      <c r="H241" s="244" t="s">
        <v>1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151</v>
      </c>
      <c r="AU241" s="251" t="s">
        <v>91</v>
      </c>
      <c r="AV241" s="13" t="s">
        <v>89</v>
      </c>
      <c r="AW241" s="13" t="s">
        <v>35</v>
      </c>
      <c r="AX241" s="13" t="s">
        <v>82</v>
      </c>
      <c r="AY241" s="251" t="s">
        <v>142</v>
      </c>
    </row>
    <row r="242" s="14" customFormat="1">
      <c r="A242" s="14"/>
      <c r="B242" s="252"/>
      <c r="C242" s="253"/>
      <c r="D242" s="243" t="s">
        <v>151</v>
      </c>
      <c r="E242" s="254" t="s">
        <v>1</v>
      </c>
      <c r="F242" s="255" t="s">
        <v>404</v>
      </c>
      <c r="G242" s="253"/>
      <c r="H242" s="256">
        <v>45.469999999999999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2" t="s">
        <v>151</v>
      </c>
      <c r="AU242" s="262" t="s">
        <v>91</v>
      </c>
      <c r="AV242" s="14" t="s">
        <v>91</v>
      </c>
      <c r="AW242" s="14" t="s">
        <v>35</v>
      </c>
      <c r="AX242" s="14" t="s">
        <v>82</v>
      </c>
      <c r="AY242" s="262" t="s">
        <v>142</v>
      </c>
    </row>
    <row r="243" s="15" customFormat="1">
      <c r="A243" s="15"/>
      <c r="B243" s="263"/>
      <c r="C243" s="264"/>
      <c r="D243" s="243" t="s">
        <v>151</v>
      </c>
      <c r="E243" s="265" t="s">
        <v>1</v>
      </c>
      <c r="F243" s="266" t="s">
        <v>154</v>
      </c>
      <c r="G243" s="264"/>
      <c r="H243" s="267">
        <v>45.469999999999999</v>
      </c>
      <c r="I243" s="268"/>
      <c r="J243" s="264"/>
      <c r="K243" s="264"/>
      <c r="L243" s="269"/>
      <c r="M243" s="270"/>
      <c r="N243" s="271"/>
      <c r="O243" s="271"/>
      <c r="P243" s="271"/>
      <c r="Q243" s="271"/>
      <c r="R243" s="271"/>
      <c r="S243" s="271"/>
      <c r="T243" s="27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3" t="s">
        <v>151</v>
      </c>
      <c r="AU243" s="273" t="s">
        <v>91</v>
      </c>
      <c r="AV243" s="15" t="s">
        <v>149</v>
      </c>
      <c r="AW243" s="15" t="s">
        <v>35</v>
      </c>
      <c r="AX243" s="15" t="s">
        <v>89</v>
      </c>
      <c r="AY243" s="273" t="s">
        <v>142</v>
      </c>
    </row>
    <row r="244" s="14" customFormat="1">
      <c r="A244" s="14"/>
      <c r="B244" s="252"/>
      <c r="C244" s="253"/>
      <c r="D244" s="243" t="s">
        <v>151</v>
      </c>
      <c r="E244" s="253"/>
      <c r="F244" s="255" t="s">
        <v>405</v>
      </c>
      <c r="G244" s="253"/>
      <c r="H244" s="256">
        <v>50.017000000000003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2" t="s">
        <v>151</v>
      </c>
      <c r="AU244" s="262" t="s">
        <v>91</v>
      </c>
      <c r="AV244" s="14" t="s">
        <v>91</v>
      </c>
      <c r="AW244" s="14" t="s">
        <v>4</v>
      </c>
      <c r="AX244" s="14" t="s">
        <v>89</v>
      </c>
      <c r="AY244" s="262" t="s">
        <v>142</v>
      </c>
    </row>
    <row r="245" s="2" customFormat="1" ht="14.4" customHeight="1">
      <c r="A245" s="39"/>
      <c r="B245" s="40"/>
      <c r="C245" s="289" t="s">
        <v>406</v>
      </c>
      <c r="D245" s="289" t="s">
        <v>284</v>
      </c>
      <c r="E245" s="290" t="s">
        <v>407</v>
      </c>
      <c r="F245" s="291" t="s">
        <v>408</v>
      </c>
      <c r="G245" s="292" t="s">
        <v>180</v>
      </c>
      <c r="H245" s="293">
        <v>22</v>
      </c>
      <c r="I245" s="294"/>
      <c r="J245" s="295">
        <f>ROUND(I245*H245,2)</f>
        <v>0</v>
      </c>
      <c r="K245" s="291" t="s">
        <v>148</v>
      </c>
      <c r="L245" s="296"/>
      <c r="M245" s="297" t="s">
        <v>1</v>
      </c>
      <c r="N245" s="298" t="s">
        <v>47</v>
      </c>
      <c r="O245" s="92"/>
      <c r="P245" s="237">
        <f>O245*H245</f>
        <v>0</v>
      </c>
      <c r="Q245" s="237">
        <v>0.044999999999999998</v>
      </c>
      <c r="R245" s="237">
        <f>Q245*H245</f>
        <v>0.98999999999999999</v>
      </c>
      <c r="S245" s="237">
        <v>0</v>
      </c>
      <c r="T245" s="23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9" t="s">
        <v>194</v>
      </c>
      <c r="AT245" s="239" t="s">
        <v>284</v>
      </c>
      <c r="AU245" s="239" t="s">
        <v>91</v>
      </c>
      <c r="AY245" s="18" t="s">
        <v>142</v>
      </c>
      <c r="BE245" s="240">
        <f>IF(N245="základní",J245,0)</f>
        <v>0</v>
      </c>
      <c r="BF245" s="240">
        <f>IF(N245="snížená",J245,0)</f>
        <v>0</v>
      </c>
      <c r="BG245" s="240">
        <f>IF(N245="zákl. přenesená",J245,0)</f>
        <v>0</v>
      </c>
      <c r="BH245" s="240">
        <f>IF(N245="sníž. přenesená",J245,0)</f>
        <v>0</v>
      </c>
      <c r="BI245" s="240">
        <f>IF(N245="nulová",J245,0)</f>
        <v>0</v>
      </c>
      <c r="BJ245" s="18" t="s">
        <v>89</v>
      </c>
      <c r="BK245" s="240">
        <f>ROUND(I245*H245,2)</f>
        <v>0</v>
      </c>
      <c r="BL245" s="18" t="s">
        <v>149</v>
      </c>
      <c r="BM245" s="239" t="s">
        <v>409</v>
      </c>
    </row>
    <row r="246" s="13" customFormat="1">
      <c r="A246" s="13"/>
      <c r="B246" s="241"/>
      <c r="C246" s="242"/>
      <c r="D246" s="243" t="s">
        <v>151</v>
      </c>
      <c r="E246" s="244" t="s">
        <v>1</v>
      </c>
      <c r="F246" s="245" t="s">
        <v>410</v>
      </c>
      <c r="G246" s="242"/>
      <c r="H246" s="244" t="s">
        <v>1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1" t="s">
        <v>151</v>
      </c>
      <c r="AU246" s="251" t="s">
        <v>91</v>
      </c>
      <c r="AV246" s="13" t="s">
        <v>89</v>
      </c>
      <c r="AW246" s="13" t="s">
        <v>35</v>
      </c>
      <c r="AX246" s="13" t="s">
        <v>82</v>
      </c>
      <c r="AY246" s="251" t="s">
        <v>142</v>
      </c>
    </row>
    <row r="247" s="14" customFormat="1">
      <c r="A247" s="14"/>
      <c r="B247" s="252"/>
      <c r="C247" s="253"/>
      <c r="D247" s="243" t="s">
        <v>151</v>
      </c>
      <c r="E247" s="254" t="s">
        <v>1</v>
      </c>
      <c r="F247" s="255" t="s">
        <v>411</v>
      </c>
      <c r="G247" s="253"/>
      <c r="H247" s="256">
        <v>20</v>
      </c>
      <c r="I247" s="257"/>
      <c r="J247" s="253"/>
      <c r="K247" s="253"/>
      <c r="L247" s="258"/>
      <c r="M247" s="259"/>
      <c r="N247" s="260"/>
      <c r="O247" s="260"/>
      <c r="P247" s="260"/>
      <c r="Q247" s="260"/>
      <c r="R247" s="260"/>
      <c r="S247" s="260"/>
      <c r="T247" s="26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2" t="s">
        <v>151</v>
      </c>
      <c r="AU247" s="262" t="s">
        <v>91</v>
      </c>
      <c r="AV247" s="14" t="s">
        <v>91</v>
      </c>
      <c r="AW247" s="14" t="s">
        <v>35</v>
      </c>
      <c r="AX247" s="14" t="s">
        <v>82</v>
      </c>
      <c r="AY247" s="262" t="s">
        <v>142</v>
      </c>
    </row>
    <row r="248" s="15" customFormat="1">
      <c r="A248" s="15"/>
      <c r="B248" s="263"/>
      <c r="C248" s="264"/>
      <c r="D248" s="243" t="s">
        <v>151</v>
      </c>
      <c r="E248" s="265" t="s">
        <v>1</v>
      </c>
      <c r="F248" s="266" t="s">
        <v>154</v>
      </c>
      <c r="G248" s="264"/>
      <c r="H248" s="267">
        <v>20</v>
      </c>
      <c r="I248" s="268"/>
      <c r="J248" s="264"/>
      <c r="K248" s="264"/>
      <c r="L248" s="269"/>
      <c r="M248" s="270"/>
      <c r="N248" s="271"/>
      <c r="O248" s="271"/>
      <c r="P248" s="271"/>
      <c r="Q248" s="271"/>
      <c r="R248" s="271"/>
      <c r="S248" s="271"/>
      <c r="T248" s="272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3" t="s">
        <v>151</v>
      </c>
      <c r="AU248" s="273" t="s">
        <v>91</v>
      </c>
      <c r="AV248" s="15" t="s">
        <v>149</v>
      </c>
      <c r="AW248" s="15" t="s">
        <v>35</v>
      </c>
      <c r="AX248" s="15" t="s">
        <v>89</v>
      </c>
      <c r="AY248" s="273" t="s">
        <v>142</v>
      </c>
    </row>
    <row r="249" s="14" customFormat="1">
      <c r="A249" s="14"/>
      <c r="B249" s="252"/>
      <c r="C249" s="253"/>
      <c r="D249" s="243" t="s">
        <v>151</v>
      </c>
      <c r="E249" s="253"/>
      <c r="F249" s="255" t="s">
        <v>412</v>
      </c>
      <c r="G249" s="253"/>
      <c r="H249" s="256">
        <v>22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2" t="s">
        <v>151</v>
      </c>
      <c r="AU249" s="262" t="s">
        <v>91</v>
      </c>
      <c r="AV249" s="14" t="s">
        <v>91</v>
      </c>
      <c r="AW249" s="14" t="s">
        <v>4</v>
      </c>
      <c r="AX249" s="14" t="s">
        <v>89</v>
      </c>
      <c r="AY249" s="262" t="s">
        <v>142</v>
      </c>
    </row>
    <row r="250" s="2" customFormat="1" ht="14.4" customHeight="1">
      <c r="A250" s="39"/>
      <c r="B250" s="40"/>
      <c r="C250" s="289" t="s">
        <v>413</v>
      </c>
      <c r="D250" s="289" t="s">
        <v>284</v>
      </c>
      <c r="E250" s="290" t="s">
        <v>414</v>
      </c>
      <c r="F250" s="291" t="s">
        <v>415</v>
      </c>
      <c r="G250" s="292" t="s">
        <v>180</v>
      </c>
      <c r="H250" s="293">
        <v>4.6799999999999997</v>
      </c>
      <c r="I250" s="294"/>
      <c r="J250" s="295">
        <f>ROUND(I250*H250,2)</f>
        <v>0</v>
      </c>
      <c r="K250" s="291" t="s">
        <v>148</v>
      </c>
      <c r="L250" s="296"/>
      <c r="M250" s="297" t="s">
        <v>1</v>
      </c>
      <c r="N250" s="298" t="s">
        <v>47</v>
      </c>
      <c r="O250" s="92"/>
      <c r="P250" s="237">
        <f>O250*H250</f>
        <v>0</v>
      </c>
      <c r="Q250" s="237">
        <v>0.060999999999999999</v>
      </c>
      <c r="R250" s="237">
        <f>Q250*H250</f>
        <v>0.28547999999999996</v>
      </c>
      <c r="S250" s="237">
        <v>0</v>
      </c>
      <c r="T250" s="23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9" t="s">
        <v>194</v>
      </c>
      <c r="AT250" s="239" t="s">
        <v>284</v>
      </c>
      <c r="AU250" s="239" t="s">
        <v>91</v>
      </c>
      <c r="AY250" s="18" t="s">
        <v>142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8" t="s">
        <v>89</v>
      </c>
      <c r="BK250" s="240">
        <f>ROUND(I250*H250,2)</f>
        <v>0</v>
      </c>
      <c r="BL250" s="18" t="s">
        <v>149</v>
      </c>
      <c r="BM250" s="239" t="s">
        <v>416</v>
      </c>
    </row>
    <row r="251" s="2" customFormat="1" ht="49.05" customHeight="1">
      <c r="A251" s="39"/>
      <c r="B251" s="40"/>
      <c r="C251" s="228" t="s">
        <v>417</v>
      </c>
      <c r="D251" s="228" t="s">
        <v>144</v>
      </c>
      <c r="E251" s="229" t="s">
        <v>418</v>
      </c>
      <c r="F251" s="230" t="s">
        <v>419</v>
      </c>
      <c r="G251" s="231" t="s">
        <v>180</v>
      </c>
      <c r="H251" s="232">
        <v>5.5</v>
      </c>
      <c r="I251" s="233"/>
      <c r="J251" s="234">
        <f>ROUND(I251*H251,2)</f>
        <v>0</v>
      </c>
      <c r="K251" s="230" t="s">
        <v>148</v>
      </c>
      <c r="L251" s="45"/>
      <c r="M251" s="235" t="s">
        <v>1</v>
      </c>
      <c r="N251" s="236" t="s">
        <v>47</v>
      </c>
      <c r="O251" s="92"/>
      <c r="P251" s="237">
        <f>O251*H251</f>
        <v>0</v>
      </c>
      <c r="Q251" s="237">
        <v>0.14066999999999999</v>
      </c>
      <c r="R251" s="237">
        <f>Q251*H251</f>
        <v>0.77368499999999996</v>
      </c>
      <c r="S251" s="237">
        <v>0</v>
      </c>
      <c r="T251" s="23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9" t="s">
        <v>149</v>
      </c>
      <c r="AT251" s="239" t="s">
        <v>144</v>
      </c>
      <c r="AU251" s="239" t="s">
        <v>91</v>
      </c>
      <c r="AY251" s="18" t="s">
        <v>142</v>
      </c>
      <c r="BE251" s="240">
        <f>IF(N251="základní",J251,0)</f>
        <v>0</v>
      </c>
      <c r="BF251" s="240">
        <f>IF(N251="snížená",J251,0)</f>
        <v>0</v>
      </c>
      <c r="BG251" s="240">
        <f>IF(N251="zákl. přenesená",J251,0)</f>
        <v>0</v>
      </c>
      <c r="BH251" s="240">
        <f>IF(N251="sníž. přenesená",J251,0)</f>
        <v>0</v>
      </c>
      <c r="BI251" s="240">
        <f>IF(N251="nulová",J251,0)</f>
        <v>0</v>
      </c>
      <c r="BJ251" s="18" t="s">
        <v>89</v>
      </c>
      <c r="BK251" s="240">
        <f>ROUND(I251*H251,2)</f>
        <v>0</v>
      </c>
      <c r="BL251" s="18" t="s">
        <v>149</v>
      </c>
      <c r="BM251" s="239" t="s">
        <v>420</v>
      </c>
    </row>
    <row r="252" s="13" customFormat="1">
      <c r="A252" s="13"/>
      <c r="B252" s="241"/>
      <c r="C252" s="242"/>
      <c r="D252" s="243" t="s">
        <v>151</v>
      </c>
      <c r="E252" s="244" t="s">
        <v>1</v>
      </c>
      <c r="F252" s="245" t="s">
        <v>421</v>
      </c>
      <c r="G252" s="242"/>
      <c r="H252" s="244" t="s">
        <v>1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1" t="s">
        <v>151</v>
      </c>
      <c r="AU252" s="251" t="s">
        <v>91</v>
      </c>
      <c r="AV252" s="13" t="s">
        <v>89</v>
      </c>
      <c r="AW252" s="13" t="s">
        <v>35</v>
      </c>
      <c r="AX252" s="13" t="s">
        <v>82</v>
      </c>
      <c r="AY252" s="251" t="s">
        <v>142</v>
      </c>
    </row>
    <row r="253" s="14" customFormat="1">
      <c r="A253" s="14"/>
      <c r="B253" s="252"/>
      <c r="C253" s="253"/>
      <c r="D253" s="243" t="s">
        <v>151</v>
      </c>
      <c r="E253" s="254" t="s">
        <v>1</v>
      </c>
      <c r="F253" s="255" t="s">
        <v>185</v>
      </c>
      <c r="G253" s="253"/>
      <c r="H253" s="256">
        <v>5.5</v>
      </c>
      <c r="I253" s="257"/>
      <c r="J253" s="253"/>
      <c r="K253" s="253"/>
      <c r="L253" s="258"/>
      <c r="M253" s="259"/>
      <c r="N253" s="260"/>
      <c r="O253" s="260"/>
      <c r="P253" s="260"/>
      <c r="Q253" s="260"/>
      <c r="R253" s="260"/>
      <c r="S253" s="260"/>
      <c r="T253" s="26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2" t="s">
        <v>151</v>
      </c>
      <c r="AU253" s="262" t="s">
        <v>91</v>
      </c>
      <c r="AV253" s="14" t="s">
        <v>91</v>
      </c>
      <c r="AW253" s="14" t="s">
        <v>35</v>
      </c>
      <c r="AX253" s="14" t="s">
        <v>82</v>
      </c>
      <c r="AY253" s="262" t="s">
        <v>142</v>
      </c>
    </row>
    <row r="254" s="15" customFormat="1">
      <c r="A254" s="15"/>
      <c r="B254" s="263"/>
      <c r="C254" s="264"/>
      <c r="D254" s="243" t="s">
        <v>151</v>
      </c>
      <c r="E254" s="265" t="s">
        <v>1</v>
      </c>
      <c r="F254" s="266" t="s">
        <v>154</v>
      </c>
      <c r="G254" s="264"/>
      <c r="H254" s="267">
        <v>5.5</v>
      </c>
      <c r="I254" s="268"/>
      <c r="J254" s="264"/>
      <c r="K254" s="264"/>
      <c r="L254" s="269"/>
      <c r="M254" s="270"/>
      <c r="N254" s="271"/>
      <c r="O254" s="271"/>
      <c r="P254" s="271"/>
      <c r="Q254" s="271"/>
      <c r="R254" s="271"/>
      <c r="S254" s="271"/>
      <c r="T254" s="272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3" t="s">
        <v>151</v>
      </c>
      <c r="AU254" s="273" t="s">
        <v>91</v>
      </c>
      <c r="AV254" s="15" t="s">
        <v>149</v>
      </c>
      <c r="AW254" s="15" t="s">
        <v>35</v>
      </c>
      <c r="AX254" s="15" t="s">
        <v>89</v>
      </c>
      <c r="AY254" s="273" t="s">
        <v>142</v>
      </c>
    </row>
    <row r="255" s="2" customFormat="1" ht="49.05" customHeight="1">
      <c r="A255" s="39"/>
      <c r="B255" s="40"/>
      <c r="C255" s="228" t="s">
        <v>422</v>
      </c>
      <c r="D255" s="228" t="s">
        <v>144</v>
      </c>
      <c r="E255" s="229" t="s">
        <v>423</v>
      </c>
      <c r="F255" s="230" t="s">
        <v>424</v>
      </c>
      <c r="G255" s="231" t="s">
        <v>180</v>
      </c>
      <c r="H255" s="232">
        <v>5.5</v>
      </c>
      <c r="I255" s="233"/>
      <c r="J255" s="234">
        <f>ROUND(I255*H255,2)</f>
        <v>0</v>
      </c>
      <c r="K255" s="230" t="s">
        <v>148</v>
      </c>
      <c r="L255" s="45"/>
      <c r="M255" s="235" t="s">
        <v>1</v>
      </c>
      <c r="N255" s="236" t="s">
        <v>47</v>
      </c>
      <c r="O255" s="92"/>
      <c r="P255" s="237">
        <f>O255*H255</f>
        <v>0</v>
      </c>
      <c r="Q255" s="237">
        <v>0.00059999999999999995</v>
      </c>
      <c r="R255" s="237">
        <f>Q255*H255</f>
        <v>0.0032999999999999995</v>
      </c>
      <c r="S255" s="237">
        <v>0</v>
      </c>
      <c r="T255" s="23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9" t="s">
        <v>149</v>
      </c>
      <c r="AT255" s="239" t="s">
        <v>144</v>
      </c>
      <c r="AU255" s="239" t="s">
        <v>91</v>
      </c>
      <c r="AY255" s="18" t="s">
        <v>142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8" t="s">
        <v>89</v>
      </c>
      <c r="BK255" s="240">
        <f>ROUND(I255*H255,2)</f>
        <v>0</v>
      </c>
      <c r="BL255" s="18" t="s">
        <v>149</v>
      </c>
      <c r="BM255" s="239" t="s">
        <v>425</v>
      </c>
    </row>
    <row r="256" s="13" customFormat="1">
      <c r="A256" s="13"/>
      <c r="B256" s="241"/>
      <c r="C256" s="242"/>
      <c r="D256" s="243" t="s">
        <v>151</v>
      </c>
      <c r="E256" s="244" t="s">
        <v>1</v>
      </c>
      <c r="F256" s="245" t="s">
        <v>426</v>
      </c>
      <c r="G256" s="242"/>
      <c r="H256" s="244" t="s">
        <v>1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1" t="s">
        <v>151</v>
      </c>
      <c r="AU256" s="251" t="s">
        <v>91</v>
      </c>
      <c r="AV256" s="13" t="s">
        <v>89</v>
      </c>
      <c r="AW256" s="13" t="s">
        <v>35</v>
      </c>
      <c r="AX256" s="13" t="s">
        <v>82</v>
      </c>
      <c r="AY256" s="251" t="s">
        <v>142</v>
      </c>
    </row>
    <row r="257" s="14" customFormat="1">
      <c r="A257" s="14"/>
      <c r="B257" s="252"/>
      <c r="C257" s="253"/>
      <c r="D257" s="243" t="s">
        <v>151</v>
      </c>
      <c r="E257" s="254" t="s">
        <v>1</v>
      </c>
      <c r="F257" s="255" t="s">
        <v>185</v>
      </c>
      <c r="G257" s="253"/>
      <c r="H257" s="256">
        <v>5.5</v>
      </c>
      <c r="I257" s="257"/>
      <c r="J257" s="253"/>
      <c r="K257" s="253"/>
      <c r="L257" s="258"/>
      <c r="M257" s="259"/>
      <c r="N257" s="260"/>
      <c r="O257" s="260"/>
      <c r="P257" s="260"/>
      <c r="Q257" s="260"/>
      <c r="R257" s="260"/>
      <c r="S257" s="260"/>
      <c r="T257" s="26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2" t="s">
        <v>151</v>
      </c>
      <c r="AU257" s="262" t="s">
        <v>91</v>
      </c>
      <c r="AV257" s="14" t="s">
        <v>91</v>
      </c>
      <c r="AW257" s="14" t="s">
        <v>35</v>
      </c>
      <c r="AX257" s="14" t="s">
        <v>82</v>
      </c>
      <c r="AY257" s="262" t="s">
        <v>142</v>
      </c>
    </row>
    <row r="258" s="15" customFormat="1">
      <c r="A258" s="15"/>
      <c r="B258" s="263"/>
      <c r="C258" s="264"/>
      <c r="D258" s="243" t="s">
        <v>151</v>
      </c>
      <c r="E258" s="265" t="s">
        <v>1</v>
      </c>
      <c r="F258" s="266" t="s">
        <v>154</v>
      </c>
      <c r="G258" s="264"/>
      <c r="H258" s="267">
        <v>5.5</v>
      </c>
      <c r="I258" s="268"/>
      <c r="J258" s="264"/>
      <c r="K258" s="264"/>
      <c r="L258" s="269"/>
      <c r="M258" s="270"/>
      <c r="N258" s="271"/>
      <c r="O258" s="271"/>
      <c r="P258" s="271"/>
      <c r="Q258" s="271"/>
      <c r="R258" s="271"/>
      <c r="S258" s="271"/>
      <c r="T258" s="272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3" t="s">
        <v>151</v>
      </c>
      <c r="AU258" s="273" t="s">
        <v>91</v>
      </c>
      <c r="AV258" s="15" t="s">
        <v>149</v>
      </c>
      <c r="AW258" s="15" t="s">
        <v>35</v>
      </c>
      <c r="AX258" s="15" t="s">
        <v>89</v>
      </c>
      <c r="AY258" s="273" t="s">
        <v>142</v>
      </c>
    </row>
    <row r="259" s="12" customFormat="1" ht="22.8" customHeight="1">
      <c r="A259" s="12"/>
      <c r="B259" s="213"/>
      <c r="C259" s="214"/>
      <c r="D259" s="215" t="s">
        <v>81</v>
      </c>
      <c r="E259" s="226" t="s">
        <v>427</v>
      </c>
      <c r="F259" s="226" t="s">
        <v>428</v>
      </c>
      <c r="G259" s="214"/>
      <c r="H259" s="214"/>
      <c r="I259" s="217"/>
      <c r="J259" s="227">
        <f>BK259</f>
        <v>0</v>
      </c>
      <c r="K259" s="214"/>
      <c r="L259" s="218"/>
      <c r="M259" s="219"/>
      <c r="N259" s="220"/>
      <c r="O259" s="220"/>
      <c r="P259" s="221">
        <f>P260</f>
        <v>0</v>
      </c>
      <c r="Q259" s="220"/>
      <c r="R259" s="221">
        <f>R260</f>
        <v>0</v>
      </c>
      <c r="S259" s="220"/>
      <c r="T259" s="222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3" t="s">
        <v>89</v>
      </c>
      <c r="AT259" s="224" t="s">
        <v>81</v>
      </c>
      <c r="AU259" s="224" t="s">
        <v>89</v>
      </c>
      <c r="AY259" s="223" t="s">
        <v>142</v>
      </c>
      <c r="BK259" s="225">
        <f>BK260</f>
        <v>0</v>
      </c>
    </row>
    <row r="260" s="2" customFormat="1" ht="49.05" customHeight="1">
      <c r="A260" s="39"/>
      <c r="B260" s="40"/>
      <c r="C260" s="228" t="s">
        <v>429</v>
      </c>
      <c r="D260" s="228" t="s">
        <v>144</v>
      </c>
      <c r="E260" s="229" t="s">
        <v>430</v>
      </c>
      <c r="F260" s="230" t="s">
        <v>431</v>
      </c>
      <c r="G260" s="231" t="s">
        <v>212</v>
      </c>
      <c r="H260" s="232">
        <v>109.797</v>
      </c>
      <c r="I260" s="233"/>
      <c r="J260" s="234">
        <f>ROUND(I260*H260,2)</f>
        <v>0</v>
      </c>
      <c r="K260" s="230" t="s">
        <v>148</v>
      </c>
      <c r="L260" s="45"/>
      <c r="M260" s="235" t="s">
        <v>1</v>
      </c>
      <c r="N260" s="236" t="s">
        <v>47</v>
      </c>
      <c r="O260" s="92"/>
      <c r="P260" s="237">
        <f>O260*H260</f>
        <v>0</v>
      </c>
      <c r="Q260" s="237">
        <v>0</v>
      </c>
      <c r="R260" s="237">
        <f>Q260*H260</f>
        <v>0</v>
      </c>
      <c r="S260" s="237">
        <v>0</v>
      </c>
      <c r="T260" s="23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9" t="s">
        <v>149</v>
      </c>
      <c r="AT260" s="239" t="s">
        <v>144</v>
      </c>
      <c r="AU260" s="239" t="s">
        <v>91</v>
      </c>
      <c r="AY260" s="18" t="s">
        <v>142</v>
      </c>
      <c r="BE260" s="240">
        <f>IF(N260="základní",J260,0)</f>
        <v>0</v>
      </c>
      <c r="BF260" s="240">
        <f>IF(N260="snížená",J260,0)</f>
        <v>0</v>
      </c>
      <c r="BG260" s="240">
        <f>IF(N260="zákl. přenesená",J260,0)</f>
        <v>0</v>
      </c>
      <c r="BH260" s="240">
        <f>IF(N260="sníž. přenesená",J260,0)</f>
        <v>0</v>
      </c>
      <c r="BI260" s="240">
        <f>IF(N260="nulová",J260,0)</f>
        <v>0</v>
      </c>
      <c r="BJ260" s="18" t="s">
        <v>89</v>
      </c>
      <c r="BK260" s="240">
        <f>ROUND(I260*H260,2)</f>
        <v>0</v>
      </c>
      <c r="BL260" s="18" t="s">
        <v>149</v>
      </c>
      <c r="BM260" s="239" t="s">
        <v>432</v>
      </c>
    </row>
    <row r="261" s="12" customFormat="1" ht="25.92" customHeight="1">
      <c r="A261" s="12"/>
      <c r="B261" s="213"/>
      <c r="C261" s="214"/>
      <c r="D261" s="215" t="s">
        <v>81</v>
      </c>
      <c r="E261" s="216" t="s">
        <v>433</v>
      </c>
      <c r="F261" s="216" t="s">
        <v>434</v>
      </c>
      <c r="G261" s="214"/>
      <c r="H261" s="214"/>
      <c r="I261" s="217"/>
      <c r="J261" s="201">
        <f>BK261</f>
        <v>0</v>
      </c>
      <c r="K261" s="214"/>
      <c r="L261" s="218"/>
      <c r="M261" s="219"/>
      <c r="N261" s="220"/>
      <c r="O261" s="220"/>
      <c r="P261" s="221">
        <f>SUM(P262:P266)</f>
        <v>0</v>
      </c>
      <c r="Q261" s="220"/>
      <c r="R261" s="221">
        <f>SUM(R262:R266)</f>
        <v>0</v>
      </c>
      <c r="S261" s="220"/>
      <c r="T261" s="222">
        <f>SUM(T262:T266)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3" t="s">
        <v>149</v>
      </c>
      <c r="AT261" s="224" t="s">
        <v>81</v>
      </c>
      <c r="AU261" s="224" t="s">
        <v>82</v>
      </c>
      <c r="AY261" s="223" t="s">
        <v>142</v>
      </c>
      <c r="BK261" s="225">
        <f>SUM(BK262:BK266)</f>
        <v>0</v>
      </c>
    </row>
    <row r="262" s="2" customFormat="1" ht="14.4" customHeight="1">
      <c r="A262" s="39"/>
      <c r="B262" s="40"/>
      <c r="C262" s="228" t="s">
        <v>435</v>
      </c>
      <c r="D262" s="228" t="s">
        <v>144</v>
      </c>
      <c r="E262" s="229" t="s">
        <v>436</v>
      </c>
      <c r="F262" s="230" t="s">
        <v>437</v>
      </c>
      <c r="G262" s="231" t="s">
        <v>180</v>
      </c>
      <c r="H262" s="232">
        <v>20</v>
      </c>
      <c r="I262" s="233"/>
      <c r="J262" s="234">
        <f>ROUND(I262*H262,2)</f>
        <v>0</v>
      </c>
      <c r="K262" s="230" t="s">
        <v>1</v>
      </c>
      <c r="L262" s="45"/>
      <c r="M262" s="235" t="s">
        <v>1</v>
      </c>
      <c r="N262" s="236" t="s">
        <v>47</v>
      </c>
      <c r="O262" s="92"/>
      <c r="P262" s="237">
        <f>O262*H262</f>
        <v>0</v>
      </c>
      <c r="Q262" s="237">
        <v>0</v>
      </c>
      <c r="R262" s="237">
        <f>Q262*H262</f>
        <v>0</v>
      </c>
      <c r="S262" s="237">
        <v>0</v>
      </c>
      <c r="T262" s="238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9" t="s">
        <v>438</v>
      </c>
      <c r="AT262" s="239" t="s">
        <v>144</v>
      </c>
      <c r="AU262" s="239" t="s">
        <v>89</v>
      </c>
      <c r="AY262" s="18" t="s">
        <v>142</v>
      </c>
      <c r="BE262" s="240">
        <f>IF(N262="základní",J262,0)</f>
        <v>0</v>
      </c>
      <c r="BF262" s="240">
        <f>IF(N262="snížená",J262,0)</f>
        <v>0</v>
      </c>
      <c r="BG262" s="240">
        <f>IF(N262="zákl. přenesená",J262,0)</f>
        <v>0</v>
      </c>
      <c r="BH262" s="240">
        <f>IF(N262="sníž. přenesená",J262,0)</f>
        <v>0</v>
      </c>
      <c r="BI262" s="240">
        <f>IF(N262="nulová",J262,0)</f>
        <v>0</v>
      </c>
      <c r="BJ262" s="18" t="s">
        <v>89</v>
      </c>
      <c r="BK262" s="240">
        <f>ROUND(I262*H262,2)</f>
        <v>0</v>
      </c>
      <c r="BL262" s="18" t="s">
        <v>438</v>
      </c>
      <c r="BM262" s="239" t="s">
        <v>439</v>
      </c>
    </row>
    <row r="263" s="13" customFormat="1">
      <c r="A263" s="13"/>
      <c r="B263" s="241"/>
      <c r="C263" s="242"/>
      <c r="D263" s="243" t="s">
        <v>151</v>
      </c>
      <c r="E263" s="244" t="s">
        <v>1</v>
      </c>
      <c r="F263" s="245" t="s">
        <v>440</v>
      </c>
      <c r="G263" s="242"/>
      <c r="H263" s="244" t="s">
        <v>1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1" t="s">
        <v>151</v>
      </c>
      <c r="AU263" s="251" t="s">
        <v>89</v>
      </c>
      <c r="AV263" s="13" t="s">
        <v>89</v>
      </c>
      <c r="AW263" s="13" t="s">
        <v>35</v>
      </c>
      <c r="AX263" s="13" t="s">
        <v>82</v>
      </c>
      <c r="AY263" s="251" t="s">
        <v>142</v>
      </c>
    </row>
    <row r="264" s="14" customFormat="1">
      <c r="A264" s="14"/>
      <c r="B264" s="252"/>
      <c r="C264" s="253"/>
      <c r="D264" s="243" t="s">
        <v>151</v>
      </c>
      <c r="E264" s="254" t="s">
        <v>1</v>
      </c>
      <c r="F264" s="255" t="s">
        <v>441</v>
      </c>
      <c r="G264" s="253"/>
      <c r="H264" s="256">
        <v>20</v>
      </c>
      <c r="I264" s="257"/>
      <c r="J264" s="253"/>
      <c r="K264" s="253"/>
      <c r="L264" s="258"/>
      <c r="M264" s="259"/>
      <c r="N264" s="260"/>
      <c r="O264" s="260"/>
      <c r="P264" s="260"/>
      <c r="Q264" s="260"/>
      <c r="R264" s="260"/>
      <c r="S264" s="260"/>
      <c r="T264" s="26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2" t="s">
        <v>151</v>
      </c>
      <c r="AU264" s="262" t="s">
        <v>89</v>
      </c>
      <c r="AV264" s="14" t="s">
        <v>91</v>
      </c>
      <c r="AW264" s="14" t="s">
        <v>35</v>
      </c>
      <c r="AX264" s="14" t="s">
        <v>82</v>
      </c>
      <c r="AY264" s="262" t="s">
        <v>142</v>
      </c>
    </row>
    <row r="265" s="15" customFormat="1">
      <c r="A265" s="15"/>
      <c r="B265" s="263"/>
      <c r="C265" s="264"/>
      <c r="D265" s="243" t="s">
        <v>151</v>
      </c>
      <c r="E265" s="265" t="s">
        <v>1</v>
      </c>
      <c r="F265" s="266" t="s">
        <v>154</v>
      </c>
      <c r="G265" s="264"/>
      <c r="H265" s="267">
        <v>20</v>
      </c>
      <c r="I265" s="268"/>
      <c r="J265" s="264"/>
      <c r="K265" s="264"/>
      <c r="L265" s="269"/>
      <c r="M265" s="270"/>
      <c r="N265" s="271"/>
      <c r="O265" s="271"/>
      <c r="P265" s="271"/>
      <c r="Q265" s="271"/>
      <c r="R265" s="271"/>
      <c r="S265" s="271"/>
      <c r="T265" s="272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3" t="s">
        <v>151</v>
      </c>
      <c r="AU265" s="273" t="s">
        <v>89</v>
      </c>
      <c r="AV265" s="15" t="s">
        <v>149</v>
      </c>
      <c r="AW265" s="15" t="s">
        <v>35</v>
      </c>
      <c r="AX265" s="15" t="s">
        <v>89</v>
      </c>
      <c r="AY265" s="273" t="s">
        <v>142</v>
      </c>
    </row>
    <row r="266" s="2" customFormat="1" ht="14.4" customHeight="1">
      <c r="A266" s="39"/>
      <c r="B266" s="40"/>
      <c r="C266" s="228" t="s">
        <v>442</v>
      </c>
      <c r="D266" s="228" t="s">
        <v>144</v>
      </c>
      <c r="E266" s="229" t="s">
        <v>443</v>
      </c>
      <c r="F266" s="230" t="s">
        <v>444</v>
      </c>
      <c r="G266" s="231" t="s">
        <v>445</v>
      </c>
      <c r="H266" s="232">
        <v>1</v>
      </c>
      <c r="I266" s="233"/>
      <c r="J266" s="234">
        <f>ROUND(I266*H266,2)</f>
        <v>0</v>
      </c>
      <c r="K266" s="230" t="s">
        <v>1</v>
      </c>
      <c r="L266" s="45"/>
      <c r="M266" s="235" t="s">
        <v>1</v>
      </c>
      <c r="N266" s="236" t="s">
        <v>47</v>
      </c>
      <c r="O266" s="92"/>
      <c r="P266" s="237">
        <f>O266*H266</f>
        <v>0</v>
      </c>
      <c r="Q266" s="237">
        <v>0</v>
      </c>
      <c r="R266" s="237">
        <f>Q266*H266</f>
        <v>0</v>
      </c>
      <c r="S266" s="237">
        <v>0</v>
      </c>
      <c r="T266" s="23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9" t="s">
        <v>438</v>
      </c>
      <c r="AT266" s="239" t="s">
        <v>144</v>
      </c>
      <c r="AU266" s="239" t="s">
        <v>89</v>
      </c>
      <c r="AY266" s="18" t="s">
        <v>142</v>
      </c>
      <c r="BE266" s="240">
        <f>IF(N266="základní",J266,0)</f>
        <v>0</v>
      </c>
      <c r="BF266" s="240">
        <f>IF(N266="snížená",J266,0)</f>
        <v>0</v>
      </c>
      <c r="BG266" s="240">
        <f>IF(N266="zákl. přenesená",J266,0)</f>
        <v>0</v>
      </c>
      <c r="BH266" s="240">
        <f>IF(N266="sníž. přenesená",J266,0)</f>
        <v>0</v>
      </c>
      <c r="BI266" s="240">
        <f>IF(N266="nulová",J266,0)</f>
        <v>0</v>
      </c>
      <c r="BJ266" s="18" t="s">
        <v>89</v>
      </c>
      <c r="BK266" s="240">
        <f>ROUND(I266*H266,2)</f>
        <v>0</v>
      </c>
      <c r="BL266" s="18" t="s">
        <v>438</v>
      </c>
      <c r="BM266" s="239" t="s">
        <v>446</v>
      </c>
    </row>
    <row r="267" s="2" customFormat="1" ht="49.92" customHeight="1">
      <c r="A267" s="39"/>
      <c r="B267" s="40"/>
      <c r="C267" s="41"/>
      <c r="D267" s="41"/>
      <c r="E267" s="216" t="s">
        <v>234</v>
      </c>
      <c r="F267" s="216" t="s">
        <v>235</v>
      </c>
      <c r="G267" s="41"/>
      <c r="H267" s="41"/>
      <c r="I267" s="41"/>
      <c r="J267" s="201">
        <f>BK267</f>
        <v>0</v>
      </c>
      <c r="K267" s="41"/>
      <c r="L267" s="45"/>
      <c r="M267" s="274"/>
      <c r="N267" s="275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81</v>
      </c>
      <c r="AU267" s="18" t="s">
        <v>82</v>
      </c>
      <c r="AY267" s="18" t="s">
        <v>236</v>
      </c>
      <c r="BK267" s="240">
        <f>SUM(BK268:BK272)</f>
        <v>0</v>
      </c>
    </row>
    <row r="268" s="2" customFormat="1" ht="16.32" customHeight="1">
      <c r="A268" s="39"/>
      <c r="B268" s="40"/>
      <c r="C268" s="276" t="s">
        <v>1</v>
      </c>
      <c r="D268" s="276" t="s">
        <v>144</v>
      </c>
      <c r="E268" s="277" t="s">
        <v>1</v>
      </c>
      <c r="F268" s="278" t="s">
        <v>1</v>
      </c>
      <c r="G268" s="279" t="s">
        <v>1</v>
      </c>
      <c r="H268" s="280"/>
      <c r="I268" s="281"/>
      <c r="J268" s="282">
        <f>BK268</f>
        <v>0</v>
      </c>
      <c r="K268" s="283"/>
      <c r="L268" s="45"/>
      <c r="M268" s="284" t="s">
        <v>1</v>
      </c>
      <c r="N268" s="285" t="s">
        <v>47</v>
      </c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236</v>
      </c>
      <c r="AU268" s="18" t="s">
        <v>89</v>
      </c>
      <c r="AY268" s="18" t="s">
        <v>236</v>
      </c>
      <c r="BE268" s="240">
        <f>IF(N268="základní",J268,0)</f>
        <v>0</v>
      </c>
      <c r="BF268" s="240">
        <f>IF(N268="snížená",J268,0)</f>
        <v>0</v>
      </c>
      <c r="BG268" s="240">
        <f>IF(N268="zákl. přenesená",J268,0)</f>
        <v>0</v>
      </c>
      <c r="BH268" s="240">
        <f>IF(N268="sníž. přenesená",J268,0)</f>
        <v>0</v>
      </c>
      <c r="BI268" s="240">
        <f>IF(N268="nulová",J268,0)</f>
        <v>0</v>
      </c>
      <c r="BJ268" s="18" t="s">
        <v>89</v>
      </c>
      <c r="BK268" s="240">
        <f>I268*H268</f>
        <v>0</v>
      </c>
    </row>
    <row r="269" s="2" customFormat="1" ht="16.32" customHeight="1">
      <c r="A269" s="39"/>
      <c r="B269" s="40"/>
      <c r="C269" s="276" t="s">
        <v>1</v>
      </c>
      <c r="D269" s="276" t="s">
        <v>144</v>
      </c>
      <c r="E269" s="277" t="s">
        <v>1</v>
      </c>
      <c r="F269" s="278" t="s">
        <v>1</v>
      </c>
      <c r="G269" s="279" t="s">
        <v>1</v>
      </c>
      <c r="H269" s="280"/>
      <c r="I269" s="281"/>
      <c r="J269" s="282">
        <f>BK269</f>
        <v>0</v>
      </c>
      <c r="K269" s="283"/>
      <c r="L269" s="45"/>
      <c r="M269" s="284" t="s">
        <v>1</v>
      </c>
      <c r="N269" s="285" t="s">
        <v>47</v>
      </c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236</v>
      </c>
      <c r="AU269" s="18" t="s">
        <v>89</v>
      </c>
      <c r="AY269" s="18" t="s">
        <v>236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8" t="s">
        <v>89</v>
      </c>
      <c r="BK269" s="240">
        <f>I269*H269</f>
        <v>0</v>
      </c>
    </row>
    <row r="270" s="2" customFormat="1" ht="16.32" customHeight="1">
      <c r="A270" s="39"/>
      <c r="B270" s="40"/>
      <c r="C270" s="276" t="s">
        <v>1</v>
      </c>
      <c r="D270" s="276" t="s">
        <v>144</v>
      </c>
      <c r="E270" s="277" t="s">
        <v>1</v>
      </c>
      <c r="F270" s="278" t="s">
        <v>1</v>
      </c>
      <c r="G270" s="279" t="s">
        <v>1</v>
      </c>
      <c r="H270" s="280"/>
      <c r="I270" s="281"/>
      <c r="J270" s="282">
        <f>BK270</f>
        <v>0</v>
      </c>
      <c r="K270" s="283"/>
      <c r="L270" s="45"/>
      <c r="M270" s="284" t="s">
        <v>1</v>
      </c>
      <c r="N270" s="285" t="s">
        <v>47</v>
      </c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236</v>
      </c>
      <c r="AU270" s="18" t="s">
        <v>89</v>
      </c>
      <c r="AY270" s="18" t="s">
        <v>236</v>
      </c>
      <c r="BE270" s="240">
        <f>IF(N270="základní",J270,0)</f>
        <v>0</v>
      </c>
      <c r="BF270" s="240">
        <f>IF(N270="snížená",J270,0)</f>
        <v>0</v>
      </c>
      <c r="BG270" s="240">
        <f>IF(N270="zákl. přenesená",J270,0)</f>
        <v>0</v>
      </c>
      <c r="BH270" s="240">
        <f>IF(N270="sníž. přenesená",J270,0)</f>
        <v>0</v>
      </c>
      <c r="BI270" s="240">
        <f>IF(N270="nulová",J270,0)</f>
        <v>0</v>
      </c>
      <c r="BJ270" s="18" t="s">
        <v>89</v>
      </c>
      <c r="BK270" s="240">
        <f>I270*H270</f>
        <v>0</v>
      </c>
    </row>
    <row r="271" s="2" customFormat="1" ht="16.32" customHeight="1">
      <c r="A271" s="39"/>
      <c r="B271" s="40"/>
      <c r="C271" s="276" t="s">
        <v>1</v>
      </c>
      <c r="D271" s="276" t="s">
        <v>144</v>
      </c>
      <c r="E271" s="277" t="s">
        <v>1</v>
      </c>
      <c r="F271" s="278" t="s">
        <v>1</v>
      </c>
      <c r="G271" s="279" t="s">
        <v>1</v>
      </c>
      <c r="H271" s="280"/>
      <c r="I271" s="281"/>
      <c r="J271" s="282">
        <f>BK271</f>
        <v>0</v>
      </c>
      <c r="K271" s="283"/>
      <c r="L271" s="45"/>
      <c r="M271" s="284" t="s">
        <v>1</v>
      </c>
      <c r="N271" s="285" t="s">
        <v>47</v>
      </c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236</v>
      </c>
      <c r="AU271" s="18" t="s">
        <v>89</v>
      </c>
      <c r="AY271" s="18" t="s">
        <v>236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8" t="s">
        <v>89</v>
      </c>
      <c r="BK271" s="240">
        <f>I271*H271</f>
        <v>0</v>
      </c>
    </row>
    <row r="272" s="2" customFormat="1" ht="16.32" customHeight="1">
      <c r="A272" s="39"/>
      <c r="B272" s="40"/>
      <c r="C272" s="276" t="s">
        <v>1</v>
      </c>
      <c r="D272" s="276" t="s">
        <v>144</v>
      </c>
      <c r="E272" s="277" t="s">
        <v>1</v>
      </c>
      <c r="F272" s="278" t="s">
        <v>1</v>
      </c>
      <c r="G272" s="279" t="s">
        <v>1</v>
      </c>
      <c r="H272" s="280"/>
      <c r="I272" s="281"/>
      <c r="J272" s="282">
        <f>BK272</f>
        <v>0</v>
      </c>
      <c r="K272" s="283"/>
      <c r="L272" s="45"/>
      <c r="M272" s="284" t="s">
        <v>1</v>
      </c>
      <c r="N272" s="285" t="s">
        <v>47</v>
      </c>
      <c r="O272" s="286"/>
      <c r="P272" s="286"/>
      <c r="Q272" s="286"/>
      <c r="R272" s="286"/>
      <c r="S272" s="286"/>
      <c r="T272" s="287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236</v>
      </c>
      <c r="AU272" s="18" t="s">
        <v>89</v>
      </c>
      <c r="AY272" s="18" t="s">
        <v>236</v>
      </c>
      <c r="BE272" s="240">
        <f>IF(N272="základní",J272,0)</f>
        <v>0</v>
      </c>
      <c r="BF272" s="240">
        <f>IF(N272="snížená",J272,0)</f>
        <v>0</v>
      </c>
      <c r="BG272" s="240">
        <f>IF(N272="zákl. přenesená",J272,0)</f>
        <v>0</v>
      </c>
      <c r="BH272" s="240">
        <f>IF(N272="sníž. přenesená",J272,0)</f>
        <v>0</v>
      </c>
      <c r="BI272" s="240">
        <f>IF(N272="nulová",J272,0)</f>
        <v>0</v>
      </c>
      <c r="BJ272" s="18" t="s">
        <v>89</v>
      </c>
      <c r="BK272" s="240">
        <f>I272*H272</f>
        <v>0</v>
      </c>
    </row>
    <row r="273" s="2" customFormat="1" ht="6.96" customHeight="1">
      <c r="A273" s="39"/>
      <c r="B273" s="67"/>
      <c r="C273" s="68"/>
      <c r="D273" s="68"/>
      <c r="E273" s="68"/>
      <c r="F273" s="68"/>
      <c r="G273" s="68"/>
      <c r="H273" s="68"/>
      <c r="I273" s="68"/>
      <c r="J273" s="68"/>
      <c r="K273" s="68"/>
      <c r="L273" s="45"/>
      <c r="M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</row>
  </sheetData>
  <sheetProtection sheet="1" autoFilter="0" formatColumns="0" formatRows="0" objects="1" scenarios="1" spinCount="100000" saltValue="zas9eZk0TpowW6VK3RXPso6Te1csEbAWPyBUZx5OAXeFxtKpkrMHZqgorQ2QinJXBHjYplMh8zlP7ZjL+pnnYQ==" hashValue="GJKbYI4KTpyW+Eph/dcsLm7+tbTUjaVUMz6Ri6JmAtzwAmYFwxpsNqSnvWO5V9uhIxcgTyQtgbp4rZwSaiGNJw==" algorithmName="SHA-512" password="CC35"/>
  <autoFilter ref="C129:K2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dataValidations count="2">
    <dataValidation type="list" allowBlank="1" showInputMessage="1" showErrorMessage="1" error="Povoleny jsou hodnoty K, M." sqref="D268:D273">
      <formula1>"K, M"</formula1>
    </dataValidation>
    <dataValidation type="list" allowBlank="1" showInputMessage="1" showErrorMessage="1" error="Povoleny jsou hodnoty základní, snížená, zákl. přenesená, sníž. přenesená, nulová." sqref="N268:N273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</row>
    <row r="4" s="1" customFormat="1" ht="24.96" customHeight="1">
      <c r="B4" s="21"/>
      <c r="D4" s="149" t="s">
        <v>110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Úpravy zpevněných ploch před objektem Fr. Skaunicové 66/17, Brno</v>
      </c>
      <c r="F7" s="151"/>
      <c r="G7" s="151"/>
      <c r="H7" s="151"/>
      <c r="L7" s="21"/>
    </row>
    <row r="8" s="1" customFormat="1" ht="12" customHeight="1">
      <c r="B8" s="21"/>
      <c r="D8" s="151" t="s">
        <v>111</v>
      </c>
      <c r="L8" s="21"/>
    </row>
    <row r="9" s="2" customFormat="1" ht="16.5" customHeight="1">
      <c r="A9" s="39"/>
      <c r="B9" s="45"/>
      <c r="C9" s="39"/>
      <c r="D9" s="39"/>
      <c r="E9" s="152" t="s">
        <v>447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448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31. 1. 2020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36</v>
      </c>
      <c r="E25" s="39"/>
      <c r="F25" s="39"/>
      <c r="G25" s="39"/>
      <c r="H25" s="39"/>
      <c r="I25" s="151" t="s">
        <v>25</v>
      </c>
      <c r="J25" s="142" t="s">
        <v>37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38</v>
      </c>
      <c r="F26" s="39"/>
      <c r="G26" s="39"/>
      <c r="H26" s="39"/>
      <c r="I26" s="151" t="s">
        <v>28</v>
      </c>
      <c r="J26" s="142" t="s">
        <v>39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40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5"/>
      <c r="B29" s="156"/>
      <c r="C29" s="155"/>
      <c r="D29" s="155"/>
      <c r="E29" s="157" t="s">
        <v>41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42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44</v>
      </c>
      <c r="G34" s="39"/>
      <c r="H34" s="39"/>
      <c r="I34" s="162" t="s">
        <v>43</v>
      </c>
      <c r="J34" s="162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46</v>
      </c>
      <c r="E35" s="151" t="s">
        <v>47</v>
      </c>
      <c r="F35" s="164">
        <f>ROUND((ROUND((SUM(BE128:BE189)),  2) + SUM(BE191:BE195)), 2)</f>
        <v>0</v>
      </c>
      <c r="G35" s="39"/>
      <c r="H35" s="39"/>
      <c r="I35" s="165">
        <v>0.20999999999999999</v>
      </c>
      <c r="J35" s="164">
        <f>ROUND((ROUND(((SUM(BE128:BE189))*I35),  2) + (SUM(BE191:BE195)*I35)),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48</v>
      </c>
      <c r="F36" s="164">
        <f>ROUND((ROUND((SUM(BF128:BF189)),  2) + SUM(BF191:BF195)), 2)</f>
        <v>0</v>
      </c>
      <c r="G36" s="39"/>
      <c r="H36" s="39"/>
      <c r="I36" s="165">
        <v>0.14999999999999999</v>
      </c>
      <c r="J36" s="164">
        <f>ROUND((ROUND(((SUM(BF128:BF189))*I36),  2) + (SUM(BF191:BF195)*I36)),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ROUND((ROUND((SUM(BG128:BG189)),  2) + SUM(BG191:BG195)),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50</v>
      </c>
      <c r="F38" s="164">
        <f>ROUND((ROUND((SUM(BH128:BH189)),  2) + SUM(BH191:BH195)),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51</v>
      </c>
      <c r="F39" s="164">
        <f>ROUND((ROUND((SUM(BI128:BI189)),  2) + SUM(BI191:BI195)),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52</v>
      </c>
      <c r="E41" s="168"/>
      <c r="F41" s="168"/>
      <c r="G41" s="169" t="s">
        <v>53</v>
      </c>
      <c r="H41" s="170" t="s">
        <v>54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Úpravy zpevněných ploch před objektem Fr. Skaunicové 66/17, Brno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447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02.1 - Bourané konstrukce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Fr. Skaunicové 66/17, Brno-Židenice</v>
      </c>
      <c r="G91" s="41"/>
      <c r="H91" s="41"/>
      <c r="I91" s="33" t="s">
        <v>22</v>
      </c>
      <c r="J91" s="80" t="str">
        <f>IF(J14="","",J14)</f>
        <v>31. 1. 2020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MŠ speciální, ZŠ speciální a PŠ ELPIS Brno, p.o.</v>
      </c>
      <c r="G93" s="41"/>
      <c r="H93" s="41"/>
      <c r="I93" s="33" t="s">
        <v>31</v>
      </c>
      <c r="J93" s="37" t="str">
        <f>E23</f>
        <v>Pro budovy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36</v>
      </c>
      <c r="J94" s="37" t="str">
        <f>E26</f>
        <v>STAGA stavební agentura s.r.o.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116</v>
      </c>
      <c r="D96" s="186"/>
      <c r="E96" s="186"/>
      <c r="F96" s="186"/>
      <c r="G96" s="186"/>
      <c r="H96" s="186"/>
      <c r="I96" s="186"/>
      <c r="J96" s="187" t="s">
        <v>117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118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119</v>
      </c>
    </row>
    <row r="99" s="9" customFormat="1" ht="24.96" customHeight="1">
      <c r="A99" s="9"/>
      <c r="B99" s="189"/>
      <c r="C99" s="190"/>
      <c r="D99" s="191" t="s">
        <v>120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121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245</v>
      </c>
      <c r="E101" s="197"/>
      <c r="F101" s="197"/>
      <c r="G101" s="197"/>
      <c r="H101" s="197"/>
      <c r="I101" s="197"/>
      <c r="J101" s="198">
        <f>J145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122</v>
      </c>
      <c r="E102" s="197"/>
      <c r="F102" s="197"/>
      <c r="G102" s="197"/>
      <c r="H102" s="197"/>
      <c r="I102" s="197"/>
      <c r="J102" s="198">
        <f>J151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123</v>
      </c>
      <c r="E103" s="197"/>
      <c r="F103" s="197"/>
      <c r="G103" s="197"/>
      <c r="H103" s="197"/>
      <c r="I103" s="197"/>
      <c r="J103" s="198">
        <f>J175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124</v>
      </c>
      <c r="E104" s="192"/>
      <c r="F104" s="192"/>
      <c r="G104" s="192"/>
      <c r="H104" s="192"/>
      <c r="I104" s="192"/>
      <c r="J104" s="193">
        <f>J180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125</v>
      </c>
      <c r="E105" s="197"/>
      <c r="F105" s="197"/>
      <c r="G105" s="197"/>
      <c r="H105" s="197"/>
      <c r="I105" s="197"/>
      <c r="J105" s="198">
        <f>J181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1.84" customHeight="1">
      <c r="A106" s="9"/>
      <c r="B106" s="189"/>
      <c r="C106" s="190"/>
      <c r="D106" s="200" t="s">
        <v>126</v>
      </c>
      <c r="E106" s="190"/>
      <c r="F106" s="190"/>
      <c r="G106" s="190"/>
      <c r="H106" s="190"/>
      <c r="I106" s="190"/>
      <c r="J106" s="201">
        <f>J190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127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Úpravy zpevněných ploch před objektem Fr. Skaunicové 66/17, Brno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111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447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113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02.1 - Bourané konstrukce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>Fr. Skaunicové 66/17, Brno-Židenice</v>
      </c>
      <c r="G122" s="41"/>
      <c r="H122" s="41"/>
      <c r="I122" s="33" t="s">
        <v>22</v>
      </c>
      <c r="J122" s="80" t="str">
        <f>IF(J14="","",J14)</f>
        <v>31. 1. 2020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>MŠ speciální, ZŠ speciální a PŠ ELPIS Brno, p.o.</v>
      </c>
      <c r="G124" s="41"/>
      <c r="H124" s="41"/>
      <c r="I124" s="33" t="s">
        <v>31</v>
      </c>
      <c r="J124" s="37" t="str">
        <f>E23</f>
        <v>Pro budovy s.r.o.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29</v>
      </c>
      <c r="D125" s="41"/>
      <c r="E125" s="41"/>
      <c r="F125" s="28" t="str">
        <f>IF(E20="","",E20)</f>
        <v>Vyplň údaj</v>
      </c>
      <c r="G125" s="41"/>
      <c r="H125" s="41"/>
      <c r="I125" s="33" t="s">
        <v>36</v>
      </c>
      <c r="J125" s="37" t="str">
        <f>E26</f>
        <v>STAGA stavební agentura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2"/>
      <c r="B127" s="203"/>
      <c r="C127" s="204" t="s">
        <v>128</v>
      </c>
      <c r="D127" s="205" t="s">
        <v>67</v>
      </c>
      <c r="E127" s="205" t="s">
        <v>63</v>
      </c>
      <c r="F127" s="205" t="s">
        <v>64</v>
      </c>
      <c r="G127" s="205" t="s">
        <v>129</v>
      </c>
      <c r="H127" s="205" t="s">
        <v>130</v>
      </c>
      <c r="I127" s="205" t="s">
        <v>131</v>
      </c>
      <c r="J127" s="205" t="s">
        <v>117</v>
      </c>
      <c r="K127" s="206" t="s">
        <v>132</v>
      </c>
      <c r="L127" s="207"/>
      <c r="M127" s="101" t="s">
        <v>1</v>
      </c>
      <c r="N127" s="102" t="s">
        <v>46</v>
      </c>
      <c r="O127" s="102" t="s">
        <v>133</v>
      </c>
      <c r="P127" s="102" t="s">
        <v>134</v>
      </c>
      <c r="Q127" s="102" t="s">
        <v>135</v>
      </c>
      <c r="R127" s="102" t="s">
        <v>136</v>
      </c>
      <c r="S127" s="102" t="s">
        <v>137</v>
      </c>
      <c r="T127" s="103" t="s">
        <v>138</v>
      </c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</row>
    <row r="128" s="2" customFormat="1" ht="22.8" customHeight="1">
      <c r="A128" s="39"/>
      <c r="B128" s="40"/>
      <c r="C128" s="108" t="s">
        <v>139</v>
      </c>
      <c r="D128" s="41"/>
      <c r="E128" s="41"/>
      <c r="F128" s="41"/>
      <c r="G128" s="41"/>
      <c r="H128" s="41"/>
      <c r="I128" s="41"/>
      <c r="J128" s="208">
        <f>BK128</f>
        <v>0</v>
      </c>
      <c r="K128" s="41"/>
      <c r="L128" s="45"/>
      <c r="M128" s="104"/>
      <c r="N128" s="209"/>
      <c r="O128" s="105"/>
      <c r="P128" s="210">
        <f>P129+P180+P190</f>
        <v>0</v>
      </c>
      <c r="Q128" s="105"/>
      <c r="R128" s="210">
        <f>R129+R180+R190</f>
        <v>0.0965448</v>
      </c>
      <c r="S128" s="105"/>
      <c r="T128" s="211">
        <f>T129+T180+T190</f>
        <v>68.533599999999993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81</v>
      </c>
      <c r="AU128" s="18" t="s">
        <v>119</v>
      </c>
      <c r="BK128" s="212">
        <f>BK129+BK180+BK190</f>
        <v>0</v>
      </c>
    </row>
    <row r="129" s="12" customFormat="1" ht="25.92" customHeight="1">
      <c r="A129" s="12"/>
      <c r="B129" s="213"/>
      <c r="C129" s="214"/>
      <c r="D129" s="215" t="s">
        <v>81</v>
      </c>
      <c r="E129" s="216" t="s">
        <v>140</v>
      </c>
      <c r="F129" s="216" t="s">
        <v>141</v>
      </c>
      <c r="G129" s="214"/>
      <c r="H129" s="214"/>
      <c r="I129" s="217"/>
      <c r="J129" s="201">
        <f>BK129</f>
        <v>0</v>
      </c>
      <c r="K129" s="214"/>
      <c r="L129" s="218"/>
      <c r="M129" s="219"/>
      <c r="N129" s="220"/>
      <c r="O129" s="220"/>
      <c r="P129" s="221">
        <f>P130+P145+P151+P175</f>
        <v>0</v>
      </c>
      <c r="Q129" s="220"/>
      <c r="R129" s="221">
        <f>R130+R145+R151+R175</f>
        <v>0.0965448</v>
      </c>
      <c r="S129" s="220"/>
      <c r="T129" s="222">
        <f>T130+T145+T151+T175</f>
        <v>67.898559999999989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89</v>
      </c>
      <c r="AT129" s="224" t="s">
        <v>81</v>
      </c>
      <c r="AU129" s="224" t="s">
        <v>82</v>
      </c>
      <c r="AY129" s="223" t="s">
        <v>142</v>
      </c>
      <c r="BK129" s="225">
        <f>BK130+BK145+BK151+BK175</f>
        <v>0</v>
      </c>
    </row>
    <row r="130" s="12" customFormat="1" ht="22.8" customHeight="1">
      <c r="A130" s="12"/>
      <c r="B130" s="213"/>
      <c r="C130" s="214"/>
      <c r="D130" s="215" t="s">
        <v>81</v>
      </c>
      <c r="E130" s="226" t="s">
        <v>89</v>
      </c>
      <c r="F130" s="226" t="s">
        <v>143</v>
      </c>
      <c r="G130" s="214"/>
      <c r="H130" s="214"/>
      <c r="I130" s="217"/>
      <c r="J130" s="227">
        <f>BK130</f>
        <v>0</v>
      </c>
      <c r="K130" s="214"/>
      <c r="L130" s="218"/>
      <c r="M130" s="219"/>
      <c r="N130" s="220"/>
      <c r="O130" s="220"/>
      <c r="P130" s="221">
        <f>SUM(P131:P144)</f>
        <v>0</v>
      </c>
      <c r="Q130" s="220"/>
      <c r="R130" s="221">
        <f>SUM(R131:R144)</f>
        <v>0</v>
      </c>
      <c r="S130" s="220"/>
      <c r="T130" s="222">
        <f>SUM(T131:T144)</f>
        <v>41.416559999999997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89</v>
      </c>
      <c r="AT130" s="224" t="s">
        <v>81</v>
      </c>
      <c r="AU130" s="224" t="s">
        <v>89</v>
      </c>
      <c r="AY130" s="223" t="s">
        <v>142</v>
      </c>
      <c r="BK130" s="225">
        <f>SUM(BK131:BK144)</f>
        <v>0</v>
      </c>
    </row>
    <row r="131" s="2" customFormat="1" ht="49.05" customHeight="1">
      <c r="A131" s="39"/>
      <c r="B131" s="40"/>
      <c r="C131" s="228" t="s">
        <v>89</v>
      </c>
      <c r="D131" s="228" t="s">
        <v>144</v>
      </c>
      <c r="E131" s="229" t="s">
        <v>449</v>
      </c>
      <c r="F131" s="230" t="s">
        <v>450</v>
      </c>
      <c r="G131" s="231" t="s">
        <v>147</v>
      </c>
      <c r="H131" s="232">
        <v>6.2850000000000001</v>
      </c>
      <c r="I131" s="233"/>
      <c r="J131" s="234">
        <f>ROUND(I131*H131,2)</f>
        <v>0</v>
      </c>
      <c r="K131" s="230" t="s">
        <v>148</v>
      </c>
      <c r="L131" s="45"/>
      <c r="M131" s="235" t="s">
        <v>1</v>
      </c>
      <c r="N131" s="236" t="s">
        <v>47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0.28100000000000003</v>
      </c>
      <c r="T131" s="238">
        <f>S131*H131</f>
        <v>1.7660850000000001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149</v>
      </c>
      <c r="AT131" s="239" t="s">
        <v>144</v>
      </c>
      <c r="AU131" s="239" t="s">
        <v>91</v>
      </c>
      <c r="AY131" s="18" t="s">
        <v>142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89</v>
      </c>
      <c r="BK131" s="240">
        <f>ROUND(I131*H131,2)</f>
        <v>0</v>
      </c>
      <c r="BL131" s="18" t="s">
        <v>149</v>
      </c>
      <c r="BM131" s="239" t="s">
        <v>451</v>
      </c>
    </row>
    <row r="132" s="13" customFormat="1">
      <c r="A132" s="13"/>
      <c r="B132" s="241"/>
      <c r="C132" s="242"/>
      <c r="D132" s="243" t="s">
        <v>151</v>
      </c>
      <c r="E132" s="244" t="s">
        <v>1</v>
      </c>
      <c r="F132" s="245" t="s">
        <v>452</v>
      </c>
      <c r="G132" s="242"/>
      <c r="H132" s="244" t="s">
        <v>1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151</v>
      </c>
      <c r="AU132" s="251" t="s">
        <v>91</v>
      </c>
      <c r="AV132" s="13" t="s">
        <v>89</v>
      </c>
      <c r="AW132" s="13" t="s">
        <v>35</v>
      </c>
      <c r="AX132" s="13" t="s">
        <v>82</v>
      </c>
      <c r="AY132" s="251" t="s">
        <v>142</v>
      </c>
    </row>
    <row r="133" s="14" customFormat="1">
      <c r="A133" s="14"/>
      <c r="B133" s="252"/>
      <c r="C133" s="253"/>
      <c r="D133" s="243" t="s">
        <v>151</v>
      </c>
      <c r="E133" s="254" t="s">
        <v>1</v>
      </c>
      <c r="F133" s="255" t="s">
        <v>453</v>
      </c>
      <c r="G133" s="253"/>
      <c r="H133" s="256">
        <v>6.2850000000000001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2" t="s">
        <v>151</v>
      </c>
      <c r="AU133" s="262" t="s">
        <v>91</v>
      </c>
      <c r="AV133" s="14" t="s">
        <v>91</v>
      </c>
      <c r="AW133" s="14" t="s">
        <v>35</v>
      </c>
      <c r="AX133" s="14" t="s">
        <v>82</v>
      </c>
      <c r="AY133" s="262" t="s">
        <v>142</v>
      </c>
    </row>
    <row r="134" s="15" customFormat="1">
      <c r="A134" s="15"/>
      <c r="B134" s="263"/>
      <c r="C134" s="264"/>
      <c r="D134" s="243" t="s">
        <v>151</v>
      </c>
      <c r="E134" s="265" t="s">
        <v>1</v>
      </c>
      <c r="F134" s="266" t="s">
        <v>154</v>
      </c>
      <c r="G134" s="264"/>
      <c r="H134" s="267">
        <v>6.2850000000000001</v>
      </c>
      <c r="I134" s="268"/>
      <c r="J134" s="264"/>
      <c r="K134" s="264"/>
      <c r="L134" s="269"/>
      <c r="M134" s="270"/>
      <c r="N134" s="271"/>
      <c r="O134" s="271"/>
      <c r="P134" s="271"/>
      <c r="Q134" s="271"/>
      <c r="R134" s="271"/>
      <c r="S134" s="271"/>
      <c r="T134" s="27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3" t="s">
        <v>151</v>
      </c>
      <c r="AU134" s="273" t="s">
        <v>91</v>
      </c>
      <c r="AV134" s="15" t="s">
        <v>149</v>
      </c>
      <c r="AW134" s="15" t="s">
        <v>35</v>
      </c>
      <c r="AX134" s="15" t="s">
        <v>89</v>
      </c>
      <c r="AY134" s="273" t="s">
        <v>142</v>
      </c>
    </row>
    <row r="135" s="2" customFormat="1" ht="76.35" customHeight="1">
      <c r="A135" s="39"/>
      <c r="B135" s="40"/>
      <c r="C135" s="228" t="s">
        <v>91</v>
      </c>
      <c r="D135" s="228" t="s">
        <v>144</v>
      </c>
      <c r="E135" s="229" t="s">
        <v>454</v>
      </c>
      <c r="F135" s="230" t="s">
        <v>455</v>
      </c>
      <c r="G135" s="231" t="s">
        <v>147</v>
      </c>
      <c r="H135" s="232">
        <v>71.444999999999993</v>
      </c>
      <c r="I135" s="233"/>
      <c r="J135" s="234">
        <f>ROUND(I135*H135,2)</f>
        <v>0</v>
      </c>
      <c r="K135" s="230" t="s">
        <v>148</v>
      </c>
      <c r="L135" s="45"/>
      <c r="M135" s="235" t="s">
        <v>1</v>
      </c>
      <c r="N135" s="236" t="s">
        <v>47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0.255</v>
      </c>
      <c r="T135" s="238">
        <f>S135*H135</f>
        <v>18.218474999999998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149</v>
      </c>
      <c r="AT135" s="239" t="s">
        <v>144</v>
      </c>
      <c r="AU135" s="239" t="s">
        <v>91</v>
      </c>
      <c r="AY135" s="18" t="s">
        <v>142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89</v>
      </c>
      <c r="BK135" s="240">
        <f>ROUND(I135*H135,2)</f>
        <v>0</v>
      </c>
      <c r="BL135" s="18" t="s">
        <v>149</v>
      </c>
      <c r="BM135" s="239" t="s">
        <v>456</v>
      </c>
    </row>
    <row r="136" s="13" customFormat="1">
      <c r="A136" s="13"/>
      <c r="B136" s="241"/>
      <c r="C136" s="242"/>
      <c r="D136" s="243" t="s">
        <v>151</v>
      </c>
      <c r="E136" s="244" t="s">
        <v>1</v>
      </c>
      <c r="F136" s="245" t="s">
        <v>457</v>
      </c>
      <c r="G136" s="242"/>
      <c r="H136" s="244" t="s">
        <v>1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151</v>
      </c>
      <c r="AU136" s="251" t="s">
        <v>91</v>
      </c>
      <c r="AV136" s="13" t="s">
        <v>89</v>
      </c>
      <c r="AW136" s="13" t="s">
        <v>35</v>
      </c>
      <c r="AX136" s="13" t="s">
        <v>82</v>
      </c>
      <c r="AY136" s="251" t="s">
        <v>142</v>
      </c>
    </row>
    <row r="137" s="14" customFormat="1">
      <c r="A137" s="14"/>
      <c r="B137" s="252"/>
      <c r="C137" s="253"/>
      <c r="D137" s="243" t="s">
        <v>151</v>
      </c>
      <c r="E137" s="254" t="s">
        <v>1</v>
      </c>
      <c r="F137" s="255" t="s">
        <v>458</v>
      </c>
      <c r="G137" s="253"/>
      <c r="H137" s="256">
        <v>47.865000000000002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2" t="s">
        <v>151</v>
      </c>
      <c r="AU137" s="262" t="s">
        <v>91</v>
      </c>
      <c r="AV137" s="14" t="s">
        <v>91</v>
      </c>
      <c r="AW137" s="14" t="s">
        <v>35</v>
      </c>
      <c r="AX137" s="14" t="s">
        <v>82</v>
      </c>
      <c r="AY137" s="262" t="s">
        <v>142</v>
      </c>
    </row>
    <row r="138" s="14" customFormat="1">
      <c r="A138" s="14"/>
      <c r="B138" s="252"/>
      <c r="C138" s="253"/>
      <c r="D138" s="243" t="s">
        <v>151</v>
      </c>
      <c r="E138" s="254" t="s">
        <v>1</v>
      </c>
      <c r="F138" s="255" t="s">
        <v>459</v>
      </c>
      <c r="G138" s="253"/>
      <c r="H138" s="256">
        <v>13.644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2" t="s">
        <v>151</v>
      </c>
      <c r="AU138" s="262" t="s">
        <v>91</v>
      </c>
      <c r="AV138" s="14" t="s">
        <v>91</v>
      </c>
      <c r="AW138" s="14" t="s">
        <v>35</v>
      </c>
      <c r="AX138" s="14" t="s">
        <v>82</v>
      </c>
      <c r="AY138" s="262" t="s">
        <v>142</v>
      </c>
    </row>
    <row r="139" s="14" customFormat="1">
      <c r="A139" s="14"/>
      <c r="B139" s="252"/>
      <c r="C139" s="253"/>
      <c r="D139" s="243" t="s">
        <v>151</v>
      </c>
      <c r="E139" s="254" t="s">
        <v>1</v>
      </c>
      <c r="F139" s="255" t="s">
        <v>460</v>
      </c>
      <c r="G139" s="253"/>
      <c r="H139" s="256">
        <v>9.9359999999999999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2" t="s">
        <v>151</v>
      </c>
      <c r="AU139" s="262" t="s">
        <v>91</v>
      </c>
      <c r="AV139" s="14" t="s">
        <v>91</v>
      </c>
      <c r="AW139" s="14" t="s">
        <v>35</v>
      </c>
      <c r="AX139" s="14" t="s">
        <v>82</v>
      </c>
      <c r="AY139" s="262" t="s">
        <v>142</v>
      </c>
    </row>
    <row r="140" s="15" customFormat="1">
      <c r="A140" s="15"/>
      <c r="B140" s="263"/>
      <c r="C140" s="264"/>
      <c r="D140" s="243" t="s">
        <v>151</v>
      </c>
      <c r="E140" s="265" t="s">
        <v>1</v>
      </c>
      <c r="F140" s="266" t="s">
        <v>154</v>
      </c>
      <c r="G140" s="264"/>
      <c r="H140" s="267">
        <v>71.444999999999993</v>
      </c>
      <c r="I140" s="268"/>
      <c r="J140" s="264"/>
      <c r="K140" s="264"/>
      <c r="L140" s="269"/>
      <c r="M140" s="270"/>
      <c r="N140" s="271"/>
      <c r="O140" s="271"/>
      <c r="P140" s="271"/>
      <c r="Q140" s="271"/>
      <c r="R140" s="271"/>
      <c r="S140" s="271"/>
      <c r="T140" s="27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3" t="s">
        <v>151</v>
      </c>
      <c r="AU140" s="273" t="s">
        <v>91</v>
      </c>
      <c r="AV140" s="15" t="s">
        <v>149</v>
      </c>
      <c r="AW140" s="15" t="s">
        <v>35</v>
      </c>
      <c r="AX140" s="15" t="s">
        <v>89</v>
      </c>
      <c r="AY140" s="273" t="s">
        <v>142</v>
      </c>
    </row>
    <row r="141" s="2" customFormat="1" ht="62.7" customHeight="1">
      <c r="A141" s="39"/>
      <c r="B141" s="40"/>
      <c r="C141" s="228" t="s">
        <v>160</v>
      </c>
      <c r="D141" s="228" t="s">
        <v>144</v>
      </c>
      <c r="E141" s="229" t="s">
        <v>172</v>
      </c>
      <c r="F141" s="230" t="s">
        <v>173</v>
      </c>
      <c r="G141" s="231" t="s">
        <v>147</v>
      </c>
      <c r="H141" s="232">
        <v>71.439999999999998</v>
      </c>
      <c r="I141" s="233"/>
      <c r="J141" s="234">
        <f>ROUND(I141*H141,2)</f>
        <v>0</v>
      </c>
      <c r="K141" s="230" t="s">
        <v>148</v>
      </c>
      <c r="L141" s="45"/>
      <c r="M141" s="235" t="s">
        <v>1</v>
      </c>
      <c r="N141" s="236" t="s">
        <v>47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0.29999999999999999</v>
      </c>
      <c r="T141" s="238">
        <f>S141*H141</f>
        <v>21.431999999999999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149</v>
      </c>
      <c r="AT141" s="239" t="s">
        <v>144</v>
      </c>
      <c r="AU141" s="239" t="s">
        <v>91</v>
      </c>
      <c r="AY141" s="18" t="s">
        <v>142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89</v>
      </c>
      <c r="BK141" s="240">
        <f>ROUND(I141*H141,2)</f>
        <v>0</v>
      </c>
      <c r="BL141" s="18" t="s">
        <v>149</v>
      </c>
      <c r="BM141" s="239" t="s">
        <v>461</v>
      </c>
    </row>
    <row r="142" s="13" customFormat="1">
      <c r="A142" s="13"/>
      <c r="B142" s="241"/>
      <c r="C142" s="242"/>
      <c r="D142" s="243" t="s">
        <v>151</v>
      </c>
      <c r="E142" s="244" t="s">
        <v>1</v>
      </c>
      <c r="F142" s="245" t="s">
        <v>175</v>
      </c>
      <c r="G142" s="242"/>
      <c r="H142" s="244" t="s">
        <v>1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151</v>
      </c>
      <c r="AU142" s="251" t="s">
        <v>91</v>
      </c>
      <c r="AV142" s="13" t="s">
        <v>89</v>
      </c>
      <c r="AW142" s="13" t="s">
        <v>35</v>
      </c>
      <c r="AX142" s="13" t="s">
        <v>82</v>
      </c>
      <c r="AY142" s="251" t="s">
        <v>142</v>
      </c>
    </row>
    <row r="143" s="14" customFormat="1">
      <c r="A143" s="14"/>
      <c r="B143" s="252"/>
      <c r="C143" s="253"/>
      <c r="D143" s="243" t="s">
        <v>151</v>
      </c>
      <c r="E143" s="254" t="s">
        <v>1</v>
      </c>
      <c r="F143" s="255" t="s">
        <v>462</v>
      </c>
      <c r="G143" s="253"/>
      <c r="H143" s="256">
        <v>71.439999999999998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2" t="s">
        <v>151</v>
      </c>
      <c r="AU143" s="262" t="s">
        <v>91</v>
      </c>
      <c r="AV143" s="14" t="s">
        <v>91</v>
      </c>
      <c r="AW143" s="14" t="s">
        <v>35</v>
      </c>
      <c r="AX143" s="14" t="s">
        <v>82</v>
      </c>
      <c r="AY143" s="262" t="s">
        <v>142</v>
      </c>
    </row>
    <row r="144" s="15" customFormat="1">
      <c r="A144" s="15"/>
      <c r="B144" s="263"/>
      <c r="C144" s="264"/>
      <c r="D144" s="243" t="s">
        <v>151</v>
      </c>
      <c r="E144" s="265" t="s">
        <v>1</v>
      </c>
      <c r="F144" s="266" t="s">
        <v>154</v>
      </c>
      <c r="G144" s="264"/>
      <c r="H144" s="267">
        <v>71.439999999999998</v>
      </c>
      <c r="I144" s="268"/>
      <c r="J144" s="264"/>
      <c r="K144" s="264"/>
      <c r="L144" s="269"/>
      <c r="M144" s="270"/>
      <c r="N144" s="271"/>
      <c r="O144" s="271"/>
      <c r="P144" s="271"/>
      <c r="Q144" s="271"/>
      <c r="R144" s="271"/>
      <c r="S144" s="271"/>
      <c r="T144" s="27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3" t="s">
        <v>151</v>
      </c>
      <c r="AU144" s="273" t="s">
        <v>91</v>
      </c>
      <c r="AV144" s="15" t="s">
        <v>149</v>
      </c>
      <c r="AW144" s="15" t="s">
        <v>35</v>
      </c>
      <c r="AX144" s="15" t="s">
        <v>89</v>
      </c>
      <c r="AY144" s="273" t="s">
        <v>142</v>
      </c>
    </row>
    <row r="145" s="12" customFormat="1" ht="22.8" customHeight="1">
      <c r="A145" s="12"/>
      <c r="B145" s="213"/>
      <c r="C145" s="214"/>
      <c r="D145" s="215" t="s">
        <v>81</v>
      </c>
      <c r="E145" s="226" t="s">
        <v>177</v>
      </c>
      <c r="F145" s="226" t="s">
        <v>375</v>
      </c>
      <c r="G145" s="214"/>
      <c r="H145" s="214"/>
      <c r="I145" s="217"/>
      <c r="J145" s="227">
        <f>BK145</f>
        <v>0</v>
      </c>
      <c r="K145" s="214"/>
      <c r="L145" s="218"/>
      <c r="M145" s="219"/>
      <c r="N145" s="220"/>
      <c r="O145" s="220"/>
      <c r="P145" s="221">
        <f>SUM(P146:P150)</f>
        <v>0</v>
      </c>
      <c r="Q145" s="220"/>
      <c r="R145" s="221">
        <f>SUM(R146:R150)</f>
        <v>0.0965448</v>
      </c>
      <c r="S145" s="220"/>
      <c r="T145" s="222">
        <f>SUM(T146:T150)</f>
        <v>0.095399999999999999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89</v>
      </c>
      <c r="AT145" s="224" t="s">
        <v>81</v>
      </c>
      <c r="AU145" s="224" t="s">
        <v>89</v>
      </c>
      <c r="AY145" s="223" t="s">
        <v>142</v>
      </c>
      <c r="BK145" s="225">
        <f>SUM(BK146:BK150)</f>
        <v>0</v>
      </c>
    </row>
    <row r="146" s="2" customFormat="1" ht="37.8" customHeight="1">
      <c r="A146" s="39"/>
      <c r="B146" s="40"/>
      <c r="C146" s="228" t="s">
        <v>149</v>
      </c>
      <c r="D146" s="228" t="s">
        <v>144</v>
      </c>
      <c r="E146" s="229" t="s">
        <v>463</v>
      </c>
      <c r="F146" s="230" t="s">
        <v>464</v>
      </c>
      <c r="G146" s="231" t="s">
        <v>147</v>
      </c>
      <c r="H146" s="232">
        <v>19.079999999999998</v>
      </c>
      <c r="I146" s="233"/>
      <c r="J146" s="234">
        <f>ROUND(I146*H146,2)</f>
        <v>0</v>
      </c>
      <c r="K146" s="230" t="s">
        <v>148</v>
      </c>
      <c r="L146" s="45"/>
      <c r="M146" s="235" t="s">
        <v>1</v>
      </c>
      <c r="N146" s="236" t="s">
        <v>47</v>
      </c>
      <c r="O146" s="92"/>
      <c r="P146" s="237">
        <f>O146*H146</f>
        <v>0</v>
      </c>
      <c r="Q146" s="237">
        <v>0.0050600000000000003</v>
      </c>
      <c r="R146" s="237">
        <f>Q146*H146</f>
        <v>0.0965448</v>
      </c>
      <c r="S146" s="237">
        <v>0.0050000000000000001</v>
      </c>
      <c r="T146" s="238">
        <f>S146*H146</f>
        <v>0.095399999999999999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149</v>
      </c>
      <c r="AT146" s="239" t="s">
        <v>144</v>
      </c>
      <c r="AU146" s="239" t="s">
        <v>91</v>
      </c>
      <c r="AY146" s="18" t="s">
        <v>142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89</v>
      </c>
      <c r="BK146" s="240">
        <f>ROUND(I146*H146,2)</f>
        <v>0</v>
      </c>
      <c r="BL146" s="18" t="s">
        <v>149</v>
      </c>
      <c r="BM146" s="239" t="s">
        <v>465</v>
      </c>
    </row>
    <row r="147" s="13" customFormat="1">
      <c r="A147" s="13"/>
      <c r="B147" s="241"/>
      <c r="C147" s="242"/>
      <c r="D147" s="243" t="s">
        <v>151</v>
      </c>
      <c r="E147" s="244" t="s">
        <v>1</v>
      </c>
      <c r="F147" s="245" t="s">
        <v>466</v>
      </c>
      <c r="G147" s="242"/>
      <c r="H147" s="244" t="s">
        <v>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151</v>
      </c>
      <c r="AU147" s="251" t="s">
        <v>91</v>
      </c>
      <c r="AV147" s="13" t="s">
        <v>89</v>
      </c>
      <c r="AW147" s="13" t="s">
        <v>35</v>
      </c>
      <c r="AX147" s="13" t="s">
        <v>82</v>
      </c>
      <c r="AY147" s="251" t="s">
        <v>142</v>
      </c>
    </row>
    <row r="148" s="14" customFormat="1">
      <c r="A148" s="14"/>
      <c r="B148" s="252"/>
      <c r="C148" s="253"/>
      <c r="D148" s="243" t="s">
        <v>151</v>
      </c>
      <c r="E148" s="254" t="s">
        <v>1</v>
      </c>
      <c r="F148" s="255" t="s">
        <v>467</v>
      </c>
      <c r="G148" s="253"/>
      <c r="H148" s="256">
        <v>13.140000000000001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2" t="s">
        <v>151</v>
      </c>
      <c r="AU148" s="262" t="s">
        <v>91</v>
      </c>
      <c r="AV148" s="14" t="s">
        <v>91</v>
      </c>
      <c r="AW148" s="14" t="s">
        <v>35</v>
      </c>
      <c r="AX148" s="14" t="s">
        <v>82</v>
      </c>
      <c r="AY148" s="262" t="s">
        <v>142</v>
      </c>
    </row>
    <row r="149" s="14" customFormat="1">
      <c r="A149" s="14"/>
      <c r="B149" s="252"/>
      <c r="C149" s="253"/>
      <c r="D149" s="243" t="s">
        <v>151</v>
      </c>
      <c r="E149" s="254" t="s">
        <v>1</v>
      </c>
      <c r="F149" s="255" t="s">
        <v>468</v>
      </c>
      <c r="G149" s="253"/>
      <c r="H149" s="256">
        <v>5.9400000000000004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2" t="s">
        <v>151</v>
      </c>
      <c r="AU149" s="262" t="s">
        <v>91</v>
      </c>
      <c r="AV149" s="14" t="s">
        <v>91</v>
      </c>
      <c r="AW149" s="14" t="s">
        <v>35</v>
      </c>
      <c r="AX149" s="14" t="s">
        <v>82</v>
      </c>
      <c r="AY149" s="262" t="s">
        <v>142</v>
      </c>
    </row>
    <row r="150" s="15" customFormat="1">
      <c r="A150" s="15"/>
      <c r="B150" s="263"/>
      <c r="C150" s="264"/>
      <c r="D150" s="243" t="s">
        <v>151</v>
      </c>
      <c r="E150" s="265" t="s">
        <v>1</v>
      </c>
      <c r="F150" s="266" t="s">
        <v>154</v>
      </c>
      <c r="G150" s="264"/>
      <c r="H150" s="267">
        <v>19.079999999999998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3" t="s">
        <v>151</v>
      </c>
      <c r="AU150" s="273" t="s">
        <v>91</v>
      </c>
      <c r="AV150" s="15" t="s">
        <v>149</v>
      </c>
      <c r="AW150" s="15" t="s">
        <v>35</v>
      </c>
      <c r="AX150" s="15" t="s">
        <v>89</v>
      </c>
      <c r="AY150" s="273" t="s">
        <v>142</v>
      </c>
    </row>
    <row r="151" s="12" customFormat="1" ht="22.8" customHeight="1">
      <c r="A151" s="12"/>
      <c r="B151" s="213"/>
      <c r="C151" s="214"/>
      <c r="D151" s="215" t="s">
        <v>81</v>
      </c>
      <c r="E151" s="226" t="s">
        <v>186</v>
      </c>
      <c r="F151" s="226" t="s">
        <v>187</v>
      </c>
      <c r="G151" s="214"/>
      <c r="H151" s="214"/>
      <c r="I151" s="217"/>
      <c r="J151" s="227">
        <f>BK151</f>
        <v>0</v>
      </c>
      <c r="K151" s="214"/>
      <c r="L151" s="218"/>
      <c r="M151" s="219"/>
      <c r="N151" s="220"/>
      <c r="O151" s="220"/>
      <c r="P151" s="221">
        <f>SUM(P152:P174)</f>
        <v>0</v>
      </c>
      <c r="Q151" s="220"/>
      <c r="R151" s="221">
        <f>SUM(R152:R174)</f>
        <v>0</v>
      </c>
      <c r="S151" s="220"/>
      <c r="T151" s="222">
        <f>SUM(T152:T174)</f>
        <v>26.386599999999998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89</v>
      </c>
      <c r="AT151" s="224" t="s">
        <v>81</v>
      </c>
      <c r="AU151" s="224" t="s">
        <v>89</v>
      </c>
      <c r="AY151" s="223" t="s">
        <v>142</v>
      </c>
      <c r="BK151" s="225">
        <f>SUM(BK152:BK174)</f>
        <v>0</v>
      </c>
    </row>
    <row r="152" s="2" customFormat="1" ht="14.4" customHeight="1">
      <c r="A152" s="39"/>
      <c r="B152" s="40"/>
      <c r="C152" s="228" t="s">
        <v>171</v>
      </c>
      <c r="D152" s="228" t="s">
        <v>144</v>
      </c>
      <c r="E152" s="229" t="s">
        <v>195</v>
      </c>
      <c r="F152" s="230" t="s">
        <v>196</v>
      </c>
      <c r="G152" s="231" t="s">
        <v>197</v>
      </c>
      <c r="H152" s="232">
        <v>12.279999999999999</v>
      </c>
      <c r="I152" s="233"/>
      <c r="J152" s="234">
        <f>ROUND(I152*H152,2)</f>
        <v>0</v>
      </c>
      <c r="K152" s="230" t="s">
        <v>148</v>
      </c>
      <c r="L152" s="45"/>
      <c r="M152" s="235" t="s">
        <v>1</v>
      </c>
      <c r="N152" s="236" t="s">
        <v>47</v>
      </c>
      <c r="O152" s="92"/>
      <c r="P152" s="237">
        <f>O152*H152</f>
        <v>0</v>
      </c>
      <c r="Q152" s="237">
        <v>0</v>
      </c>
      <c r="R152" s="237">
        <f>Q152*H152</f>
        <v>0</v>
      </c>
      <c r="S152" s="237">
        <v>2</v>
      </c>
      <c r="T152" s="238">
        <f>S152*H152</f>
        <v>24.559999999999999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149</v>
      </c>
      <c r="AT152" s="239" t="s">
        <v>144</v>
      </c>
      <c r="AU152" s="239" t="s">
        <v>91</v>
      </c>
      <c r="AY152" s="18" t="s">
        <v>142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89</v>
      </c>
      <c r="BK152" s="240">
        <f>ROUND(I152*H152,2)</f>
        <v>0</v>
      </c>
      <c r="BL152" s="18" t="s">
        <v>149</v>
      </c>
      <c r="BM152" s="239" t="s">
        <v>469</v>
      </c>
    </row>
    <row r="153" s="13" customFormat="1">
      <c r="A153" s="13"/>
      <c r="B153" s="241"/>
      <c r="C153" s="242"/>
      <c r="D153" s="243" t="s">
        <v>151</v>
      </c>
      <c r="E153" s="244" t="s">
        <v>1</v>
      </c>
      <c r="F153" s="245" t="s">
        <v>199</v>
      </c>
      <c r="G153" s="242"/>
      <c r="H153" s="244" t="s">
        <v>1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151</v>
      </c>
      <c r="AU153" s="251" t="s">
        <v>91</v>
      </c>
      <c r="AV153" s="13" t="s">
        <v>89</v>
      </c>
      <c r="AW153" s="13" t="s">
        <v>35</v>
      </c>
      <c r="AX153" s="13" t="s">
        <v>82</v>
      </c>
      <c r="AY153" s="251" t="s">
        <v>142</v>
      </c>
    </row>
    <row r="154" s="13" customFormat="1">
      <c r="A154" s="13"/>
      <c r="B154" s="241"/>
      <c r="C154" s="242"/>
      <c r="D154" s="243" t="s">
        <v>151</v>
      </c>
      <c r="E154" s="244" t="s">
        <v>1</v>
      </c>
      <c r="F154" s="245" t="s">
        <v>470</v>
      </c>
      <c r="G154" s="242"/>
      <c r="H154" s="244" t="s">
        <v>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151</v>
      </c>
      <c r="AU154" s="251" t="s">
        <v>91</v>
      </c>
      <c r="AV154" s="13" t="s">
        <v>89</v>
      </c>
      <c r="AW154" s="13" t="s">
        <v>35</v>
      </c>
      <c r="AX154" s="13" t="s">
        <v>82</v>
      </c>
      <c r="AY154" s="251" t="s">
        <v>142</v>
      </c>
    </row>
    <row r="155" s="14" customFormat="1">
      <c r="A155" s="14"/>
      <c r="B155" s="252"/>
      <c r="C155" s="253"/>
      <c r="D155" s="243" t="s">
        <v>151</v>
      </c>
      <c r="E155" s="254" t="s">
        <v>1</v>
      </c>
      <c r="F155" s="255" t="s">
        <v>471</v>
      </c>
      <c r="G155" s="253"/>
      <c r="H155" s="256">
        <v>1.385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2" t="s">
        <v>151</v>
      </c>
      <c r="AU155" s="262" t="s">
        <v>91</v>
      </c>
      <c r="AV155" s="14" t="s">
        <v>91</v>
      </c>
      <c r="AW155" s="14" t="s">
        <v>35</v>
      </c>
      <c r="AX155" s="14" t="s">
        <v>82</v>
      </c>
      <c r="AY155" s="262" t="s">
        <v>142</v>
      </c>
    </row>
    <row r="156" s="13" customFormat="1">
      <c r="A156" s="13"/>
      <c r="B156" s="241"/>
      <c r="C156" s="242"/>
      <c r="D156" s="243" t="s">
        <v>151</v>
      </c>
      <c r="E156" s="244" t="s">
        <v>1</v>
      </c>
      <c r="F156" s="245" t="s">
        <v>472</v>
      </c>
      <c r="G156" s="242"/>
      <c r="H156" s="244" t="s">
        <v>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151</v>
      </c>
      <c r="AU156" s="251" t="s">
        <v>91</v>
      </c>
      <c r="AV156" s="13" t="s">
        <v>89</v>
      </c>
      <c r="AW156" s="13" t="s">
        <v>35</v>
      </c>
      <c r="AX156" s="13" t="s">
        <v>82</v>
      </c>
      <c r="AY156" s="251" t="s">
        <v>142</v>
      </c>
    </row>
    <row r="157" s="14" customFormat="1">
      <c r="A157" s="14"/>
      <c r="B157" s="252"/>
      <c r="C157" s="253"/>
      <c r="D157" s="243" t="s">
        <v>151</v>
      </c>
      <c r="E157" s="254" t="s">
        <v>1</v>
      </c>
      <c r="F157" s="255" t="s">
        <v>473</v>
      </c>
      <c r="G157" s="253"/>
      <c r="H157" s="256">
        <v>0.46200000000000002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2" t="s">
        <v>151</v>
      </c>
      <c r="AU157" s="262" t="s">
        <v>91</v>
      </c>
      <c r="AV157" s="14" t="s">
        <v>91</v>
      </c>
      <c r="AW157" s="14" t="s">
        <v>35</v>
      </c>
      <c r="AX157" s="14" t="s">
        <v>82</v>
      </c>
      <c r="AY157" s="262" t="s">
        <v>142</v>
      </c>
    </row>
    <row r="158" s="14" customFormat="1">
      <c r="A158" s="14"/>
      <c r="B158" s="252"/>
      <c r="C158" s="253"/>
      <c r="D158" s="243" t="s">
        <v>151</v>
      </c>
      <c r="E158" s="254" t="s">
        <v>1</v>
      </c>
      <c r="F158" s="255" t="s">
        <v>474</v>
      </c>
      <c r="G158" s="253"/>
      <c r="H158" s="256">
        <v>0.60599999999999998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2" t="s">
        <v>151</v>
      </c>
      <c r="AU158" s="262" t="s">
        <v>91</v>
      </c>
      <c r="AV158" s="14" t="s">
        <v>91</v>
      </c>
      <c r="AW158" s="14" t="s">
        <v>35</v>
      </c>
      <c r="AX158" s="14" t="s">
        <v>82</v>
      </c>
      <c r="AY158" s="262" t="s">
        <v>142</v>
      </c>
    </row>
    <row r="159" s="13" customFormat="1">
      <c r="A159" s="13"/>
      <c r="B159" s="241"/>
      <c r="C159" s="242"/>
      <c r="D159" s="243" t="s">
        <v>151</v>
      </c>
      <c r="E159" s="244" t="s">
        <v>1</v>
      </c>
      <c r="F159" s="245" t="s">
        <v>475</v>
      </c>
      <c r="G159" s="242"/>
      <c r="H159" s="244" t="s">
        <v>1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151</v>
      </c>
      <c r="AU159" s="251" t="s">
        <v>91</v>
      </c>
      <c r="AV159" s="13" t="s">
        <v>89</v>
      </c>
      <c r="AW159" s="13" t="s">
        <v>35</v>
      </c>
      <c r="AX159" s="13" t="s">
        <v>82</v>
      </c>
      <c r="AY159" s="251" t="s">
        <v>142</v>
      </c>
    </row>
    <row r="160" s="14" customFormat="1">
      <c r="A160" s="14"/>
      <c r="B160" s="252"/>
      <c r="C160" s="253"/>
      <c r="D160" s="243" t="s">
        <v>151</v>
      </c>
      <c r="E160" s="254" t="s">
        <v>1</v>
      </c>
      <c r="F160" s="255" t="s">
        <v>476</v>
      </c>
      <c r="G160" s="253"/>
      <c r="H160" s="256">
        <v>9.827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2" t="s">
        <v>151</v>
      </c>
      <c r="AU160" s="262" t="s">
        <v>91</v>
      </c>
      <c r="AV160" s="14" t="s">
        <v>91</v>
      </c>
      <c r="AW160" s="14" t="s">
        <v>35</v>
      </c>
      <c r="AX160" s="14" t="s">
        <v>82</v>
      </c>
      <c r="AY160" s="262" t="s">
        <v>142</v>
      </c>
    </row>
    <row r="161" s="15" customFormat="1">
      <c r="A161" s="15"/>
      <c r="B161" s="263"/>
      <c r="C161" s="264"/>
      <c r="D161" s="243" t="s">
        <v>151</v>
      </c>
      <c r="E161" s="265" t="s">
        <v>1</v>
      </c>
      <c r="F161" s="266" t="s">
        <v>154</v>
      </c>
      <c r="G161" s="264"/>
      <c r="H161" s="267">
        <v>12.279999999999999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3" t="s">
        <v>151</v>
      </c>
      <c r="AU161" s="273" t="s">
        <v>91</v>
      </c>
      <c r="AV161" s="15" t="s">
        <v>149</v>
      </c>
      <c r="AW161" s="15" t="s">
        <v>35</v>
      </c>
      <c r="AX161" s="15" t="s">
        <v>89</v>
      </c>
      <c r="AY161" s="273" t="s">
        <v>142</v>
      </c>
    </row>
    <row r="162" s="2" customFormat="1" ht="24.15" customHeight="1">
      <c r="A162" s="39"/>
      <c r="B162" s="40"/>
      <c r="C162" s="228" t="s">
        <v>177</v>
      </c>
      <c r="D162" s="228" t="s">
        <v>144</v>
      </c>
      <c r="E162" s="229" t="s">
        <v>477</v>
      </c>
      <c r="F162" s="230" t="s">
        <v>478</v>
      </c>
      <c r="G162" s="231" t="s">
        <v>180</v>
      </c>
      <c r="H162" s="232">
        <v>9.1999999999999993</v>
      </c>
      <c r="I162" s="233"/>
      <c r="J162" s="234">
        <f>ROUND(I162*H162,2)</f>
        <v>0</v>
      </c>
      <c r="K162" s="230" t="s">
        <v>148</v>
      </c>
      <c r="L162" s="45"/>
      <c r="M162" s="235" t="s">
        <v>1</v>
      </c>
      <c r="N162" s="236" t="s">
        <v>47</v>
      </c>
      <c r="O162" s="92"/>
      <c r="P162" s="237">
        <f>O162*H162</f>
        <v>0</v>
      </c>
      <c r="Q162" s="237">
        <v>0</v>
      </c>
      <c r="R162" s="237">
        <f>Q162*H162</f>
        <v>0</v>
      </c>
      <c r="S162" s="237">
        <v>0.070000000000000007</v>
      </c>
      <c r="T162" s="238">
        <f>S162*H162</f>
        <v>0.64400000000000002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9" t="s">
        <v>149</v>
      </c>
      <c r="AT162" s="239" t="s">
        <v>144</v>
      </c>
      <c r="AU162" s="239" t="s">
        <v>91</v>
      </c>
      <c r="AY162" s="18" t="s">
        <v>142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89</v>
      </c>
      <c r="BK162" s="240">
        <f>ROUND(I162*H162,2)</f>
        <v>0</v>
      </c>
      <c r="BL162" s="18" t="s">
        <v>149</v>
      </c>
      <c r="BM162" s="239" t="s">
        <v>479</v>
      </c>
    </row>
    <row r="163" s="13" customFormat="1">
      <c r="A163" s="13"/>
      <c r="B163" s="241"/>
      <c r="C163" s="242"/>
      <c r="D163" s="243" t="s">
        <v>151</v>
      </c>
      <c r="E163" s="244" t="s">
        <v>1</v>
      </c>
      <c r="F163" s="245" t="s">
        <v>192</v>
      </c>
      <c r="G163" s="242"/>
      <c r="H163" s="244" t="s">
        <v>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151</v>
      </c>
      <c r="AU163" s="251" t="s">
        <v>91</v>
      </c>
      <c r="AV163" s="13" t="s">
        <v>89</v>
      </c>
      <c r="AW163" s="13" t="s">
        <v>35</v>
      </c>
      <c r="AX163" s="13" t="s">
        <v>82</v>
      </c>
      <c r="AY163" s="251" t="s">
        <v>142</v>
      </c>
    </row>
    <row r="164" s="14" customFormat="1">
      <c r="A164" s="14"/>
      <c r="B164" s="252"/>
      <c r="C164" s="253"/>
      <c r="D164" s="243" t="s">
        <v>151</v>
      </c>
      <c r="E164" s="254" t="s">
        <v>1</v>
      </c>
      <c r="F164" s="255" t="s">
        <v>480</v>
      </c>
      <c r="G164" s="253"/>
      <c r="H164" s="256">
        <v>9.1999999999999993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2" t="s">
        <v>151</v>
      </c>
      <c r="AU164" s="262" t="s">
        <v>91</v>
      </c>
      <c r="AV164" s="14" t="s">
        <v>91</v>
      </c>
      <c r="AW164" s="14" t="s">
        <v>35</v>
      </c>
      <c r="AX164" s="14" t="s">
        <v>82</v>
      </c>
      <c r="AY164" s="262" t="s">
        <v>142</v>
      </c>
    </row>
    <row r="165" s="15" customFormat="1">
      <c r="A165" s="15"/>
      <c r="B165" s="263"/>
      <c r="C165" s="264"/>
      <c r="D165" s="243" t="s">
        <v>151</v>
      </c>
      <c r="E165" s="265" t="s">
        <v>1</v>
      </c>
      <c r="F165" s="266" t="s">
        <v>154</v>
      </c>
      <c r="G165" s="264"/>
      <c r="H165" s="267">
        <v>9.1999999999999993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3" t="s">
        <v>151</v>
      </c>
      <c r="AU165" s="273" t="s">
        <v>91</v>
      </c>
      <c r="AV165" s="15" t="s">
        <v>149</v>
      </c>
      <c r="AW165" s="15" t="s">
        <v>35</v>
      </c>
      <c r="AX165" s="15" t="s">
        <v>89</v>
      </c>
      <c r="AY165" s="273" t="s">
        <v>142</v>
      </c>
    </row>
    <row r="166" s="2" customFormat="1" ht="24.15" customHeight="1">
      <c r="A166" s="39"/>
      <c r="B166" s="40"/>
      <c r="C166" s="228" t="s">
        <v>188</v>
      </c>
      <c r="D166" s="228" t="s">
        <v>144</v>
      </c>
      <c r="E166" s="229" t="s">
        <v>481</v>
      </c>
      <c r="F166" s="230" t="s">
        <v>482</v>
      </c>
      <c r="G166" s="231" t="s">
        <v>147</v>
      </c>
      <c r="H166" s="232">
        <v>13.140000000000001</v>
      </c>
      <c r="I166" s="233"/>
      <c r="J166" s="234">
        <f>ROUND(I166*H166,2)</f>
        <v>0</v>
      </c>
      <c r="K166" s="230" t="s">
        <v>148</v>
      </c>
      <c r="L166" s="45"/>
      <c r="M166" s="235" t="s">
        <v>1</v>
      </c>
      <c r="N166" s="236" t="s">
        <v>47</v>
      </c>
      <c r="O166" s="92"/>
      <c r="P166" s="237">
        <f>O166*H166</f>
        <v>0</v>
      </c>
      <c r="Q166" s="237">
        <v>0</v>
      </c>
      <c r="R166" s="237">
        <f>Q166*H166</f>
        <v>0</v>
      </c>
      <c r="S166" s="237">
        <v>0.089999999999999997</v>
      </c>
      <c r="T166" s="238">
        <f>S166*H166</f>
        <v>1.1826000000000001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149</v>
      </c>
      <c r="AT166" s="239" t="s">
        <v>144</v>
      </c>
      <c r="AU166" s="239" t="s">
        <v>91</v>
      </c>
      <c r="AY166" s="18" t="s">
        <v>142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89</v>
      </c>
      <c r="BK166" s="240">
        <f>ROUND(I166*H166,2)</f>
        <v>0</v>
      </c>
      <c r="BL166" s="18" t="s">
        <v>149</v>
      </c>
      <c r="BM166" s="239" t="s">
        <v>483</v>
      </c>
    </row>
    <row r="167" s="13" customFormat="1">
      <c r="A167" s="13"/>
      <c r="B167" s="241"/>
      <c r="C167" s="242"/>
      <c r="D167" s="243" t="s">
        <v>151</v>
      </c>
      <c r="E167" s="244" t="s">
        <v>1</v>
      </c>
      <c r="F167" s="245" t="s">
        <v>484</v>
      </c>
      <c r="G167" s="242"/>
      <c r="H167" s="244" t="s">
        <v>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151</v>
      </c>
      <c r="AU167" s="251" t="s">
        <v>91</v>
      </c>
      <c r="AV167" s="13" t="s">
        <v>89</v>
      </c>
      <c r="AW167" s="13" t="s">
        <v>35</v>
      </c>
      <c r="AX167" s="13" t="s">
        <v>82</v>
      </c>
      <c r="AY167" s="251" t="s">
        <v>142</v>
      </c>
    </row>
    <row r="168" s="14" customFormat="1">
      <c r="A168" s="14"/>
      <c r="B168" s="252"/>
      <c r="C168" s="253"/>
      <c r="D168" s="243" t="s">
        <v>151</v>
      </c>
      <c r="E168" s="254" t="s">
        <v>1</v>
      </c>
      <c r="F168" s="255" t="s">
        <v>485</v>
      </c>
      <c r="G168" s="253"/>
      <c r="H168" s="256">
        <v>13.140000000000001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2" t="s">
        <v>151</v>
      </c>
      <c r="AU168" s="262" t="s">
        <v>91</v>
      </c>
      <c r="AV168" s="14" t="s">
        <v>91</v>
      </c>
      <c r="AW168" s="14" t="s">
        <v>35</v>
      </c>
      <c r="AX168" s="14" t="s">
        <v>82</v>
      </c>
      <c r="AY168" s="262" t="s">
        <v>142</v>
      </c>
    </row>
    <row r="169" s="15" customFormat="1">
      <c r="A169" s="15"/>
      <c r="B169" s="263"/>
      <c r="C169" s="264"/>
      <c r="D169" s="243" t="s">
        <v>151</v>
      </c>
      <c r="E169" s="265" t="s">
        <v>1</v>
      </c>
      <c r="F169" s="266" t="s">
        <v>154</v>
      </c>
      <c r="G169" s="264"/>
      <c r="H169" s="267">
        <v>13.140000000000001</v>
      </c>
      <c r="I169" s="268"/>
      <c r="J169" s="264"/>
      <c r="K169" s="264"/>
      <c r="L169" s="269"/>
      <c r="M169" s="270"/>
      <c r="N169" s="271"/>
      <c r="O169" s="271"/>
      <c r="P169" s="271"/>
      <c r="Q169" s="271"/>
      <c r="R169" s="271"/>
      <c r="S169" s="271"/>
      <c r="T169" s="27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3" t="s">
        <v>151</v>
      </c>
      <c r="AU169" s="273" t="s">
        <v>91</v>
      </c>
      <c r="AV169" s="15" t="s">
        <v>149</v>
      </c>
      <c r="AW169" s="15" t="s">
        <v>35</v>
      </c>
      <c r="AX169" s="15" t="s">
        <v>89</v>
      </c>
      <c r="AY169" s="273" t="s">
        <v>142</v>
      </c>
    </row>
    <row r="170" s="2" customFormat="1" ht="24.15" customHeight="1">
      <c r="A170" s="39"/>
      <c r="B170" s="40"/>
      <c r="C170" s="228" t="s">
        <v>194</v>
      </c>
      <c r="D170" s="228" t="s">
        <v>144</v>
      </c>
      <c r="E170" s="229" t="s">
        <v>486</v>
      </c>
      <c r="F170" s="230" t="s">
        <v>487</v>
      </c>
      <c r="G170" s="231" t="s">
        <v>147</v>
      </c>
      <c r="H170" s="232">
        <v>15</v>
      </c>
      <c r="I170" s="233"/>
      <c r="J170" s="234">
        <f>ROUND(I170*H170,2)</f>
        <v>0</v>
      </c>
      <c r="K170" s="230" t="s">
        <v>148</v>
      </c>
      <c r="L170" s="45"/>
      <c r="M170" s="235" t="s">
        <v>1</v>
      </c>
      <c r="N170" s="236" t="s">
        <v>47</v>
      </c>
      <c r="O170" s="92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149</v>
      </c>
      <c r="AT170" s="239" t="s">
        <v>144</v>
      </c>
      <c r="AU170" s="239" t="s">
        <v>91</v>
      </c>
      <c r="AY170" s="18" t="s">
        <v>142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89</v>
      </c>
      <c r="BK170" s="240">
        <f>ROUND(I170*H170,2)</f>
        <v>0</v>
      </c>
      <c r="BL170" s="18" t="s">
        <v>149</v>
      </c>
      <c r="BM170" s="239" t="s">
        <v>488</v>
      </c>
    </row>
    <row r="171" s="13" customFormat="1">
      <c r="A171" s="13"/>
      <c r="B171" s="241"/>
      <c r="C171" s="242"/>
      <c r="D171" s="243" t="s">
        <v>151</v>
      </c>
      <c r="E171" s="244" t="s">
        <v>1</v>
      </c>
      <c r="F171" s="245" t="s">
        <v>489</v>
      </c>
      <c r="G171" s="242"/>
      <c r="H171" s="244" t="s">
        <v>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151</v>
      </c>
      <c r="AU171" s="251" t="s">
        <v>91</v>
      </c>
      <c r="AV171" s="13" t="s">
        <v>89</v>
      </c>
      <c r="AW171" s="13" t="s">
        <v>35</v>
      </c>
      <c r="AX171" s="13" t="s">
        <v>82</v>
      </c>
      <c r="AY171" s="251" t="s">
        <v>142</v>
      </c>
    </row>
    <row r="172" s="14" customFormat="1">
      <c r="A172" s="14"/>
      <c r="B172" s="252"/>
      <c r="C172" s="253"/>
      <c r="D172" s="243" t="s">
        <v>151</v>
      </c>
      <c r="E172" s="254" t="s">
        <v>1</v>
      </c>
      <c r="F172" s="255" t="s">
        <v>490</v>
      </c>
      <c r="G172" s="253"/>
      <c r="H172" s="256">
        <v>7.4500000000000002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2" t="s">
        <v>151</v>
      </c>
      <c r="AU172" s="262" t="s">
        <v>91</v>
      </c>
      <c r="AV172" s="14" t="s">
        <v>91</v>
      </c>
      <c r="AW172" s="14" t="s">
        <v>35</v>
      </c>
      <c r="AX172" s="14" t="s">
        <v>82</v>
      </c>
      <c r="AY172" s="262" t="s">
        <v>142</v>
      </c>
    </row>
    <row r="173" s="14" customFormat="1">
      <c r="A173" s="14"/>
      <c r="B173" s="252"/>
      <c r="C173" s="253"/>
      <c r="D173" s="243" t="s">
        <v>151</v>
      </c>
      <c r="E173" s="254" t="s">
        <v>1</v>
      </c>
      <c r="F173" s="255" t="s">
        <v>491</v>
      </c>
      <c r="G173" s="253"/>
      <c r="H173" s="256">
        <v>7.5499999999999998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2" t="s">
        <v>151</v>
      </c>
      <c r="AU173" s="262" t="s">
        <v>91</v>
      </c>
      <c r="AV173" s="14" t="s">
        <v>91</v>
      </c>
      <c r="AW173" s="14" t="s">
        <v>35</v>
      </c>
      <c r="AX173" s="14" t="s">
        <v>82</v>
      </c>
      <c r="AY173" s="262" t="s">
        <v>142</v>
      </c>
    </row>
    <row r="174" s="15" customFormat="1">
      <c r="A174" s="15"/>
      <c r="B174" s="263"/>
      <c r="C174" s="264"/>
      <c r="D174" s="243" t="s">
        <v>151</v>
      </c>
      <c r="E174" s="265" t="s">
        <v>1</v>
      </c>
      <c r="F174" s="266" t="s">
        <v>154</v>
      </c>
      <c r="G174" s="264"/>
      <c r="H174" s="267">
        <v>15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3" t="s">
        <v>151</v>
      </c>
      <c r="AU174" s="273" t="s">
        <v>91</v>
      </c>
      <c r="AV174" s="15" t="s">
        <v>149</v>
      </c>
      <c r="AW174" s="15" t="s">
        <v>35</v>
      </c>
      <c r="AX174" s="15" t="s">
        <v>89</v>
      </c>
      <c r="AY174" s="273" t="s">
        <v>142</v>
      </c>
    </row>
    <row r="175" s="12" customFormat="1" ht="22.8" customHeight="1">
      <c r="A175" s="12"/>
      <c r="B175" s="213"/>
      <c r="C175" s="214"/>
      <c r="D175" s="215" t="s">
        <v>81</v>
      </c>
      <c r="E175" s="226" t="s">
        <v>207</v>
      </c>
      <c r="F175" s="226" t="s">
        <v>208</v>
      </c>
      <c r="G175" s="214"/>
      <c r="H175" s="214"/>
      <c r="I175" s="217"/>
      <c r="J175" s="227">
        <f>BK175</f>
        <v>0</v>
      </c>
      <c r="K175" s="214"/>
      <c r="L175" s="218"/>
      <c r="M175" s="219"/>
      <c r="N175" s="220"/>
      <c r="O175" s="220"/>
      <c r="P175" s="221">
        <f>SUM(P176:P179)</f>
        <v>0</v>
      </c>
      <c r="Q175" s="220"/>
      <c r="R175" s="221">
        <f>SUM(R176:R179)</f>
        <v>0</v>
      </c>
      <c r="S175" s="220"/>
      <c r="T175" s="222">
        <f>SUM(T176:T179)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3" t="s">
        <v>89</v>
      </c>
      <c r="AT175" s="224" t="s">
        <v>81</v>
      </c>
      <c r="AU175" s="224" t="s">
        <v>89</v>
      </c>
      <c r="AY175" s="223" t="s">
        <v>142</v>
      </c>
      <c r="BK175" s="225">
        <f>SUM(BK176:BK179)</f>
        <v>0</v>
      </c>
    </row>
    <row r="176" s="2" customFormat="1" ht="37.8" customHeight="1">
      <c r="A176" s="39"/>
      <c r="B176" s="40"/>
      <c r="C176" s="228" t="s">
        <v>186</v>
      </c>
      <c r="D176" s="228" t="s">
        <v>144</v>
      </c>
      <c r="E176" s="229" t="s">
        <v>210</v>
      </c>
      <c r="F176" s="230" t="s">
        <v>211</v>
      </c>
      <c r="G176" s="231" t="s">
        <v>212</v>
      </c>
      <c r="H176" s="232">
        <v>68.534000000000006</v>
      </c>
      <c r="I176" s="233"/>
      <c r="J176" s="234">
        <f>ROUND(I176*H176,2)</f>
        <v>0</v>
      </c>
      <c r="K176" s="230" t="s">
        <v>148</v>
      </c>
      <c r="L176" s="45"/>
      <c r="M176" s="235" t="s">
        <v>1</v>
      </c>
      <c r="N176" s="236" t="s">
        <v>47</v>
      </c>
      <c r="O176" s="92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9" t="s">
        <v>149</v>
      </c>
      <c r="AT176" s="239" t="s">
        <v>144</v>
      </c>
      <c r="AU176" s="239" t="s">
        <v>91</v>
      </c>
      <c r="AY176" s="18" t="s">
        <v>142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89</v>
      </c>
      <c r="BK176" s="240">
        <f>ROUND(I176*H176,2)</f>
        <v>0</v>
      </c>
      <c r="BL176" s="18" t="s">
        <v>149</v>
      </c>
      <c r="BM176" s="239" t="s">
        <v>492</v>
      </c>
    </row>
    <row r="177" s="2" customFormat="1" ht="37.8" customHeight="1">
      <c r="A177" s="39"/>
      <c r="B177" s="40"/>
      <c r="C177" s="228" t="s">
        <v>209</v>
      </c>
      <c r="D177" s="228" t="s">
        <v>144</v>
      </c>
      <c r="E177" s="229" t="s">
        <v>215</v>
      </c>
      <c r="F177" s="230" t="s">
        <v>216</v>
      </c>
      <c r="G177" s="231" t="s">
        <v>212</v>
      </c>
      <c r="H177" s="232">
        <v>342.67000000000002</v>
      </c>
      <c r="I177" s="233"/>
      <c r="J177" s="234">
        <f>ROUND(I177*H177,2)</f>
        <v>0</v>
      </c>
      <c r="K177" s="230" t="s">
        <v>148</v>
      </c>
      <c r="L177" s="45"/>
      <c r="M177" s="235" t="s">
        <v>1</v>
      </c>
      <c r="N177" s="236" t="s">
        <v>47</v>
      </c>
      <c r="O177" s="92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149</v>
      </c>
      <c r="AT177" s="239" t="s">
        <v>144</v>
      </c>
      <c r="AU177" s="239" t="s">
        <v>91</v>
      </c>
      <c r="AY177" s="18" t="s">
        <v>142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89</v>
      </c>
      <c r="BK177" s="240">
        <f>ROUND(I177*H177,2)</f>
        <v>0</v>
      </c>
      <c r="BL177" s="18" t="s">
        <v>149</v>
      </c>
      <c r="BM177" s="239" t="s">
        <v>493</v>
      </c>
    </row>
    <row r="178" s="14" customFormat="1">
      <c r="A178" s="14"/>
      <c r="B178" s="252"/>
      <c r="C178" s="253"/>
      <c r="D178" s="243" t="s">
        <v>151</v>
      </c>
      <c r="E178" s="253"/>
      <c r="F178" s="255" t="s">
        <v>494</v>
      </c>
      <c r="G178" s="253"/>
      <c r="H178" s="256">
        <v>342.67000000000002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2" t="s">
        <v>151</v>
      </c>
      <c r="AU178" s="262" t="s">
        <v>91</v>
      </c>
      <c r="AV178" s="14" t="s">
        <v>91</v>
      </c>
      <c r="AW178" s="14" t="s">
        <v>4</v>
      </c>
      <c r="AX178" s="14" t="s">
        <v>89</v>
      </c>
      <c r="AY178" s="262" t="s">
        <v>142</v>
      </c>
    </row>
    <row r="179" s="2" customFormat="1" ht="37.8" customHeight="1">
      <c r="A179" s="39"/>
      <c r="B179" s="40"/>
      <c r="C179" s="228" t="s">
        <v>214</v>
      </c>
      <c r="D179" s="228" t="s">
        <v>144</v>
      </c>
      <c r="E179" s="229" t="s">
        <v>220</v>
      </c>
      <c r="F179" s="230" t="s">
        <v>221</v>
      </c>
      <c r="G179" s="231" t="s">
        <v>212</v>
      </c>
      <c r="H179" s="232">
        <v>68.534000000000006</v>
      </c>
      <c r="I179" s="233"/>
      <c r="J179" s="234">
        <f>ROUND(I179*H179,2)</f>
        <v>0</v>
      </c>
      <c r="K179" s="230" t="s">
        <v>148</v>
      </c>
      <c r="L179" s="45"/>
      <c r="M179" s="235" t="s">
        <v>1</v>
      </c>
      <c r="N179" s="236" t="s">
        <v>47</v>
      </c>
      <c r="O179" s="92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149</v>
      </c>
      <c r="AT179" s="239" t="s">
        <v>144</v>
      </c>
      <c r="AU179" s="239" t="s">
        <v>91</v>
      </c>
      <c r="AY179" s="18" t="s">
        <v>142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89</v>
      </c>
      <c r="BK179" s="240">
        <f>ROUND(I179*H179,2)</f>
        <v>0</v>
      </c>
      <c r="BL179" s="18" t="s">
        <v>149</v>
      </c>
      <c r="BM179" s="239" t="s">
        <v>495</v>
      </c>
    </row>
    <row r="180" s="12" customFormat="1" ht="25.92" customHeight="1">
      <c r="A180" s="12"/>
      <c r="B180" s="213"/>
      <c r="C180" s="214"/>
      <c r="D180" s="215" t="s">
        <v>81</v>
      </c>
      <c r="E180" s="216" t="s">
        <v>223</v>
      </c>
      <c r="F180" s="216" t="s">
        <v>224</v>
      </c>
      <c r="G180" s="214"/>
      <c r="H180" s="214"/>
      <c r="I180" s="217"/>
      <c r="J180" s="201">
        <f>BK180</f>
        <v>0</v>
      </c>
      <c r="K180" s="214"/>
      <c r="L180" s="218"/>
      <c r="M180" s="219"/>
      <c r="N180" s="220"/>
      <c r="O180" s="220"/>
      <c r="P180" s="221">
        <f>P181</f>
        <v>0</v>
      </c>
      <c r="Q180" s="220"/>
      <c r="R180" s="221">
        <f>R181</f>
        <v>0</v>
      </c>
      <c r="S180" s="220"/>
      <c r="T180" s="222">
        <f>T181</f>
        <v>0.63504000000000005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3" t="s">
        <v>91</v>
      </c>
      <c r="AT180" s="224" t="s">
        <v>81</v>
      </c>
      <c r="AU180" s="224" t="s">
        <v>82</v>
      </c>
      <c r="AY180" s="223" t="s">
        <v>142</v>
      </c>
      <c r="BK180" s="225">
        <f>BK181</f>
        <v>0</v>
      </c>
    </row>
    <row r="181" s="12" customFormat="1" ht="22.8" customHeight="1">
      <c r="A181" s="12"/>
      <c r="B181" s="213"/>
      <c r="C181" s="214"/>
      <c r="D181" s="215" t="s">
        <v>81</v>
      </c>
      <c r="E181" s="226" t="s">
        <v>225</v>
      </c>
      <c r="F181" s="226" t="s">
        <v>226</v>
      </c>
      <c r="G181" s="214"/>
      <c r="H181" s="214"/>
      <c r="I181" s="217"/>
      <c r="J181" s="227">
        <f>BK181</f>
        <v>0</v>
      </c>
      <c r="K181" s="214"/>
      <c r="L181" s="218"/>
      <c r="M181" s="219"/>
      <c r="N181" s="220"/>
      <c r="O181" s="220"/>
      <c r="P181" s="221">
        <f>SUM(P182:P189)</f>
        <v>0</v>
      </c>
      <c r="Q181" s="220"/>
      <c r="R181" s="221">
        <f>SUM(R182:R189)</f>
        <v>0</v>
      </c>
      <c r="S181" s="220"/>
      <c r="T181" s="222">
        <f>SUM(T182:T189)</f>
        <v>0.63504000000000005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3" t="s">
        <v>91</v>
      </c>
      <c r="AT181" s="224" t="s">
        <v>81</v>
      </c>
      <c r="AU181" s="224" t="s">
        <v>89</v>
      </c>
      <c r="AY181" s="223" t="s">
        <v>142</v>
      </c>
      <c r="BK181" s="225">
        <f>SUM(BK182:BK189)</f>
        <v>0</v>
      </c>
    </row>
    <row r="182" s="2" customFormat="1" ht="24.15" customHeight="1">
      <c r="A182" s="39"/>
      <c r="B182" s="40"/>
      <c r="C182" s="228" t="s">
        <v>219</v>
      </c>
      <c r="D182" s="228" t="s">
        <v>144</v>
      </c>
      <c r="E182" s="229" t="s">
        <v>496</v>
      </c>
      <c r="F182" s="230" t="s">
        <v>497</v>
      </c>
      <c r="G182" s="231" t="s">
        <v>180</v>
      </c>
      <c r="H182" s="232">
        <v>20.940000000000001</v>
      </c>
      <c r="I182" s="233"/>
      <c r="J182" s="234">
        <f>ROUND(I182*H182,2)</f>
        <v>0</v>
      </c>
      <c r="K182" s="230" t="s">
        <v>148</v>
      </c>
      <c r="L182" s="45"/>
      <c r="M182" s="235" t="s">
        <v>1</v>
      </c>
      <c r="N182" s="236" t="s">
        <v>47</v>
      </c>
      <c r="O182" s="92"/>
      <c r="P182" s="237">
        <f>O182*H182</f>
        <v>0</v>
      </c>
      <c r="Q182" s="237">
        <v>0</v>
      </c>
      <c r="R182" s="237">
        <f>Q182*H182</f>
        <v>0</v>
      </c>
      <c r="S182" s="237">
        <v>0.016</v>
      </c>
      <c r="T182" s="238">
        <f>S182*H182</f>
        <v>0.33504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230</v>
      </c>
      <c r="AT182" s="239" t="s">
        <v>144</v>
      </c>
      <c r="AU182" s="239" t="s">
        <v>91</v>
      </c>
      <c r="AY182" s="18" t="s">
        <v>142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89</v>
      </c>
      <c r="BK182" s="240">
        <f>ROUND(I182*H182,2)</f>
        <v>0</v>
      </c>
      <c r="BL182" s="18" t="s">
        <v>230</v>
      </c>
      <c r="BM182" s="239" t="s">
        <v>498</v>
      </c>
    </row>
    <row r="183" s="13" customFormat="1">
      <c r="A183" s="13"/>
      <c r="B183" s="241"/>
      <c r="C183" s="242"/>
      <c r="D183" s="243" t="s">
        <v>151</v>
      </c>
      <c r="E183" s="244" t="s">
        <v>1</v>
      </c>
      <c r="F183" s="245" t="s">
        <v>232</v>
      </c>
      <c r="G183" s="242"/>
      <c r="H183" s="244" t="s">
        <v>1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151</v>
      </c>
      <c r="AU183" s="251" t="s">
        <v>91</v>
      </c>
      <c r="AV183" s="13" t="s">
        <v>89</v>
      </c>
      <c r="AW183" s="13" t="s">
        <v>35</v>
      </c>
      <c r="AX183" s="13" t="s">
        <v>82</v>
      </c>
      <c r="AY183" s="251" t="s">
        <v>142</v>
      </c>
    </row>
    <row r="184" s="14" customFormat="1">
      <c r="A184" s="14"/>
      <c r="B184" s="252"/>
      <c r="C184" s="253"/>
      <c r="D184" s="243" t="s">
        <v>151</v>
      </c>
      <c r="E184" s="254" t="s">
        <v>1</v>
      </c>
      <c r="F184" s="255" t="s">
        <v>499</v>
      </c>
      <c r="G184" s="253"/>
      <c r="H184" s="256">
        <v>20.940000000000001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2" t="s">
        <v>151</v>
      </c>
      <c r="AU184" s="262" t="s">
        <v>91</v>
      </c>
      <c r="AV184" s="14" t="s">
        <v>91</v>
      </c>
      <c r="AW184" s="14" t="s">
        <v>35</v>
      </c>
      <c r="AX184" s="14" t="s">
        <v>82</v>
      </c>
      <c r="AY184" s="262" t="s">
        <v>142</v>
      </c>
    </row>
    <row r="185" s="15" customFormat="1">
      <c r="A185" s="15"/>
      <c r="B185" s="263"/>
      <c r="C185" s="264"/>
      <c r="D185" s="243" t="s">
        <v>151</v>
      </c>
      <c r="E185" s="265" t="s">
        <v>1</v>
      </c>
      <c r="F185" s="266" t="s">
        <v>154</v>
      </c>
      <c r="G185" s="264"/>
      <c r="H185" s="267">
        <v>20.940000000000001</v>
      </c>
      <c r="I185" s="268"/>
      <c r="J185" s="264"/>
      <c r="K185" s="264"/>
      <c r="L185" s="269"/>
      <c r="M185" s="270"/>
      <c r="N185" s="271"/>
      <c r="O185" s="271"/>
      <c r="P185" s="271"/>
      <c r="Q185" s="271"/>
      <c r="R185" s="271"/>
      <c r="S185" s="271"/>
      <c r="T185" s="27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3" t="s">
        <v>151</v>
      </c>
      <c r="AU185" s="273" t="s">
        <v>91</v>
      </c>
      <c r="AV185" s="15" t="s">
        <v>149</v>
      </c>
      <c r="AW185" s="15" t="s">
        <v>35</v>
      </c>
      <c r="AX185" s="15" t="s">
        <v>89</v>
      </c>
      <c r="AY185" s="273" t="s">
        <v>142</v>
      </c>
    </row>
    <row r="186" s="2" customFormat="1" ht="24.15" customHeight="1">
      <c r="A186" s="39"/>
      <c r="B186" s="40"/>
      <c r="C186" s="228" t="s">
        <v>227</v>
      </c>
      <c r="D186" s="228" t="s">
        <v>144</v>
      </c>
      <c r="E186" s="229" t="s">
        <v>500</v>
      </c>
      <c r="F186" s="230" t="s">
        <v>501</v>
      </c>
      <c r="G186" s="231" t="s">
        <v>295</v>
      </c>
      <c r="H186" s="232">
        <v>300</v>
      </c>
      <c r="I186" s="233"/>
      <c r="J186" s="234">
        <f>ROUND(I186*H186,2)</f>
        <v>0</v>
      </c>
      <c r="K186" s="230" t="s">
        <v>148</v>
      </c>
      <c r="L186" s="45"/>
      <c r="M186" s="235" t="s">
        <v>1</v>
      </c>
      <c r="N186" s="236" t="s">
        <v>47</v>
      </c>
      <c r="O186" s="92"/>
      <c r="P186" s="237">
        <f>O186*H186</f>
        <v>0</v>
      </c>
      <c r="Q186" s="237">
        <v>0</v>
      </c>
      <c r="R186" s="237">
        <f>Q186*H186</f>
        <v>0</v>
      </c>
      <c r="S186" s="237">
        <v>0.001</v>
      </c>
      <c r="T186" s="238">
        <f>S186*H186</f>
        <v>0.29999999999999999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9" t="s">
        <v>230</v>
      </c>
      <c r="AT186" s="239" t="s">
        <v>144</v>
      </c>
      <c r="AU186" s="239" t="s">
        <v>91</v>
      </c>
      <c r="AY186" s="18" t="s">
        <v>142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89</v>
      </c>
      <c r="BK186" s="240">
        <f>ROUND(I186*H186,2)</f>
        <v>0</v>
      </c>
      <c r="BL186" s="18" t="s">
        <v>230</v>
      </c>
      <c r="BM186" s="239" t="s">
        <v>502</v>
      </c>
    </row>
    <row r="187" s="13" customFormat="1">
      <c r="A187" s="13"/>
      <c r="B187" s="241"/>
      <c r="C187" s="242"/>
      <c r="D187" s="243" t="s">
        <v>151</v>
      </c>
      <c r="E187" s="244" t="s">
        <v>1</v>
      </c>
      <c r="F187" s="245" t="s">
        <v>503</v>
      </c>
      <c r="G187" s="242"/>
      <c r="H187" s="244" t="s">
        <v>1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1" t="s">
        <v>151</v>
      </c>
      <c r="AU187" s="251" t="s">
        <v>91</v>
      </c>
      <c r="AV187" s="13" t="s">
        <v>89</v>
      </c>
      <c r="AW187" s="13" t="s">
        <v>35</v>
      </c>
      <c r="AX187" s="13" t="s">
        <v>82</v>
      </c>
      <c r="AY187" s="251" t="s">
        <v>142</v>
      </c>
    </row>
    <row r="188" s="14" customFormat="1">
      <c r="A188" s="14"/>
      <c r="B188" s="252"/>
      <c r="C188" s="253"/>
      <c r="D188" s="243" t="s">
        <v>151</v>
      </c>
      <c r="E188" s="254" t="s">
        <v>1</v>
      </c>
      <c r="F188" s="255" t="s">
        <v>504</v>
      </c>
      <c r="G188" s="253"/>
      <c r="H188" s="256">
        <v>300</v>
      </c>
      <c r="I188" s="257"/>
      <c r="J188" s="253"/>
      <c r="K188" s="253"/>
      <c r="L188" s="258"/>
      <c r="M188" s="259"/>
      <c r="N188" s="260"/>
      <c r="O188" s="260"/>
      <c r="P188" s="260"/>
      <c r="Q188" s="260"/>
      <c r="R188" s="260"/>
      <c r="S188" s="260"/>
      <c r="T188" s="26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2" t="s">
        <v>151</v>
      </c>
      <c r="AU188" s="262" t="s">
        <v>91</v>
      </c>
      <c r="AV188" s="14" t="s">
        <v>91</v>
      </c>
      <c r="AW188" s="14" t="s">
        <v>35</v>
      </c>
      <c r="AX188" s="14" t="s">
        <v>82</v>
      </c>
      <c r="AY188" s="262" t="s">
        <v>142</v>
      </c>
    </row>
    <row r="189" s="15" customFormat="1">
      <c r="A189" s="15"/>
      <c r="B189" s="263"/>
      <c r="C189" s="264"/>
      <c r="D189" s="243" t="s">
        <v>151</v>
      </c>
      <c r="E189" s="265" t="s">
        <v>1</v>
      </c>
      <c r="F189" s="266" t="s">
        <v>154</v>
      </c>
      <c r="G189" s="264"/>
      <c r="H189" s="267">
        <v>300</v>
      </c>
      <c r="I189" s="268"/>
      <c r="J189" s="264"/>
      <c r="K189" s="264"/>
      <c r="L189" s="269"/>
      <c r="M189" s="270"/>
      <c r="N189" s="271"/>
      <c r="O189" s="271"/>
      <c r="P189" s="271"/>
      <c r="Q189" s="271"/>
      <c r="R189" s="271"/>
      <c r="S189" s="271"/>
      <c r="T189" s="27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3" t="s">
        <v>151</v>
      </c>
      <c r="AU189" s="273" t="s">
        <v>91</v>
      </c>
      <c r="AV189" s="15" t="s">
        <v>149</v>
      </c>
      <c r="AW189" s="15" t="s">
        <v>35</v>
      </c>
      <c r="AX189" s="15" t="s">
        <v>89</v>
      </c>
      <c r="AY189" s="273" t="s">
        <v>142</v>
      </c>
    </row>
    <row r="190" s="2" customFormat="1" ht="49.92" customHeight="1">
      <c r="A190" s="39"/>
      <c r="B190" s="40"/>
      <c r="C190" s="41"/>
      <c r="D190" s="41"/>
      <c r="E190" s="216" t="s">
        <v>234</v>
      </c>
      <c r="F190" s="216" t="s">
        <v>235</v>
      </c>
      <c r="G190" s="41"/>
      <c r="H190" s="41"/>
      <c r="I190" s="41"/>
      <c r="J190" s="201">
        <f>BK190</f>
        <v>0</v>
      </c>
      <c r="K190" s="41"/>
      <c r="L190" s="45"/>
      <c r="M190" s="274"/>
      <c r="N190" s="275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81</v>
      </c>
      <c r="AU190" s="18" t="s">
        <v>82</v>
      </c>
      <c r="AY190" s="18" t="s">
        <v>236</v>
      </c>
      <c r="BK190" s="240">
        <f>SUM(BK191:BK195)</f>
        <v>0</v>
      </c>
    </row>
    <row r="191" s="2" customFormat="1" ht="16.32" customHeight="1">
      <c r="A191" s="39"/>
      <c r="B191" s="40"/>
      <c r="C191" s="276" t="s">
        <v>1</v>
      </c>
      <c r="D191" s="276" t="s">
        <v>144</v>
      </c>
      <c r="E191" s="277" t="s">
        <v>1</v>
      </c>
      <c r="F191" s="278" t="s">
        <v>1</v>
      </c>
      <c r="G191" s="279" t="s">
        <v>1</v>
      </c>
      <c r="H191" s="280"/>
      <c r="I191" s="281"/>
      <c r="J191" s="282">
        <f>BK191</f>
        <v>0</v>
      </c>
      <c r="K191" s="283"/>
      <c r="L191" s="45"/>
      <c r="M191" s="284" t="s">
        <v>1</v>
      </c>
      <c r="N191" s="285" t="s">
        <v>47</v>
      </c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236</v>
      </c>
      <c r="AU191" s="18" t="s">
        <v>89</v>
      </c>
      <c r="AY191" s="18" t="s">
        <v>236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89</v>
      </c>
      <c r="BK191" s="240">
        <f>I191*H191</f>
        <v>0</v>
      </c>
    </row>
    <row r="192" s="2" customFormat="1" ht="16.32" customHeight="1">
      <c r="A192" s="39"/>
      <c r="B192" s="40"/>
      <c r="C192" s="276" t="s">
        <v>1</v>
      </c>
      <c r="D192" s="276" t="s">
        <v>144</v>
      </c>
      <c r="E192" s="277" t="s">
        <v>1</v>
      </c>
      <c r="F192" s="278" t="s">
        <v>1</v>
      </c>
      <c r="G192" s="279" t="s">
        <v>1</v>
      </c>
      <c r="H192" s="280"/>
      <c r="I192" s="281"/>
      <c r="J192" s="282">
        <f>BK192</f>
        <v>0</v>
      </c>
      <c r="K192" s="283"/>
      <c r="L192" s="45"/>
      <c r="M192" s="284" t="s">
        <v>1</v>
      </c>
      <c r="N192" s="285" t="s">
        <v>47</v>
      </c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236</v>
      </c>
      <c r="AU192" s="18" t="s">
        <v>89</v>
      </c>
      <c r="AY192" s="18" t="s">
        <v>236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89</v>
      </c>
      <c r="BK192" s="240">
        <f>I192*H192</f>
        <v>0</v>
      </c>
    </row>
    <row r="193" s="2" customFormat="1" ht="16.32" customHeight="1">
      <c r="A193" s="39"/>
      <c r="B193" s="40"/>
      <c r="C193" s="276" t="s">
        <v>1</v>
      </c>
      <c r="D193" s="276" t="s">
        <v>144</v>
      </c>
      <c r="E193" s="277" t="s">
        <v>1</v>
      </c>
      <c r="F193" s="278" t="s">
        <v>1</v>
      </c>
      <c r="G193" s="279" t="s">
        <v>1</v>
      </c>
      <c r="H193" s="280"/>
      <c r="I193" s="281"/>
      <c r="J193" s="282">
        <f>BK193</f>
        <v>0</v>
      </c>
      <c r="K193" s="283"/>
      <c r="L193" s="45"/>
      <c r="M193" s="284" t="s">
        <v>1</v>
      </c>
      <c r="N193" s="285" t="s">
        <v>47</v>
      </c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236</v>
      </c>
      <c r="AU193" s="18" t="s">
        <v>89</v>
      </c>
      <c r="AY193" s="18" t="s">
        <v>236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89</v>
      </c>
      <c r="BK193" s="240">
        <f>I193*H193</f>
        <v>0</v>
      </c>
    </row>
    <row r="194" s="2" customFormat="1" ht="16.32" customHeight="1">
      <c r="A194" s="39"/>
      <c r="B194" s="40"/>
      <c r="C194" s="276" t="s">
        <v>1</v>
      </c>
      <c r="D194" s="276" t="s">
        <v>144</v>
      </c>
      <c r="E194" s="277" t="s">
        <v>1</v>
      </c>
      <c r="F194" s="278" t="s">
        <v>1</v>
      </c>
      <c r="G194" s="279" t="s">
        <v>1</v>
      </c>
      <c r="H194" s="280"/>
      <c r="I194" s="281"/>
      <c r="J194" s="282">
        <f>BK194</f>
        <v>0</v>
      </c>
      <c r="K194" s="283"/>
      <c r="L194" s="45"/>
      <c r="M194" s="284" t="s">
        <v>1</v>
      </c>
      <c r="N194" s="285" t="s">
        <v>47</v>
      </c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236</v>
      </c>
      <c r="AU194" s="18" t="s">
        <v>89</v>
      </c>
      <c r="AY194" s="18" t="s">
        <v>236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8" t="s">
        <v>89</v>
      </c>
      <c r="BK194" s="240">
        <f>I194*H194</f>
        <v>0</v>
      </c>
    </row>
    <row r="195" s="2" customFormat="1" ht="16.32" customHeight="1">
      <c r="A195" s="39"/>
      <c r="B195" s="40"/>
      <c r="C195" s="276" t="s">
        <v>1</v>
      </c>
      <c r="D195" s="276" t="s">
        <v>144</v>
      </c>
      <c r="E195" s="277" t="s">
        <v>1</v>
      </c>
      <c r="F195" s="278" t="s">
        <v>1</v>
      </c>
      <c r="G195" s="279" t="s">
        <v>1</v>
      </c>
      <c r="H195" s="280"/>
      <c r="I195" s="281"/>
      <c r="J195" s="282">
        <f>BK195</f>
        <v>0</v>
      </c>
      <c r="K195" s="283"/>
      <c r="L195" s="45"/>
      <c r="M195" s="284" t="s">
        <v>1</v>
      </c>
      <c r="N195" s="285" t="s">
        <v>47</v>
      </c>
      <c r="O195" s="286"/>
      <c r="P195" s="286"/>
      <c r="Q195" s="286"/>
      <c r="R195" s="286"/>
      <c r="S195" s="286"/>
      <c r="T195" s="287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236</v>
      </c>
      <c r="AU195" s="18" t="s">
        <v>89</v>
      </c>
      <c r="AY195" s="18" t="s">
        <v>236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89</v>
      </c>
      <c r="BK195" s="240">
        <f>I195*H195</f>
        <v>0</v>
      </c>
    </row>
    <row r="196" s="2" customFormat="1" ht="6.96" customHeight="1">
      <c r="A196" s="39"/>
      <c r="B196" s="67"/>
      <c r="C196" s="68"/>
      <c r="D196" s="68"/>
      <c r="E196" s="68"/>
      <c r="F196" s="68"/>
      <c r="G196" s="68"/>
      <c r="H196" s="68"/>
      <c r="I196" s="68"/>
      <c r="J196" s="68"/>
      <c r="K196" s="68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lZIy1iBBkYcbpWfVPAp800FE4GzN1O7wUtbHSjxJ0QyEaXYlA81XsW5pYWrhy6ZhpKE5adl3NgsjGCjYqCuHsw==" hashValue="QXGvqXOi+1fNhxDOIgY1heagDf8vsEhOp51IKSvKNmObN0b/HJPR1ebuLKuq9oY9nhXLqbqSP1c47Z8/y5oWeg==" algorithmName="SHA-512" password="CC35"/>
  <autoFilter ref="C127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dataValidations count="2">
    <dataValidation type="list" allowBlank="1" showInputMessage="1" showErrorMessage="1" error="Povoleny jsou hodnoty K, M." sqref="D191:D196">
      <formula1>"K, M"</formula1>
    </dataValidation>
    <dataValidation type="list" allowBlank="1" showInputMessage="1" showErrorMessage="1" error="Povoleny jsou hodnoty základní, snížená, zákl. přenesená, sníž. přenesená, nulová." sqref="N191:N196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  <c r="AZ2" s="288" t="s">
        <v>505</v>
      </c>
      <c r="BA2" s="288" t="s">
        <v>1</v>
      </c>
      <c r="BB2" s="288" t="s">
        <v>1</v>
      </c>
      <c r="BC2" s="288" t="s">
        <v>506</v>
      </c>
      <c r="BD2" s="28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  <c r="AZ3" s="288" t="s">
        <v>507</v>
      </c>
      <c r="BA3" s="288" t="s">
        <v>1</v>
      </c>
      <c r="BB3" s="288" t="s">
        <v>1</v>
      </c>
      <c r="BC3" s="288" t="s">
        <v>508</v>
      </c>
      <c r="BD3" s="288" t="s">
        <v>91</v>
      </c>
    </row>
    <row r="4" s="1" customFormat="1" ht="24.96" customHeight="1">
      <c r="B4" s="21"/>
      <c r="D4" s="149" t="s">
        <v>110</v>
      </c>
      <c r="L4" s="21"/>
      <c r="M4" s="150" t="s">
        <v>10</v>
      </c>
      <c r="AT4" s="18" t="s">
        <v>4</v>
      </c>
      <c r="AZ4" s="288" t="s">
        <v>237</v>
      </c>
      <c r="BA4" s="288" t="s">
        <v>1</v>
      </c>
      <c r="BB4" s="288" t="s">
        <v>1</v>
      </c>
      <c r="BC4" s="288" t="s">
        <v>509</v>
      </c>
      <c r="BD4" s="288" t="s">
        <v>91</v>
      </c>
    </row>
    <row r="5" s="1" customFormat="1" ht="6.96" customHeight="1">
      <c r="B5" s="21"/>
      <c r="L5" s="21"/>
      <c r="AZ5" s="288" t="s">
        <v>510</v>
      </c>
      <c r="BA5" s="288" t="s">
        <v>1</v>
      </c>
      <c r="BB5" s="288" t="s">
        <v>1</v>
      </c>
      <c r="BC5" s="288" t="s">
        <v>511</v>
      </c>
      <c r="BD5" s="288" t="s">
        <v>91</v>
      </c>
    </row>
    <row r="6" s="1" customFormat="1" ht="12" customHeight="1">
      <c r="B6" s="21"/>
      <c r="D6" s="151" t="s">
        <v>16</v>
      </c>
      <c r="L6" s="21"/>
      <c r="AZ6" s="288" t="s">
        <v>512</v>
      </c>
      <c r="BA6" s="288" t="s">
        <v>1</v>
      </c>
      <c r="BB6" s="288" t="s">
        <v>1</v>
      </c>
      <c r="BC6" s="288" t="s">
        <v>513</v>
      </c>
      <c r="BD6" s="288" t="s">
        <v>91</v>
      </c>
    </row>
    <row r="7" s="1" customFormat="1" ht="16.5" customHeight="1">
      <c r="B7" s="21"/>
      <c r="E7" s="152" t="str">
        <f>'Rekapitulace stavby'!K6</f>
        <v>Úpravy zpevněných ploch před objektem Fr. Skaunicové 66/17, Brno</v>
      </c>
      <c r="F7" s="151"/>
      <c r="G7" s="151"/>
      <c r="H7" s="151"/>
      <c r="L7" s="21"/>
      <c r="AZ7" s="288" t="s">
        <v>514</v>
      </c>
      <c r="BA7" s="288" t="s">
        <v>1</v>
      </c>
      <c r="BB7" s="288" t="s">
        <v>1</v>
      </c>
      <c r="BC7" s="288" t="s">
        <v>515</v>
      </c>
      <c r="BD7" s="288" t="s">
        <v>91</v>
      </c>
    </row>
    <row r="8" s="1" customFormat="1" ht="12" customHeight="1">
      <c r="B8" s="21"/>
      <c r="D8" s="151" t="s">
        <v>111</v>
      </c>
      <c r="L8" s="21"/>
      <c r="AZ8" s="288" t="s">
        <v>516</v>
      </c>
      <c r="BA8" s="288" t="s">
        <v>1</v>
      </c>
      <c r="BB8" s="288" t="s">
        <v>1</v>
      </c>
      <c r="BC8" s="288" t="s">
        <v>517</v>
      </c>
      <c r="BD8" s="288" t="s">
        <v>91</v>
      </c>
    </row>
    <row r="9" s="2" customFormat="1" ht="16.5" customHeight="1">
      <c r="A9" s="39"/>
      <c r="B9" s="45"/>
      <c r="C9" s="39"/>
      <c r="D9" s="39"/>
      <c r="E9" s="152" t="s">
        <v>447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518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31. 1. 2020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36</v>
      </c>
      <c r="E25" s="39"/>
      <c r="F25" s="39"/>
      <c r="G25" s="39"/>
      <c r="H25" s="39"/>
      <c r="I25" s="151" t="s">
        <v>25</v>
      </c>
      <c r="J25" s="142" t="s">
        <v>37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38</v>
      </c>
      <c r="F26" s="39"/>
      <c r="G26" s="39"/>
      <c r="H26" s="39"/>
      <c r="I26" s="151" t="s">
        <v>28</v>
      </c>
      <c r="J26" s="142" t="s">
        <v>39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40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5"/>
      <c r="B29" s="156"/>
      <c r="C29" s="155"/>
      <c r="D29" s="155"/>
      <c r="E29" s="157" t="s">
        <v>41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42</v>
      </c>
      <c r="E32" s="39"/>
      <c r="F32" s="39"/>
      <c r="G32" s="39"/>
      <c r="H32" s="39"/>
      <c r="I32" s="39"/>
      <c r="J32" s="161">
        <f>ROUND(J132,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44</v>
      </c>
      <c r="G34" s="39"/>
      <c r="H34" s="39"/>
      <c r="I34" s="162" t="s">
        <v>43</v>
      </c>
      <c r="J34" s="162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46</v>
      </c>
      <c r="E35" s="151" t="s">
        <v>47</v>
      </c>
      <c r="F35" s="164">
        <f>ROUND((ROUND((SUM(BE132:BE351)),  2) + SUM(BE353:BE357)), 2)</f>
        <v>0</v>
      </c>
      <c r="G35" s="39"/>
      <c r="H35" s="39"/>
      <c r="I35" s="165">
        <v>0.20999999999999999</v>
      </c>
      <c r="J35" s="164">
        <f>ROUND((ROUND(((SUM(BE132:BE351))*I35),  2) + (SUM(BE353:BE357)*I35)),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48</v>
      </c>
      <c r="F36" s="164">
        <f>ROUND((ROUND((SUM(BF132:BF351)),  2) + SUM(BF353:BF357)), 2)</f>
        <v>0</v>
      </c>
      <c r="G36" s="39"/>
      <c r="H36" s="39"/>
      <c r="I36" s="165">
        <v>0.14999999999999999</v>
      </c>
      <c r="J36" s="164">
        <f>ROUND((ROUND(((SUM(BF132:BF351))*I36),  2) + (SUM(BF353:BF357)*I36)),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ROUND((ROUND((SUM(BG132:BG351)),  2) + SUM(BG353:BG357)),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50</v>
      </c>
      <c r="F38" s="164">
        <f>ROUND((ROUND((SUM(BH132:BH351)),  2) + SUM(BH353:BH357)),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51</v>
      </c>
      <c r="F39" s="164">
        <f>ROUND((ROUND((SUM(BI132:BI351)),  2) + SUM(BI353:BI357)),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52</v>
      </c>
      <c r="E41" s="168"/>
      <c r="F41" s="168"/>
      <c r="G41" s="169" t="s">
        <v>53</v>
      </c>
      <c r="H41" s="170" t="s">
        <v>54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Úpravy zpevněných ploch před objektem Fr. Skaunicové 66/17, Brno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447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02.2 - Nové konstrukce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Fr. Skaunicové 66/17, Brno-Židenice</v>
      </c>
      <c r="G91" s="41"/>
      <c r="H91" s="41"/>
      <c r="I91" s="33" t="s">
        <v>22</v>
      </c>
      <c r="J91" s="80" t="str">
        <f>IF(J14="","",J14)</f>
        <v>31. 1. 2020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MŠ speciální, ZŠ speciální a PŠ ELPIS Brno, p.o.</v>
      </c>
      <c r="G93" s="41"/>
      <c r="H93" s="41"/>
      <c r="I93" s="33" t="s">
        <v>31</v>
      </c>
      <c r="J93" s="37" t="str">
        <f>E23</f>
        <v>Pro budovy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36</v>
      </c>
      <c r="J94" s="37" t="str">
        <f>E26</f>
        <v>STAGA stavební agentura s.r.o.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116</v>
      </c>
      <c r="D96" s="186"/>
      <c r="E96" s="186"/>
      <c r="F96" s="186"/>
      <c r="G96" s="186"/>
      <c r="H96" s="186"/>
      <c r="I96" s="186"/>
      <c r="J96" s="187" t="s">
        <v>117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118</v>
      </c>
      <c r="D98" s="41"/>
      <c r="E98" s="41"/>
      <c r="F98" s="41"/>
      <c r="G98" s="41"/>
      <c r="H98" s="41"/>
      <c r="I98" s="41"/>
      <c r="J98" s="111">
        <f>J132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119</v>
      </c>
    </row>
    <row r="99" s="9" customFormat="1" ht="24.96" customHeight="1">
      <c r="A99" s="9"/>
      <c r="B99" s="189"/>
      <c r="C99" s="190"/>
      <c r="D99" s="191" t="s">
        <v>120</v>
      </c>
      <c r="E99" s="192"/>
      <c r="F99" s="192"/>
      <c r="G99" s="192"/>
      <c r="H99" s="192"/>
      <c r="I99" s="192"/>
      <c r="J99" s="193">
        <f>J133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121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242</v>
      </c>
      <c r="E101" s="197"/>
      <c r="F101" s="197"/>
      <c r="G101" s="197"/>
      <c r="H101" s="197"/>
      <c r="I101" s="197"/>
      <c r="J101" s="198">
        <f>J186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243</v>
      </c>
      <c r="E102" s="197"/>
      <c r="F102" s="197"/>
      <c r="G102" s="197"/>
      <c r="H102" s="197"/>
      <c r="I102" s="197"/>
      <c r="J102" s="198">
        <f>J216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244</v>
      </c>
      <c r="E103" s="197"/>
      <c r="F103" s="197"/>
      <c r="G103" s="197"/>
      <c r="H103" s="197"/>
      <c r="I103" s="197"/>
      <c r="J103" s="198">
        <f>J222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245</v>
      </c>
      <c r="E104" s="197"/>
      <c r="F104" s="197"/>
      <c r="G104" s="197"/>
      <c r="H104" s="197"/>
      <c r="I104" s="197"/>
      <c r="J104" s="198">
        <f>J252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246</v>
      </c>
      <c r="E105" s="197"/>
      <c r="F105" s="197"/>
      <c r="G105" s="197"/>
      <c r="H105" s="197"/>
      <c r="I105" s="197"/>
      <c r="J105" s="198">
        <f>J307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9"/>
      <c r="C106" s="190"/>
      <c r="D106" s="191" t="s">
        <v>124</v>
      </c>
      <c r="E106" s="192"/>
      <c r="F106" s="192"/>
      <c r="G106" s="192"/>
      <c r="H106" s="192"/>
      <c r="I106" s="192"/>
      <c r="J106" s="193">
        <f>J309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5"/>
      <c r="C107" s="134"/>
      <c r="D107" s="196" t="s">
        <v>519</v>
      </c>
      <c r="E107" s="197"/>
      <c r="F107" s="197"/>
      <c r="G107" s="197"/>
      <c r="H107" s="197"/>
      <c r="I107" s="197"/>
      <c r="J107" s="198">
        <f>J310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125</v>
      </c>
      <c r="E108" s="197"/>
      <c r="F108" s="197"/>
      <c r="G108" s="197"/>
      <c r="H108" s="197"/>
      <c r="I108" s="197"/>
      <c r="J108" s="198">
        <f>J332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520</v>
      </c>
      <c r="E109" s="197"/>
      <c r="F109" s="197"/>
      <c r="G109" s="197"/>
      <c r="H109" s="197"/>
      <c r="I109" s="197"/>
      <c r="J109" s="198">
        <f>J345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1.84" customHeight="1">
      <c r="A110" s="9"/>
      <c r="B110" s="189"/>
      <c r="C110" s="190"/>
      <c r="D110" s="200" t="s">
        <v>126</v>
      </c>
      <c r="E110" s="190"/>
      <c r="F110" s="190"/>
      <c r="G110" s="190"/>
      <c r="H110" s="190"/>
      <c r="I110" s="190"/>
      <c r="J110" s="201">
        <f>J352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127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>Úpravy zpevněných ploch před objektem Fr. Skaunicové 66/17, Brno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111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184" t="s">
        <v>447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113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E11</f>
        <v>02.2 - Nové konstrukce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F14</f>
        <v>Fr. Skaunicové 66/17, Brno-Židenice</v>
      </c>
      <c r="G126" s="41"/>
      <c r="H126" s="41"/>
      <c r="I126" s="33" t="s">
        <v>22</v>
      </c>
      <c r="J126" s="80" t="str">
        <f>IF(J14="","",J14)</f>
        <v>31. 1. 2020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E17</f>
        <v>MŠ speciální, ZŠ speciální a PŠ ELPIS Brno, p.o.</v>
      </c>
      <c r="G128" s="41"/>
      <c r="H128" s="41"/>
      <c r="I128" s="33" t="s">
        <v>31</v>
      </c>
      <c r="J128" s="37" t="str">
        <f>E23</f>
        <v>Pro budovy s.r.o.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5.65" customHeight="1">
      <c r="A129" s="39"/>
      <c r="B129" s="40"/>
      <c r="C129" s="33" t="s">
        <v>29</v>
      </c>
      <c r="D129" s="41"/>
      <c r="E129" s="41"/>
      <c r="F129" s="28" t="str">
        <f>IF(E20="","",E20)</f>
        <v>Vyplň údaj</v>
      </c>
      <c r="G129" s="41"/>
      <c r="H129" s="41"/>
      <c r="I129" s="33" t="s">
        <v>36</v>
      </c>
      <c r="J129" s="37" t="str">
        <f>E26</f>
        <v>STAGA stavební agentura s.r.o.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2"/>
      <c r="B131" s="203"/>
      <c r="C131" s="204" t="s">
        <v>128</v>
      </c>
      <c r="D131" s="205" t="s">
        <v>67</v>
      </c>
      <c r="E131" s="205" t="s">
        <v>63</v>
      </c>
      <c r="F131" s="205" t="s">
        <v>64</v>
      </c>
      <c r="G131" s="205" t="s">
        <v>129</v>
      </c>
      <c r="H131" s="205" t="s">
        <v>130</v>
      </c>
      <c r="I131" s="205" t="s">
        <v>131</v>
      </c>
      <c r="J131" s="205" t="s">
        <v>117</v>
      </c>
      <c r="K131" s="206" t="s">
        <v>132</v>
      </c>
      <c r="L131" s="207"/>
      <c r="M131" s="101" t="s">
        <v>1</v>
      </c>
      <c r="N131" s="102" t="s">
        <v>46</v>
      </c>
      <c r="O131" s="102" t="s">
        <v>133</v>
      </c>
      <c r="P131" s="102" t="s">
        <v>134</v>
      </c>
      <c r="Q131" s="102" t="s">
        <v>135</v>
      </c>
      <c r="R131" s="102" t="s">
        <v>136</v>
      </c>
      <c r="S131" s="102" t="s">
        <v>137</v>
      </c>
      <c r="T131" s="103" t="s">
        <v>138</v>
      </c>
      <c r="U131" s="202"/>
      <c r="V131" s="202"/>
      <c r="W131" s="202"/>
      <c r="X131" s="202"/>
      <c r="Y131" s="202"/>
      <c r="Z131" s="202"/>
      <c r="AA131" s="202"/>
      <c r="AB131" s="202"/>
      <c r="AC131" s="202"/>
      <c r="AD131" s="202"/>
      <c r="AE131" s="202"/>
    </row>
    <row r="132" s="2" customFormat="1" ht="22.8" customHeight="1">
      <c r="A132" s="39"/>
      <c r="B132" s="40"/>
      <c r="C132" s="108" t="s">
        <v>139</v>
      </c>
      <c r="D132" s="41"/>
      <c r="E132" s="41"/>
      <c r="F132" s="41"/>
      <c r="G132" s="41"/>
      <c r="H132" s="41"/>
      <c r="I132" s="41"/>
      <c r="J132" s="208">
        <f>BK132</f>
        <v>0</v>
      </c>
      <c r="K132" s="41"/>
      <c r="L132" s="45"/>
      <c r="M132" s="104"/>
      <c r="N132" s="209"/>
      <c r="O132" s="105"/>
      <c r="P132" s="210">
        <f>P133+P309+P352</f>
        <v>0</v>
      </c>
      <c r="Q132" s="105"/>
      <c r="R132" s="210">
        <f>R133+R309+R352</f>
        <v>106.77766373999999</v>
      </c>
      <c r="S132" s="105"/>
      <c r="T132" s="211">
        <f>T133+T309+T352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81</v>
      </c>
      <c r="AU132" s="18" t="s">
        <v>119</v>
      </c>
      <c r="BK132" s="212">
        <f>BK133+BK309+BK352</f>
        <v>0</v>
      </c>
    </row>
    <row r="133" s="12" customFormat="1" ht="25.92" customHeight="1">
      <c r="A133" s="12"/>
      <c r="B133" s="213"/>
      <c r="C133" s="214"/>
      <c r="D133" s="215" t="s">
        <v>81</v>
      </c>
      <c r="E133" s="216" t="s">
        <v>140</v>
      </c>
      <c r="F133" s="216" t="s">
        <v>141</v>
      </c>
      <c r="G133" s="214"/>
      <c r="H133" s="214"/>
      <c r="I133" s="217"/>
      <c r="J133" s="201">
        <f>BK133</f>
        <v>0</v>
      </c>
      <c r="K133" s="214"/>
      <c r="L133" s="218"/>
      <c r="M133" s="219"/>
      <c r="N133" s="220"/>
      <c r="O133" s="220"/>
      <c r="P133" s="221">
        <f>P134+P186+P216+P222+P252+P307</f>
        <v>0</v>
      </c>
      <c r="Q133" s="220"/>
      <c r="R133" s="221">
        <f>R134+R186+R216+R222+R252+R307</f>
        <v>106.71325134</v>
      </c>
      <c r="S133" s="220"/>
      <c r="T133" s="222">
        <f>T134+T186+T216+T222+T252+T307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89</v>
      </c>
      <c r="AT133" s="224" t="s">
        <v>81</v>
      </c>
      <c r="AU133" s="224" t="s">
        <v>82</v>
      </c>
      <c r="AY133" s="223" t="s">
        <v>142</v>
      </c>
      <c r="BK133" s="225">
        <f>BK134+BK186+BK216+BK222+BK252+BK307</f>
        <v>0</v>
      </c>
    </row>
    <row r="134" s="12" customFormat="1" ht="22.8" customHeight="1">
      <c r="A134" s="12"/>
      <c r="B134" s="213"/>
      <c r="C134" s="214"/>
      <c r="D134" s="215" t="s">
        <v>81</v>
      </c>
      <c r="E134" s="226" t="s">
        <v>89</v>
      </c>
      <c r="F134" s="226" t="s">
        <v>143</v>
      </c>
      <c r="G134" s="214"/>
      <c r="H134" s="214"/>
      <c r="I134" s="217"/>
      <c r="J134" s="227">
        <f>BK134</f>
        <v>0</v>
      </c>
      <c r="K134" s="214"/>
      <c r="L134" s="218"/>
      <c r="M134" s="219"/>
      <c r="N134" s="220"/>
      <c r="O134" s="220"/>
      <c r="P134" s="221">
        <f>SUM(P135:P185)</f>
        <v>0</v>
      </c>
      <c r="Q134" s="220"/>
      <c r="R134" s="221">
        <f>SUM(R135:R185)</f>
        <v>23.899999999999999</v>
      </c>
      <c r="S134" s="220"/>
      <c r="T134" s="222">
        <f>SUM(T135:T185)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89</v>
      </c>
      <c r="AT134" s="224" t="s">
        <v>81</v>
      </c>
      <c r="AU134" s="224" t="s">
        <v>89</v>
      </c>
      <c r="AY134" s="223" t="s">
        <v>142</v>
      </c>
      <c r="BK134" s="225">
        <f>SUM(BK135:BK185)</f>
        <v>0</v>
      </c>
    </row>
    <row r="135" s="2" customFormat="1" ht="37.8" customHeight="1">
      <c r="A135" s="39"/>
      <c r="B135" s="40"/>
      <c r="C135" s="228" t="s">
        <v>89</v>
      </c>
      <c r="D135" s="228" t="s">
        <v>144</v>
      </c>
      <c r="E135" s="229" t="s">
        <v>521</v>
      </c>
      <c r="F135" s="230" t="s">
        <v>522</v>
      </c>
      <c r="G135" s="231" t="s">
        <v>197</v>
      </c>
      <c r="H135" s="232">
        <v>15.24</v>
      </c>
      <c r="I135" s="233"/>
      <c r="J135" s="234">
        <f>ROUND(I135*H135,2)</f>
        <v>0</v>
      </c>
      <c r="K135" s="230" t="s">
        <v>148</v>
      </c>
      <c r="L135" s="45"/>
      <c r="M135" s="235" t="s">
        <v>1</v>
      </c>
      <c r="N135" s="236" t="s">
        <v>47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149</v>
      </c>
      <c r="AT135" s="239" t="s">
        <v>144</v>
      </c>
      <c r="AU135" s="239" t="s">
        <v>91</v>
      </c>
      <c r="AY135" s="18" t="s">
        <v>142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89</v>
      </c>
      <c r="BK135" s="240">
        <f>ROUND(I135*H135,2)</f>
        <v>0</v>
      </c>
      <c r="BL135" s="18" t="s">
        <v>149</v>
      </c>
      <c r="BM135" s="239" t="s">
        <v>523</v>
      </c>
    </row>
    <row r="136" s="13" customFormat="1">
      <c r="A136" s="13"/>
      <c r="B136" s="241"/>
      <c r="C136" s="242"/>
      <c r="D136" s="243" t="s">
        <v>151</v>
      </c>
      <c r="E136" s="244" t="s">
        <v>1</v>
      </c>
      <c r="F136" s="245" t="s">
        <v>524</v>
      </c>
      <c r="G136" s="242"/>
      <c r="H136" s="244" t="s">
        <v>1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151</v>
      </c>
      <c r="AU136" s="251" t="s">
        <v>91</v>
      </c>
      <c r="AV136" s="13" t="s">
        <v>89</v>
      </c>
      <c r="AW136" s="13" t="s">
        <v>35</v>
      </c>
      <c r="AX136" s="13" t="s">
        <v>82</v>
      </c>
      <c r="AY136" s="251" t="s">
        <v>142</v>
      </c>
    </row>
    <row r="137" s="14" customFormat="1">
      <c r="A137" s="14"/>
      <c r="B137" s="252"/>
      <c r="C137" s="253"/>
      <c r="D137" s="243" t="s">
        <v>151</v>
      </c>
      <c r="E137" s="254" t="s">
        <v>1</v>
      </c>
      <c r="F137" s="255" t="s">
        <v>525</v>
      </c>
      <c r="G137" s="253"/>
      <c r="H137" s="256">
        <v>15.24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2" t="s">
        <v>151</v>
      </c>
      <c r="AU137" s="262" t="s">
        <v>91</v>
      </c>
      <c r="AV137" s="14" t="s">
        <v>91</v>
      </c>
      <c r="AW137" s="14" t="s">
        <v>35</v>
      </c>
      <c r="AX137" s="14" t="s">
        <v>82</v>
      </c>
      <c r="AY137" s="262" t="s">
        <v>142</v>
      </c>
    </row>
    <row r="138" s="15" customFormat="1">
      <c r="A138" s="15"/>
      <c r="B138" s="263"/>
      <c r="C138" s="264"/>
      <c r="D138" s="243" t="s">
        <v>151</v>
      </c>
      <c r="E138" s="265" t="s">
        <v>507</v>
      </c>
      <c r="F138" s="266" t="s">
        <v>154</v>
      </c>
      <c r="G138" s="264"/>
      <c r="H138" s="267">
        <v>15.24</v>
      </c>
      <c r="I138" s="268"/>
      <c r="J138" s="264"/>
      <c r="K138" s="264"/>
      <c r="L138" s="269"/>
      <c r="M138" s="270"/>
      <c r="N138" s="271"/>
      <c r="O138" s="271"/>
      <c r="P138" s="271"/>
      <c r="Q138" s="271"/>
      <c r="R138" s="271"/>
      <c r="S138" s="271"/>
      <c r="T138" s="27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3" t="s">
        <v>151</v>
      </c>
      <c r="AU138" s="273" t="s">
        <v>91</v>
      </c>
      <c r="AV138" s="15" t="s">
        <v>149</v>
      </c>
      <c r="AW138" s="15" t="s">
        <v>35</v>
      </c>
      <c r="AX138" s="15" t="s">
        <v>89</v>
      </c>
      <c r="AY138" s="273" t="s">
        <v>142</v>
      </c>
    </row>
    <row r="139" s="2" customFormat="1" ht="37.8" customHeight="1">
      <c r="A139" s="39"/>
      <c r="B139" s="40"/>
      <c r="C139" s="228" t="s">
        <v>91</v>
      </c>
      <c r="D139" s="228" t="s">
        <v>144</v>
      </c>
      <c r="E139" s="229" t="s">
        <v>248</v>
      </c>
      <c r="F139" s="230" t="s">
        <v>249</v>
      </c>
      <c r="G139" s="231" t="s">
        <v>197</v>
      </c>
      <c r="H139" s="232">
        <v>6.218</v>
      </c>
      <c r="I139" s="233"/>
      <c r="J139" s="234">
        <f>ROUND(I139*H139,2)</f>
        <v>0</v>
      </c>
      <c r="K139" s="230" t="s">
        <v>148</v>
      </c>
      <c r="L139" s="45"/>
      <c r="M139" s="235" t="s">
        <v>1</v>
      </c>
      <c r="N139" s="236" t="s">
        <v>47</v>
      </c>
      <c r="O139" s="92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149</v>
      </c>
      <c r="AT139" s="239" t="s">
        <v>144</v>
      </c>
      <c r="AU139" s="239" t="s">
        <v>91</v>
      </c>
      <c r="AY139" s="18" t="s">
        <v>142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89</v>
      </c>
      <c r="BK139" s="240">
        <f>ROUND(I139*H139,2)</f>
        <v>0</v>
      </c>
      <c r="BL139" s="18" t="s">
        <v>149</v>
      </c>
      <c r="BM139" s="239" t="s">
        <v>526</v>
      </c>
    </row>
    <row r="140" s="13" customFormat="1">
      <c r="A140" s="13"/>
      <c r="B140" s="241"/>
      <c r="C140" s="242"/>
      <c r="D140" s="243" t="s">
        <v>151</v>
      </c>
      <c r="E140" s="244" t="s">
        <v>1</v>
      </c>
      <c r="F140" s="245" t="s">
        <v>251</v>
      </c>
      <c r="G140" s="242"/>
      <c r="H140" s="244" t="s">
        <v>1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151</v>
      </c>
      <c r="AU140" s="251" t="s">
        <v>91</v>
      </c>
      <c r="AV140" s="13" t="s">
        <v>89</v>
      </c>
      <c r="AW140" s="13" t="s">
        <v>35</v>
      </c>
      <c r="AX140" s="13" t="s">
        <v>82</v>
      </c>
      <c r="AY140" s="251" t="s">
        <v>142</v>
      </c>
    </row>
    <row r="141" s="13" customFormat="1">
      <c r="A141" s="13"/>
      <c r="B141" s="241"/>
      <c r="C141" s="242"/>
      <c r="D141" s="243" t="s">
        <v>151</v>
      </c>
      <c r="E141" s="244" t="s">
        <v>1</v>
      </c>
      <c r="F141" s="245" t="s">
        <v>527</v>
      </c>
      <c r="G141" s="242"/>
      <c r="H141" s="244" t="s">
        <v>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151</v>
      </c>
      <c r="AU141" s="251" t="s">
        <v>91</v>
      </c>
      <c r="AV141" s="13" t="s">
        <v>89</v>
      </c>
      <c r="AW141" s="13" t="s">
        <v>35</v>
      </c>
      <c r="AX141" s="13" t="s">
        <v>82</v>
      </c>
      <c r="AY141" s="251" t="s">
        <v>142</v>
      </c>
    </row>
    <row r="142" s="14" customFormat="1">
      <c r="A142" s="14"/>
      <c r="B142" s="252"/>
      <c r="C142" s="253"/>
      <c r="D142" s="243" t="s">
        <v>151</v>
      </c>
      <c r="E142" s="254" t="s">
        <v>1</v>
      </c>
      <c r="F142" s="255" t="s">
        <v>528</v>
      </c>
      <c r="G142" s="253"/>
      <c r="H142" s="256">
        <v>6.218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2" t="s">
        <v>151</v>
      </c>
      <c r="AU142" s="262" t="s">
        <v>91</v>
      </c>
      <c r="AV142" s="14" t="s">
        <v>91</v>
      </c>
      <c r="AW142" s="14" t="s">
        <v>35</v>
      </c>
      <c r="AX142" s="14" t="s">
        <v>82</v>
      </c>
      <c r="AY142" s="262" t="s">
        <v>142</v>
      </c>
    </row>
    <row r="143" s="15" customFormat="1">
      <c r="A143" s="15"/>
      <c r="B143" s="263"/>
      <c r="C143" s="264"/>
      <c r="D143" s="243" t="s">
        <v>151</v>
      </c>
      <c r="E143" s="265" t="s">
        <v>237</v>
      </c>
      <c r="F143" s="266" t="s">
        <v>154</v>
      </c>
      <c r="G143" s="264"/>
      <c r="H143" s="267">
        <v>6.218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3" t="s">
        <v>151</v>
      </c>
      <c r="AU143" s="273" t="s">
        <v>91</v>
      </c>
      <c r="AV143" s="15" t="s">
        <v>149</v>
      </c>
      <c r="AW143" s="15" t="s">
        <v>35</v>
      </c>
      <c r="AX143" s="15" t="s">
        <v>89</v>
      </c>
      <c r="AY143" s="273" t="s">
        <v>142</v>
      </c>
    </row>
    <row r="144" s="2" customFormat="1" ht="37.8" customHeight="1">
      <c r="A144" s="39"/>
      <c r="B144" s="40"/>
      <c r="C144" s="228" t="s">
        <v>160</v>
      </c>
      <c r="D144" s="228" t="s">
        <v>144</v>
      </c>
      <c r="E144" s="229" t="s">
        <v>529</v>
      </c>
      <c r="F144" s="230" t="s">
        <v>530</v>
      </c>
      <c r="G144" s="231" t="s">
        <v>197</v>
      </c>
      <c r="H144" s="232">
        <v>0.5</v>
      </c>
      <c r="I144" s="233"/>
      <c r="J144" s="234">
        <f>ROUND(I144*H144,2)</f>
        <v>0</v>
      </c>
      <c r="K144" s="230" t="s">
        <v>148</v>
      </c>
      <c r="L144" s="45"/>
      <c r="M144" s="235" t="s">
        <v>1</v>
      </c>
      <c r="N144" s="236" t="s">
        <v>47</v>
      </c>
      <c r="O144" s="92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149</v>
      </c>
      <c r="AT144" s="239" t="s">
        <v>144</v>
      </c>
      <c r="AU144" s="239" t="s">
        <v>91</v>
      </c>
      <c r="AY144" s="18" t="s">
        <v>142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89</v>
      </c>
      <c r="BK144" s="240">
        <f>ROUND(I144*H144,2)</f>
        <v>0</v>
      </c>
      <c r="BL144" s="18" t="s">
        <v>149</v>
      </c>
      <c r="BM144" s="239" t="s">
        <v>531</v>
      </c>
    </row>
    <row r="145" s="13" customFormat="1">
      <c r="A145" s="13"/>
      <c r="B145" s="241"/>
      <c r="C145" s="242"/>
      <c r="D145" s="243" t="s">
        <v>151</v>
      </c>
      <c r="E145" s="244" t="s">
        <v>1</v>
      </c>
      <c r="F145" s="245" t="s">
        <v>532</v>
      </c>
      <c r="G145" s="242"/>
      <c r="H145" s="244" t="s">
        <v>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151</v>
      </c>
      <c r="AU145" s="251" t="s">
        <v>91</v>
      </c>
      <c r="AV145" s="13" t="s">
        <v>89</v>
      </c>
      <c r="AW145" s="13" t="s">
        <v>35</v>
      </c>
      <c r="AX145" s="13" t="s">
        <v>82</v>
      </c>
      <c r="AY145" s="251" t="s">
        <v>142</v>
      </c>
    </row>
    <row r="146" s="13" customFormat="1">
      <c r="A146" s="13"/>
      <c r="B146" s="241"/>
      <c r="C146" s="242"/>
      <c r="D146" s="243" t="s">
        <v>151</v>
      </c>
      <c r="E146" s="244" t="s">
        <v>1</v>
      </c>
      <c r="F146" s="245" t="s">
        <v>533</v>
      </c>
      <c r="G146" s="242"/>
      <c r="H146" s="244" t="s">
        <v>1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151</v>
      </c>
      <c r="AU146" s="251" t="s">
        <v>91</v>
      </c>
      <c r="AV146" s="13" t="s">
        <v>89</v>
      </c>
      <c r="AW146" s="13" t="s">
        <v>35</v>
      </c>
      <c r="AX146" s="13" t="s">
        <v>82</v>
      </c>
      <c r="AY146" s="251" t="s">
        <v>142</v>
      </c>
    </row>
    <row r="147" s="14" customFormat="1">
      <c r="A147" s="14"/>
      <c r="B147" s="252"/>
      <c r="C147" s="253"/>
      <c r="D147" s="243" t="s">
        <v>151</v>
      </c>
      <c r="E147" s="254" t="s">
        <v>1</v>
      </c>
      <c r="F147" s="255" t="s">
        <v>534</v>
      </c>
      <c r="G147" s="253"/>
      <c r="H147" s="256">
        <v>0.5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2" t="s">
        <v>151</v>
      </c>
      <c r="AU147" s="262" t="s">
        <v>91</v>
      </c>
      <c r="AV147" s="14" t="s">
        <v>91</v>
      </c>
      <c r="AW147" s="14" t="s">
        <v>35</v>
      </c>
      <c r="AX147" s="14" t="s">
        <v>82</v>
      </c>
      <c r="AY147" s="262" t="s">
        <v>142</v>
      </c>
    </row>
    <row r="148" s="15" customFormat="1">
      <c r="A148" s="15"/>
      <c r="B148" s="263"/>
      <c r="C148" s="264"/>
      <c r="D148" s="243" t="s">
        <v>151</v>
      </c>
      <c r="E148" s="265" t="s">
        <v>514</v>
      </c>
      <c r="F148" s="266" t="s">
        <v>154</v>
      </c>
      <c r="G148" s="264"/>
      <c r="H148" s="267">
        <v>0.5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3" t="s">
        <v>151</v>
      </c>
      <c r="AU148" s="273" t="s">
        <v>91</v>
      </c>
      <c r="AV148" s="15" t="s">
        <v>149</v>
      </c>
      <c r="AW148" s="15" t="s">
        <v>35</v>
      </c>
      <c r="AX148" s="15" t="s">
        <v>89</v>
      </c>
      <c r="AY148" s="273" t="s">
        <v>142</v>
      </c>
    </row>
    <row r="149" s="2" customFormat="1" ht="62.7" customHeight="1">
      <c r="A149" s="39"/>
      <c r="B149" s="40"/>
      <c r="C149" s="228" t="s">
        <v>149</v>
      </c>
      <c r="D149" s="228" t="s">
        <v>144</v>
      </c>
      <c r="E149" s="229" t="s">
        <v>253</v>
      </c>
      <c r="F149" s="230" t="s">
        <v>254</v>
      </c>
      <c r="G149" s="231" t="s">
        <v>197</v>
      </c>
      <c r="H149" s="232">
        <v>6.718</v>
      </c>
      <c r="I149" s="233"/>
      <c r="J149" s="234">
        <f>ROUND(I149*H149,2)</f>
        <v>0</v>
      </c>
      <c r="K149" s="230" t="s">
        <v>148</v>
      </c>
      <c r="L149" s="45"/>
      <c r="M149" s="235" t="s">
        <v>1</v>
      </c>
      <c r="N149" s="236" t="s">
        <v>47</v>
      </c>
      <c r="O149" s="92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149</v>
      </c>
      <c r="AT149" s="239" t="s">
        <v>144</v>
      </c>
      <c r="AU149" s="239" t="s">
        <v>91</v>
      </c>
      <c r="AY149" s="18" t="s">
        <v>142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89</v>
      </c>
      <c r="BK149" s="240">
        <f>ROUND(I149*H149,2)</f>
        <v>0</v>
      </c>
      <c r="BL149" s="18" t="s">
        <v>149</v>
      </c>
      <c r="BM149" s="239" t="s">
        <v>535</v>
      </c>
    </row>
    <row r="150" s="13" customFormat="1">
      <c r="A150" s="13"/>
      <c r="B150" s="241"/>
      <c r="C150" s="242"/>
      <c r="D150" s="243" t="s">
        <v>151</v>
      </c>
      <c r="E150" s="244" t="s">
        <v>1</v>
      </c>
      <c r="F150" s="245" t="s">
        <v>256</v>
      </c>
      <c r="G150" s="242"/>
      <c r="H150" s="244" t="s">
        <v>1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151</v>
      </c>
      <c r="AU150" s="251" t="s">
        <v>91</v>
      </c>
      <c r="AV150" s="13" t="s">
        <v>89</v>
      </c>
      <c r="AW150" s="13" t="s">
        <v>35</v>
      </c>
      <c r="AX150" s="13" t="s">
        <v>82</v>
      </c>
      <c r="AY150" s="251" t="s">
        <v>142</v>
      </c>
    </row>
    <row r="151" s="14" customFormat="1">
      <c r="A151" s="14"/>
      <c r="B151" s="252"/>
      <c r="C151" s="253"/>
      <c r="D151" s="243" t="s">
        <v>151</v>
      </c>
      <c r="E151" s="254" t="s">
        <v>1</v>
      </c>
      <c r="F151" s="255" t="s">
        <v>257</v>
      </c>
      <c r="G151" s="253"/>
      <c r="H151" s="256">
        <v>6.218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2" t="s">
        <v>151</v>
      </c>
      <c r="AU151" s="262" t="s">
        <v>91</v>
      </c>
      <c r="AV151" s="14" t="s">
        <v>91</v>
      </c>
      <c r="AW151" s="14" t="s">
        <v>35</v>
      </c>
      <c r="AX151" s="14" t="s">
        <v>82</v>
      </c>
      <c r="AY151" s="262" t="s">
        <v>142</v>
      </c>
    </row>
    <row r="152" s="14" customFormat="1">
      <c r="A152" s="14"/>
      <c r="B152" s="252"/>
      <c r="C152" s="253"/>
      <c r="D152" s="243" t="s">
        <v>151</v>
      </c>
      <c r="E152" s="254" t="s">
        <v>1</v>
      </c>
      <c r="F152" s="255" t="s">
        <v>536</v>
      </c>
      <c r="G152" s="253"/>
      <c r="H152" s="256">
        <v>0.5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2" t="s">
        <v>151</v>
      </c>
      <c r="AU152" s="262" t="s">
        <v>91</v>
      </c>
      <c r="AV152" s="14" t="s">
        <v>91</v>
      </c>
      <c r="AW152" s="14" t="s">
        <v>35</v>
      </c>
      <c r="AX152" s="14" t="s">
        <v>82</v>
      </c>
      <c r="AY152" s="262" t="s">
        <v>142</v>
      </c>
    </row>
    <row r="153" s="15" customFormat="1">
      <c r="A153" s="15"/>
      <c r="B153" s="263"/>
      <c r="C153" s="264"/>
      <c r="D153" s="243" t="s">
        <v>151</v>
      </c>
      <c r="E153" s="265" t="s">
        <v>1</v>
      </c>
      <c r="F153" s="266" t="s">
        <v>154</v>
      </c>
      <c r="G153" s="264"/>
      <c r="H153" s="267">
        <v>6.718</v>
      </c>
      <c r="I153" s="268"/>
      <c r="J153" s="264"/>
      <c r="K153" s="264"/>
      <c r="L153" s="269"/>
      <c r="M153" s="270"/>
      <c r="N153" s="271"/>
      <c r="O153" s="271"/>
      <c r="P153" s="271"/>
      <c r="Q153" s="271"/>
      <c r="R153" s="271"/>
      <c r="S153" s="271"/>
      <c r="T153" s="27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3" t="s">
        <v>151</v>
      </c>
      <c r="AU153" s="273" t="s">
        <v>91</v>
      </c>
      <c r="AV153" s="15" t="s">
        <v>149</v>
      </c>
      <c r="AW153" s="15" t="s">
        <v>35</v>
      </c>
      <c r="AX153" s="15" t="s">
        <v>89</v>
      </c>
      <c r="AY153" s="273" t="s">
        <v>142</v>
      </c>
    </row>
    <row r="154" s="2" customFormat="1" ht="37.8" customHeight="1">
      <c r="A154" s="39"/>
      <c r="B154" s="40"/>
      <c r="C154" s="228" t="s">
        <v>171</v>
      </c>
      <c r="D154" s="228" t="s">
        <v>144</v>
      </c>
      <c r="E154" s="229" t="s">
        <v>258</v>
      </c>
      <c r="F154" s="230" t="s">
        <v>259</v>
      </c>
      <c r="G154" s="231" t="s">
        <v>197</v>
      </c>
      <c r="H154" s="232">
        <v>6.718</v>
      </c>
      <c r="I154" s="233"/>
      <c r="J154" s="234">
        <f>ROUND(I154*H154,2)</f>
        <v>0</v>
      </c>
      <c r="K154" s="230" t="s">
        <v>148</v>
      </c>
      <c r="L154" s="45"/>
      <c r="M154" s="235" t="s">
        <v>1</v>
      </c>
      <c r="N154" s="236" t="s">
        <v>47</v>
      </c>
      <c r="O154" s="92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149</v>
      </c>
      <c r="AT154" s="239" t="s">
        <v>144</v>
      </c>
      <c r="AU154" s="239" t="s">
        <v>91</v>
      </c>
      <c r="AY154" s="18" t="s">
        <v>142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89</v>
      </c>
      <c r="BK154" s="240">
        <f>ROUND(I154*H154,2)</f>
        <v>0</v>
      </c>
      <c r="BL154" s="18" t="s">
        <v>149</v>
      </c>
      <c r="BM154" s="239" t="s">
        <v>537</v>
      </c>
    </row>
    <row r="155" s="13" customFormat="1">
      <c r="A155" s="13"/>
      <c r="B155" s="241"/>
      <c r="C155" s="242"/>
      <c r="D155" s="243" t="s">
        <v>151</v>
      </c>
      <c r="E155" s="244" t="s">
        <v>1</v>
      </c>
      <c r="F155" s="245" t="s">
        <v>261</v>
      </c>
      <c r="G155" s="242"/>
      <c r="H155" s="244" t="s">
        <v>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151</v>
      </c>
      <c r="AU155" s="251" t="s">
        <v>91</v>
      </c>
      <c r="AV155" s="13" t="s">
        <v>89</v>
      </c>
      <c r="AW155" s="13" t="s">
        <v>35</v>
      </c>
      <c r="AX155" s="13" t="s">
        <v>82</v>
      </c>
      <c r="AY155" s="251" t="s">
        <v>142</v>
      </c>
    </row>
    <row r="156" s="14" customFormat="1">
      <c r="A156" s="14"/>
      <c r="B156" s="252"/>
      <c r="C156" s="253"/>
      <c r="D156" s="243" t="s">
        <v>151</v>
      </c>
      <c r="E156" s="254" t="s">
        <v>1</v>
      </c>
      <c r="F156" s="255" t="s">
        <v>257</v>
      </c>
      <c r="G156" s="253"/>
      <c r="H156" s="256">
        <v>6.218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2" t="s">
        <v>151</v>
      </c>
      <c r="AU156" s="262" t="s">
        <v>91</v>
      </c>
      <c r="AV156" s="14" t="s">
        <v>91</v>
      </c>
      <c r="AW156" s="14" t="s">
        <v>35</v>
      </c>
      <c r="AX156" s="14" t="s">
        <v>82</v>
      </c>
      <c r="AY156" s="262" t="s">
        <v>142</v>
      </c>
    </row>
    <row r="157" s="14" customFormat="1">
      <c r="A157" s="14"/>
      <c r="B157" s="252"/>
      <c r="C157" s="253"/>
      <c r="D157" s="243" t="s">
        <v>151</v>
      </c>
      <c r="E157" s="254" t="s">
        <v>1</v>
      </c>
      <c r="F157" s="255" t="s">
        <v>536</v>
      </c>
      <c r="G157" s="253"/>
      <c r="H157" s="256">
        <v>0.5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2" t="s">
        <v>151</v>
      </c>
      <c r="AU157" s="262" t="s">
        <v>91</v>
      </c>
      <c r="AV157" s="14" t="s">
        <v>91</v>
      </c>
      <c r="AW157" s="14" t="s">
        <v>35</v>
      </c>
      <c r="AX157" s="14" t="s">
        <v>82</v>
      </c>
      <c r="AY157" s="262" t="s">
        <v>142</v>
      </c>
    </row>
    <row r="158" s="15" customFormat="1">
      <c r="A158" s="15"/>
      <c r="B158" s="263"/>
      <c r="C158" s="264"/>
      <c r="D158" s="243" t="s">
        <v>151</v>
      </c>
      <c r="E158" s="265" t="s">
        <v>1</v>
      </c>
      <c r="F158" s="266" t="s">
        <v>154</v>
      </c>
      <c r="G158" s="264"/>
      <c r="H158" s="267">
        <v>6.718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3" t="s">
        <v>151</v>
      </c>
      <c r="AU158" s="273" t="s">
        <v>91</v>
      </c>
      <c r="AV158" s="15" t="s">
        <v>149</v>
      </c>
      <c r="AW158" s="15" t="s">
        <v>35</v>
      </c>
      <c r="AX158" s="15" t="s">
        <v>89</v>
      </c>
      <c r="AY158" s="273" t="s">
        <v>142</v>
      </c>
    </row>
    <row r="159" s="2" customFormat="1" ht="37.8" customHeight="1">
      <c r="A159" s="39"/>
      <c r="B159" s="40"/>
      <c r="C159" s="228" t="s">
        <v>177</v>
      </c>
      <c r="D159" s="228" t="s">
        <v>144</v>
      </c>
      <c r="E159" s="229" t="s">
        <v>262</v>
      </c>
      <c r="F159" s="230" t="s">
        <v>263</v>
      </c>
      <c r="G159" s="231" t="s">
        <v>197</v>
      </c>
      <c r="H159" s="232">
        <v>6.718</v>
      </c>
      <c r="I159" s="233"/>
      <c r="J159" s="234">
        <f>ROUND(I159*H159,2)</f>
        <v>0</v>
      </c>
      <c r="K159" s="230" t="s">
        <v>148</v>
      </c>
      <c r="L159" s="45"/>
      <c r="M159" s="235" t="s">
        <v>1</v>
      </c>
      <c r="N159" s="236" t="s">
        <v>47</v>
      </c>
      <c r="O159" s="92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149</v>
      </c>
      <c r="AT159" s="239" t="s">
        <v>144</v>
      </c>
      <c r="AU159" s="239" t="s">
        <v>91</v>
      </c>
      <c r="AY159" s="18" t="s">
        <v>142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89</v>
      </c>
      <c r="BK159" s="240">
        <f>ROUND(I159*H159,2)</f>
        <v>0</v>
      </c>
      <c r="BL159" s="18" t="s">
        <v>149</v>
      </c>
      <c r="BM159" s="239" t="s">
        <v>538</v>
      </c>
    </row>
    <row r="160" s="13" customFormat="1">
      <c r="A160" s="13"/>
      <c r="B160" s="241"/>
      <c r="C160" s="242"/>
      <c r="D160" s="243" t="s">
        <v>151</v>
      </c>
      <c r="E160" s="244" t="s">
        <v>1</v>
      </c>
      <c r="F160" s="245" t="s">
        <v>265</v>
      </c>
      <c r="G160" s="242"/>
      <c r="H160" s="244" t="s">
        <v>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151</v>
      </c>
      <c r="AU160" s="251" t="s">
        <v>91</v>
      </c>
      <c r="AV160" s="13" t="s">
        <v>89</v>
      </c>
      <c r="AW160" s="13" t="s">
        <v>35</v>
      </c>
      <c r="AX160" s="13" t="s">
        <v>82</v>
      </c>
      <c r="AY160" s="251" t="s">
        <v>142</v>
      </c>
    </row>
    <row r="161" s="14" customFormat="1">
      <c r="A161" s="14"/>
      <c r="B161" s="252"/>
      <c r="C161" s="253"/>
      <c r="D161" s="243" t="s">
        <v>151</v>
      </c>
      <c r="E161" s="254" t="s">
        <v>1</v>
      </c>
      <c r="F161" s="255" t="s">
        <v>257</v>
      </c>
      <c r="G161" s="253"/>
      <c r="H161" s="256">
        <v>6.218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2" t="s">
        <v>151</v>
      </c>
      <c r="AU161" s="262" t="s">
        <v>91</v>
      </c>
      <c r="AV161" s="14" t="s">
        <v>91</v>
      </c>
      <c r="AW161" s="14" t="s">
        <v>35</v>
      </c>
      <c r="AX161" s="14" t="s">
        <v>82</v>
      </c>
      <c r="AY161" s="262" t="s">
        <v>142</v>
      </c>
    </row>
    <row r="162" s="14" customFormat="1">
      <c r="A162" s="14"/>
      <c r="B162" s="252"/>
      <c r="C162" s="253"/>
      <c r="D162" s="243" t="s">
        <v>151</v>
      </c>
      <c r="E162" s="254" t="s">
        <v>1</v>
      </c>
      <c r="F162" s="255" t="s">
        <v>536</v>
      </c>
      <c r="G162" s="253"/>
      <c r="H162" s="256">
        <v>0.5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2" t="s">
        <v>151</v>
      </c>
      <c r="AU162" s="262" t="s">
        <v>91</v>
      </c>
      <c r="AV162" s="14" t="s">
        <v>91</v>
      </c>
      <c r="AW162" s="14" t="s">
        <v>35</v>
      </c>
      <c r="AX162" s="14" t="s">
        <v>82</v>
      </c>
      <c r="AY162" s="262" t="s">
        <v>142</v>
      </c>
    </row>
    <row r="163" s="15" customFormat="1">
      <c r="A163" s="15"/>
      <c r="B163" s="263"/>
      <c r="C163" s="264"/>
      <c r="D163" s="243" t="s">
        <v>151</v>
      </c>
      <c r="E163" s="265" t="s">
        <v>1</v>
      </c>
      <c r="F163" s="266" t="s">
        <v>154</v>
      </c>
      <c r="G163" s="264"/>
      <c r="H163" s="267">
        <v>6.718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3" t="s">
        <v>151</v>
      </c>
      <c r="AU163" s="273" t="s">
        <v>91</v>
      </c>
      <c r="AV163" s="15" t="s">
        <v>149</v>
      </c>
      <c r="AW163" s="15" t="s">
        <v>35</v>
      </c>
      <c r="AX163" s="15" t="s">
        <v>89</v>
      </c>
      <c r="AY163" s="273" t="s">
        <v>142</v>
      </c>
    </row>
    <row r="164" s="2" customFormat="1" ht="62.7" customHeight="1">
      <c r="A164" s="39"/>
      <c r="B164" s="40"/>
      <c r="C164" s="228" t="s">
        <v>188</v>
      </c>
      <c r="D164" s="228" t="s">
        <v>144</v>
      </c>
      <c r="E164" s="229" t="s">
        <v>266</v>
      </c>
      <c r="F164" s="230" t="s">
        <v>267</v>
      </c>
      <c r="G164" s="231" t="s">
        <v>197</v>
      </c>
      <c r="H164" s="232">
        <v>21.957999999999998</v>
      </c>
      <c r="I164" s="233"/>
      <c r="J164" s="234">
        <f>ROUND(I164*H164,2)</f>
        <v>0</v>
      </c>
      <c r="K164" s="230" t="s">
        <v>148</v>
      </c>
      <c r="L164" s="45"/>
      <c r="M164" s="235" t="s">
        <v>1</v>
      </c>
      <c r="N164" s="236" t="s">
        <v>47</v>
      </c>
      <c r="O164" s="92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9" t="s">
        <v>149</v>
      </c>
      <c r="AT164" s="239" t="s">
        <v>144</v>
      </c>
      <c r="AU164" s="239" t="s">
        <v>91</v>
      </c>
      <c r="AY164" s="18" t="s">
        <v>142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89</v>
      </c>
      <c r="BK164" s="240">
        <f>ROUND(I164*H164,2)</f>
        <v>0</v>
      </c>
      <c r="BL164" s="18" t="s">
        <v>149</v>
      </c>
      <c r="BM164" s="239" t="s">
        <v>539</v>
      </c>
    </row>
    <row r="165" s="13" customFormat="1">
      <c r="A165" s="13"/>
      <c r="B165" s="241"/>
      <c r="C165" s="242"/>
      <c r="D165" s="243" t="s">
        <v>151</v>
      </c>
      <c r="E165" s="244" t="s">
        <v>1</v>
      </c>
      <c r="F165" s="245" t="s">
        <v>269</v>
      </c>
      <c r="G165" s="242"/>
      <c r="H165" s="244" t="s">
        <v>1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151</v>
      </c>
      <c r="AU165" s="251" t="s">
        <v>91</v>
      </c>
      <c r="AV165" s="13" t="s">
        <v>89</v>
      </c>
      <c r="AW165" s="13" t="s">
        <v>35</v>
      </c>
      <c r="AX165" s="13" t="s">
        <v>82</v>
      </c>
      <c r="AY165" s="251" t="s">
        <v>142</v>
      </c>
    </row>
    <row r="166" s="14" customFormat="1">
      <c r="A166" s="14"/>
      <c r="B166" s="252"/>
      <c r="C166" s="253"/>
      <c r="D166" s="243" t="s">
        <v>151</v>
      </c>
      <c r="E166" s="254" t="s">
        <v>1</v>
      </c>
      <c r="F166" s="255" t="s">
        <v>540</v>
      </c>
      <c r="G166" s="253"/>
      <c r="H166" s="256">
        <v>15.24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2" t="s">
        <v>151</v>
      </c>
      <c r="AU166" s="262" t="s">
        <v>91</v>
      </c>
      <c r="AV166" s="14" t="s">
        <v>91</v>
      </c>
      <c r="AW166" s="14" t="s">
        <v>35</v>
      </c>
      <c r="AX166" s="14" t="s">
        <v>82</v>
      </c>
      <c r="AY166" s="262" t="s">
        <v>142</v>
      </c>
    </row>
    <row r="167" s="14" customFormat="1">
      <c r="A167" s="14"/>
      <c r="B167" s="252"/>
      <c r="C167" s="253"/>
      <c r="D167" s="243" t="s">
        <v>151</v>
      </c>
      <c r="E167" s="254" t="s">
        <v>1</v>
      </c>
      <c r="F167" s="255" t="s">
        <v>257</v>
      </c>
      <c r="G167" s="253"/>
      <c r="H167" s="256">
        <v>6.218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2" t="s">
        <v>151</v>
      </c>
      <c r="AU167" s="262" t="s">
        <v>91</v>
      </c>
      <c r="AV167" s="14" t="s">
        <v>91</v>
      </c>
      <c r="AW167" s="14" t="s">
        <v>35</v>
      </c>
      <c r="AX167" s="14" t="s">
        <v>82</v>
      </c>
      <c r="AY167" s="262" t="s">
        <v>142</v>
      </c>
    </row>
    <row r="168" s="14" customFormat="1">
      <c r="A168" s="14"/>
      <c r="B168" s="252"/>
      <c r="C168" s="253"/>
      <c r="D168" s="243" t="s">
        <v>151</v>
      </c>
      <c r="E168" s="254" t="s">
        <v>1</v>
      </c>
      <c r="F168" s="255" t="s">
        <v>536</v>
      </c>
      <c r="G168" s="253"/>
      <c r="H168" s="256">
        <v>0.5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2" t="s">
        <v>151</v>
      </c>
      <c r="AU168" s="262" t="s">
        <v>91</v>
      </c>
      <c r="AV168" s="14" t="s">
        <v>91</v>
      </c>
      <c r="AW168" s="14" t="s">
        <v>35</v>
      </c>
      <c r="AX168" s="14" t="s">
        <v>82</v>
      </c>
      <c r="AY168" s="262" t="s">
        <v>142</v>
      </c>
    </row>
    <row r="169" s="15" customFormat="1">
      <c r="A169" s="15"/>
      <c r="B169" s="263"/>
      <c r="C169" s="264"/>
      <c r="D169" s="243" t="s">
        <v>151</v>
      </c>
      <c r="E169" s="265" t="s">
        <v>1</v>
      </c>
      <c r="F169" s="266" t="s">
        <v>154</v>
      </c>
      <c r="G169" s="264"/>
      <c r="H169" s="267">
        <v>21.957999999999998</v>
      </c>
      <c r="I169" s="268"/>
      <c r="J169" s="264"/>
      <c r="K169" s="264"/>
      <c r="L169" s="269"/>
      <c r="M169" s="270"/>
      <c r="N169" s="271"/>
      <c r="O169" s="271"/>
      <c r="P169" s="271"/>
      <c r="Q169" s="271"/>
      <c r="R169" s="271"/>
      <c r="S169" s="271"/>
      <c r="T169" s="27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3" t="s">
        <v>151</v>
      </c>
      <c r="AU169" s="273" t="s">
        <v>91</v>
      </c>
      <c r="AV169" s="15" t="s">
        <v>149</v>
      </c>
      <c r="AW169" s="15" t="s">
        <v>35</v>
      </c>
      <c r="AX169" s="15" t="s">
        <v>89</v>
      </c>
      <c r="AY169" s="273" t="s">
        <v>142</v>
      </c>
    </row>
    <row r="170" s="2" customFormat="1" ht="62.7" customHeight="1">
      <c r="A170" s="39"/>
      <c r="B170" s="40"/>
      <c r="C170" s="228" t="s">
        <v>194</v>
      </c>
      <c r="D170" s="228" t="s">
        <v>144</v>
      </c>
      <c r="E170" s="229" t="s">
        <v>270</v>
      </c>
      <c r="F170" s="230" t="s">
        <v>271</v>
      </c>
      <c r="G170" s="231" t="s">
        <v>197</v>
      </c>
      <c r="H170" s="232">
        <v>109.79000000000001</v>
      </c>
      <c r="I170" s="233"/>
      <c r="J170" s="234">
        <f>ROUND(I170*H170,2)</f>
        <v>0</v>
      </c>
      <c r="K170" s="230" t="s">
        <v>148</v>
      </c>
      <c r="L170" s="45"/>
      <c r="M170" s="235" t="s">
        <v>1</v>
      </c>
      <c r="N170" s="236" t="s">
        <v>47</v>
      </c>
      <c r="O170" s="92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149</v>
      </c>
      <c r="AT170" s="239" t="s">
        <v>144</v>
      </c>
      <c r="AU170" s="239" t="s">
        <v>91</v>
      </c>
      <c r="AY170" s="18" t="s">
        <v>142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89</v>
      </c>
      <c r="BK170" s="240">
        <f>ROUND(I170*H170,2)</f>
        <v>0</v>
      </c>
      <c r="BL170" s="18" t="s">
        <v>149</v>
      </c>
      <c r="BM170" s="239" t="s">
        <v>541</v>
      </c>
    </row>
    <row r="171" s="14" customFormat="1">
      <c r="A171" s="14"/>
      <c r="B171" s="252"/>
      <c r="C171" s="253"/>
      <c r="D171" s="243" t="s">
        <v>151</v>
      </c>
      <c r="E171" s="253"/>
      <c r="F171" s="255" t="s">
        <v>542</v>
      </c>
      <c r="G171" s="253"/>
      <c r="H171" s="256">
        <v>109.79000000000001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2" t="s">
        <v>151</v>
      </c>
      <c r="AU171" s="262" t="s">
        <v>91</v>
      </c>
      <c r="AV171" s="14" t="s">
        <v>91</v>
      </c>
      <c r="AW171" s="14" t="s">
        <v>4</v>
      </c>
      <c r="AX171" s="14" t="s">
        <v>89</v>
      </c>
      <c r="AY171" s="262" t="s">
        <v>142</v>
      </c>
    </row>
    <row r="172" s="2" customFormat="1" ht="37.8" customHeight="1">
      <c r="A172" s="39"/>
      <c r="B172" s="40"/>
      <c r="C172" s="228" t="s">
        <v>186</v>
      </c>
      <c r="D172" s="228" t="s">
        <v>144</v>
      </c>
      <c r="E172" s="229" t="s">
        <v>274</v>
      </c>
      <c r="F172" s="230" t="s">
        <v>275</v>
      </c>
      <c r="G172" s="231" t="s">
        <v>212</v>
      </c>
      <c r="H172" s="232">
        <v>39.524000000000001</v>
      </c>
      <c r="I172" s="233"/>
      <c r="J172" s="234">
        <f>ROUND(I172*H172,2)</f>
        <v>0</v>
      </c>
      <c r="K172" s="230" t="s">
        <v>148</v>
      </c>
      <c r="L172" s="45"/>
      <c r="M172" s="235" t="s">
        <v>1</v>
      </c>
      <c r="N172" s="236" t="s">
        <v>47</v>
      </c>
      <c r="O172" s="92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9" t="s">
        <v>149</v>
      </c>
      <c r="AT172" s="239" t="s">
        <v>144</v>
      </c>
      <c r="AU172" s="239" t="s">
        <v>91</v>
      </c>
      <c r="AY172" s="18" t="s">
        <v>142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8" t="s">
        <v>89</v>
      </c>
      <c r="BK172" s="240">
        <f>ROUND(I172*H172,2)</f>
        <v>0</v>
      </c>
      <c r="BL172" s="18" t="s">
        <v>149</v>
      </c>
      <c r="BM172" s="239" t="s">
        <v>543</v>
      </c>
    </row>
    <row r="173" s="13" customFormat="1">
      <c r="A173" s="13"/>
      <c r="B173" s="241"/>
      <c r="C173" s="242"/>
      <c r="D173" s="243" t="s">
        <v>151</v>
      </c>
      <c r="E173" s="244" t="s">
        <v>1</v>
      </c>
      <c r="F173" s="245" t="s">
        <v>277</v>
      </c>
      <c r="G173" s="242"/>
      <c r="H173" s="244" t="s">
        <v>1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151</v>
      </c>
      <c r="AU173" s="251" t="s">
        <v>91</v>
      </c>
      <c r="AV173" s="13" t="s">
        <v>89</v>
      </c>
      <c r="AW173" s="13" t="s">
        <v>35</v>
      </c>
      <c r="AX173" s="13" t="s">
        <v>82</v>
      </c>
      <c r="AY173" s="251" t="s">
        <v>142</v>
      </c>
    </row>
    <row r="174" s="14" customFormat="1">
      <c r="A174" s="14"/>
      <c r="B174" s="252"/>
      <c r="C174" s="253"/>
      <c r="D174" s="243" t="s">
        <v>151</v>
      </c>
      <c r="E174" s="254" t="s">
        <v>1</v>
      </c>
      <c r="F174" s="255" t="s">
        <v>540</v>
      </c>
      <c r="G174" s="253"/>
      <c r="H174" s="256">
        <v>15.24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2" t="s">
        <v>151</v>
      </c>
      <c r="AU174" s="262" t="s">
        <v>91</v>
      </c>
      <c r="AV174" s="14" t="s">
        <v>91</v>
      </c>
      <c r="AW174" s="14" t="s">
        <v>35</v>
      </c>
      <c r="AX174" s="14" t="s">
        <v>82</v>
      </c>
      <c r="AY174" s="262" t="s">
        <v>142</v>
      </c>
    </row>
    <row r="175" s="14" customFormat="1">
      <c r="A175" s="14"/>
      <c r="B175" s="252"/>
      <c r="C175" s="253"/>
      <c r="D175" s="243" t="s">
        <v>151</v>
      </c>
      <c r="E175" s="254" t="s">
        <v>1</v>
      </c>
      <c r="F175" s="255" t="s">
        <v>257</v>
      </c>
      <c r="G175" s="253"/>
      <c r="H175" s="256">
        <v>6.218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2" t="s">
        <v>151</v>
      </c>
      <c r="AU175" s="262" t="s">
        <v>91</v>
      </c>
      <c r="AV175" s="14" t="s">
        <v>91</v>
      </c>
      <c r="AW175" s="14" t="s">
        <v>35</v>
      </c>
      <c r="AX175" s="14" t="s">
        <v>82</v>
      </c>
      <c r="AY175" s="262" t="s">
        <v>142</v>
      </c>
    </row>
    <row r="176" s="14" customFormat="1">
      <c r="A176" s="14"/>
      <c r="B176" s="252"/>
      <c r="C176" s="253"/>
      <c r="D176" s="243" t="s">
        <v>151</v>
      </c>
      <c r="E176" s="254" t="s">
        <v>1</v>
      </c>
      <c r="F176" s="255" t="s">
        <v>536</v>
      </c>
      <c r="G176" s="253"/>
      <c r="H176" s="256">
        <v>0.5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2" t="s">
        <v>151</v>
      </c>
      <c r="AU176" s="262" t="s">
        <v>91</v>
      </c>
      <c r="AV176" s="14" t="s">
        <v>91</v>
      </c>
      <c r="AW176" s="14" t="s">
        <v>35</v>
      </c>
      <c r="AX176" s="14" t="s">
        <v>82</v>
      </c>
      <c r="AY176" s="262" t="s">
        <v>142</v>
      </c>
    </row>
    <row r="177" s="15" customFormat="1">
      <c r="A177" s="15"/>
      <c r="B177" s="263"/>
      <c r="C177" s="264"/>
      <c r="D177" s="243" t="s">
        <v>151</v>
      </c>
      <c r="E177" s="265" t="s">
        <v>1</v>
      </c>
      <c r="F177" s="266" t="s">
        <v>154</v>
      </c>
      <c r="G177" s="264"/>
      <c r="H177" s="267">
        <v>21.957999999999998</v>
      </c>
      <c r="I177" s="268"/>
      <c r="J177" s="264"/>
      <c r="K177" s="264"/>
      <c r="L177" s="269"/>
      <c r="M177" s="270"/>
      <c r="N177" s="271"/>
      <c r="O177" s="271"/>
      <c r="P177" s="271"/>
      <c r="Q177" s="271"/>
      <c r="R177" s="271"/>
      <c r="S177" s="271"/>
      <c r="T177" s="27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3" t="s">
        <v>151</v>
      </c>
      <c r="AU177" s="273" t="s">
        <v>91</v>
      </c>
      <c r="AV177" s="15" t="s">
        <v>149</v>
      </c>
      <c r="AW177" s="15" t="s">
        <v>35</v>
      </c>
      <c r="AX177" s="15" t="s">
        <v>89</v>
      </c>
      <c r="AY177" s="273" t="s">
        <v>142</v>
      </c>
    </row>
    <row r="178" s="14" customFormat="1">
      <c r="A178" s="14"/>
      <c r="B178" s="252"/>
      <c r="C178" s="253"/>
      <c r="D178" s="243" t="s">
        <v>151</v>
      </c>
      <c r="E178" s="253"/>
      <c r="F178" s="255" t="s">
        <v>544</v>
      </c>
      <c r="G178" s="253"/>
      <c r="H178" s="256">
        <v>39.524000000000001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2" t="s">
        <v>151</v>
      </c>
      <c r="AU178" s="262" t="s">
        <v>91</v>
      </c>
      <c r="AV178" s="14" t="s">
        <v>91</v>
      </c>
      <c r="AW178" s="14" t="s">
        <v>4</v>
      </c>
      <c r="AX178" s="14" t="s">
        <v>89</v>
      </c>
      <c r="AY178" s="262" t="s">
        <v>142</v>
      </c>
    </row>
    <row r="179" s="2" customFormat="1" ht="37.8" customHeight="1">
      <c r="A179" s="39"/>
      <c r="B179" s="40"/>
      <c r="C179" s="228" t="s">
        <v>209</v>
      </c>
      <c r="D179" s="228" t="s">
        <v>144</v>
      </c>
      <c r="E179" s="229" t="s">
        <v>545</v>
      </c>
      <c r="F179" s="230" t="s">
        <v>546</v>
      </c>
      <c r="G179" s="231" t="s">
        <v>197</v>
      </c>
      <c r="H179" s="232">
        <v>13.278000000000001</v>
      </c>
      <c r="I179" s="233"/>
      <c r="J179" s="234">
        <f>ROUND(I179*H179,2)</f>
        <v>0</v>
      </c>
      <c r="K179" s="230" t="s">
        <v>148</v>
      </c>
      <c r="L179" s="45"/>
      <c r="M179" s="235" t="s">
        <v>1</v>
      </c>
      <c r="N179" s="236" t="s">
        <v>47</v>
      </c>
      <c r="O179" s="92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149</v>
      </c>
      <c r="AT179" s="239" t="s">
        <v>144</v>
      </c>
      <c r="AU179" s="239" t="s">
        <v>91</v>
      </c>
      <c r="AY179" s="18" t="s">
        <v>142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89</v>
      </c>
      <c r="BK179" s="240">
        <f>ROUND(I179*H179,2)</f>
        <v>0</v>
      </c>
      <c r="BL179" s="18" t="s">
        <v>149</v>
      </c>
      <c r="BM179" s="239" t="s">
        <v>547</v>
      </c>
    </row>
    <row r="180" s="13" customFormat="1">
      <c r="A180" s="13"/>
      <c r="B180" s="241"/>
      <c r="C180" s="242"/>
      <c r="D180" s="243" t="s">
        <v>151</v>
      </c>
      <c r="E180" s="244" t="s">
        <v>1</v>
      </c>
      <c r="F180" s="245" t="s">
        <v>548</v>
      </c>
      <c r="G180" s="242"/>
      <c r="H180" s="244" t="s">
        <v>1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151</v>
      </c>
      <c r="AU180" s="251" t="s">
        <v>91</v>
      </c>
      <c r="AV180" s="13" t="s">
        <v>89</v>
      </c>
      <c r="AW180" s="13" t="s">
        <v>35</v>
      </c>
      <c r="AX180" s="13" t="s">
        <v>82</v>
      </c>
      <c r="AY180" s="251" t="s">
        <v>142</v>
      </c>
    </row>
    <row r="181" s="13" customFormat="1">
      <c r="A181" s="13"/>
      <c r="B181" s="241"/>
      <c r="C181" s="242"/>
      <c r="D181" s="243" t="s">
        <v>151</v>
      </c>
      <c r="E181" s="244" t="s">
        <v>1</v>
      </c>
      <c r="F181" s="245" t="s">
        <v>527</v>
      </c>
      <c r="G181" s="242"/>
      <c r="H181" s="244" t="s">
        <v>1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151</v>
      </c>
      <c r="AU181" s="251" t="s">
        <v>91</v>
      </c>
      <c r="AV181" s="13" t="s">
        <v>89</v>
      </c>
      <c r="AW181" s="13" t="s">
        <v>35</v>
      </c>
      <c r="AX181" s="13" t="s">
        <v>82</v>
      </c>
      <c r="AY181" s="251" t="s">
        <v>142</v>
      </c>
    </row>
    <row r="182" s="14" customFormat="1">
      <c r="A182" s="14"/>
      <c r="B182" s="252"/>
      <c r="C182" s="253"/>
      <c r="D182" s="243" t="s">
        <v>151</v>
      </c>
      <c r="E182" s="254" t="s">
        <v>1</v>
      </c>
      <c r="F182" s="255" t="s">
        <v>549</v>
      </c>
      <c r="G182" s="253"/>
      <c r="H182" s="256">
        <v>13.278000000000001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2" t="s">
        <v>151</v>
      </c>
      <c r="AU182" s="262" t="s">
        <v>91</v>
      </c>
      <c r="AV182" s="14" t="s">
        <v>91</v>
      </c>
      <c r="AW182" s="14" t="s">
        <v>35</v>
      </c>
      <c r="AX182" s="14" t="s">
        <v>82</v>
      </c>
      <c r="AY182" s="262" t="s">
        <v>142</v>
      </c>
    </row>
    <row r="183" s="15" customFormat="1">
      <c r="A183" s="15"/>
      <c r="B183" s="263"/>
      <c r="C183" s="264"/>
      <c r="D183" s="243" t="s">
        <v>151</v>
      </c>
      <c r="E183" s="265" t="s">
        <v>550</v>
      </c>
      <c r="F183" s="266" t="s">
        <v>154</v>
      </c>
      <c r="G183" s="264"/>
      <c r="H183" s="267">
        <v>13.278000000000001</v>
      </c>
      <c r="I183" s="268"/>
      <c r="J183" s="264"/>
      <c r="K183" s="264"/>
      <c r="L183" s="269"/>
      <c r="M183" s="270"/>
      <c r="N183" s="271"/>
      <c r="O183" s="271"/>
      <c r="P183" s="271"/>
      <c r="Q183" s="271"/>
      <c r="R183" s="271"/>
      <c r="S183" s="271"/>
      <c r="T183" s="27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3" t="s">
        <v>151</v>
      </c>
      <c r="AU183" s="273" t="s">
        <v>91</v>
      </c>
      <c r="AV183" s="15" t="s">
        <v>149</v>
      </c>
      <c r="AW183" s="15" t="s">
        <v>35</v>
      </c>
      <c r="AX183" s="15" t="s">
        <v>89</v>
      </c>
      <c r="AY183" s="273" t="s">
        <v>142</v>
      </c>
    </row>
    <row r="184" s="2" customFormat="1" ht="14.4" customHeight="1">
      <c r="A184" s="39"/>
      <c r="B184" s="40"/>
      <c r="C184" s="289" t="s">
        <v>214</v>
      </c>
      <c r="D184" s="289" t="s">
        <v>284</v>
      </c>
      <c r="E184" s="290" t="s">
        <v>551</v>
      </c>
      <c r="F184" s="291" t="s">
        <v>552</v>
      </c>
      <c r="G184" s="292" t="s">
        <v>212</v>
      </c>
      <c r="H184" s="293">
        <v>23.899999999999999</v>
      </c>
      <c r="I184" s="294"/>
      <c r="J184" s="295">
        <f>ROUND(I184*H184,2)</f>
        <v>0</v>
      </c>
      <c r="K184" s="291" t="s">
        <v>148</v>
      </c>
      <c r="L184" s="296"/>
      <c r="M184" s="297" t="s">
        <v>1</v>
      </c>
      <c r="N184" s="298" t="s">
        <v>47</v>
      </c>
      <c r="O184" s="92"/>
      <c r="P184" s="237">
        <f>O184*H184</f>
        <v>0</v>
      </c>
      <c r="Q184" s="237">
        <v>1</v>
      </c>
      <c r="R184" s="237">
        <f>Q184*H184</f>
        <v>23.899999999999999</v>
      </c>
      <c r="S184" s="237">
        <v>0</v>
      </c>
      <c r="T184" s="23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9" t="s">
        <v>194</v>
      </c>
      <c r="AT184" s="239" t="s">
        <v>284</v>
      </c>
      <c r="AU184" s="239" t="s">
        <v>91</v>
      </c>
      <c r="AY184" s="18" t="s">
        <v>142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89</v>
      </c>
      <c r="BK184" s="240">
        <f>ROUND(I184*H184,2)</f>
        <v>0</v>
      </c>
      <c r="BL184" s="18" t="s">
        <v>149</v>
      </c>
      <c r="BM184" s="239" t="s">
        <v>553</v>
      </c>
    </row>
    <row r="185" s="14" customFormat="1">
      <c r="A185" s="14"/>
      <c r="B185" s="252"/>
      <c r="C185" s="253"/>
      <c r="D185" s="243" t="s">
        <v>151</v>
      </c>
      <c r="E185" s="253"/>
      <c r="F185" s="255" t="s">
        <v>554</v>
      </c>
      <c r="G185" s="253"/>
      <c r="H185" s="256">
        <v>23.899999999999999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2" t="s">
        <v>151</v>
      </c>
      <c r="AU185" s="262" t="s">
        <v>91</v>
      </c>
      <c r="AV185" s="14" t="s">
        <v>91</v>
      </c>
      <c r="AW185" s="14" t="s">
        <v>4</v>
      </c>
      <c r="AX185" s="14" t="s">
        <v>89</v>
      </c>
      <c r="AY185" s="262" t="s">
        <v>142</v>
      </c>
    </row>
    <row r="186" s="12" customFormat="1" ht="22.8" customHeight="1">
      <c r="A186" s="12"/>
      <c r="B186" s="213"/>
      <c r="C186" s="214"/>
      <c r="D186" s="215" t="s">
        <v>81</v>
      </c>
      <c r="E186" s="226" t="s">
        <v>91</v>
      </c>
      <c r="F186" s="226" t="s">
        <v>298</v>
      </c>
      <c r="G186" s="214"/>
      <c r="H186" s="214"/>
      <c r="I186" s="217"/>
      <c r="J186" s="227">
        <f>BK186</f>
        <v>0</v>
      </c>
      <c r="K186" s="214"/>
      <c r="L186" s="218"/>
      <c r="M186" s="219"/>
      <c r="N186" s="220"/>
      <c r="O186" s="220"/>
      <c r="P186" s="221">
        <f>SUM(P187:P215)</f>
        <v>0</v>
      </c>
      <c r="Q186" s="220"/>
      <c r="R186" s="221">
        <f>SUM(R187:R215)</f>
        <v>23.264007299999996</v>
      </c>
      <c r="S186" s="220"/>
      <c r="T186" s="222">
        <f>SUM(T187:T215)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3" t="s">
        <v>89</v>
      </c>
      <c r="AT186" s="224" t="s">
        <v>81</v>
      </c>
      <c r="AU186" s="224" t="s">
        <v>89</v>
      </c>
      <c r="AY186" s="223" t="s">
        <v>142</v>
      </c>
      <c r="BK186" s="225">
        <f>SUM(BK187:BK215)</f>
        <v>0</v>
      </c>
    </row>
    <row r="187" s="2" customFormat="1" ht="24.15" customHeight="1">
      <c r="A187" s="39"/>
      <c r="B187" s="40"/>
      <c r="C187" s="228" t="s">
        <v>219</v>
      </c>
      <c r="D187" s="228" t="s">
        <v>144</v>
      </c>
      <c r="E187" s="229" t="s">
        <v>299</v>
      </c>
      <c r="F187" s="230" t="s">
        <v>300</v>
      </c>
      <c r="G187" s="231" t="s">
        <v>197</v>
      </c>
      <c r="H187" s="232">
        <v>1.5540000000000001</v>
      </c>
      <c r="I187" s="233"/>
      <c r="J187" s="234">
        <f>ROUND(I187*H187,2)</f>
        <v>0</v>
      </c>
      <c r="K187" s="230" t="s">
        <v>148</v>
      </c>
      <c r="L187" s="45"/>
      <c r="M187" s="235" t="s">
        <v>1</v>
      </c>
      <c r="N187" s="236" t="s">
        <v>47</v>
      </c>
      <c r="O187" s="92"/>
      <c r="P187" s="237">
        <f>O187*H187</f>
        <v>0</v>
      </c>
      <c r="Q187" s="237">
        <v>1.98</v>
      </c>
      <c r="R187" s="237">
        <f>Q187*H187</f>
        <v>3.0769199999999999</v>
      </c>
      <c r="S187" s="237">
        <v>0</v>
      </c>
      <c r="T187" s="23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9" t="s">
        <v>149</v>
      </c>
      <c r="AT187" s="239" t="s">
        <v>144</v>
      </c>
      <c r="AU187" s="239" t="s">
        <v>91</v>
      </c>
      <c r="AY187" s="18" t="s">
        <v>142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89</v>
      </c>
      <c r="BK187" s="240">
        <f>ROUND(I187*H187,2)</f>
        <v>0</v>
      </c>
      <c r="BL187" s="18" t="s">
        <v>149</v>
      </c>
      <c r="BM187" s="239" t="s">
        <v>555</v>
      </c>
    </row>
    <row r="188" s="13" customFormat="1">
      <c r="A188" s="13"/>
      <c r="B188" s="241"/>
      <c r="C188" s="242"/>
      <c r="D188" s="243" t="s">
        <v>151</v>
      </c>
      <c r="E188" s="244" t="s">
        <v>1</v>
      </c>
      <c r="F188" s="245" t="s">
        <v>556</v>
      </c>
      <c r="G188" s="242"/>
      <c r="H188" s="244" t="s">
        <v>1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151</v>
      </c>
      <c r="AU188" s="251" t="s">
        <v>91</v>
      </c>
      <c r="AV188" s="13" t="s">
        <v>89</v>
      </c>
      <c r="AW188" s="13" t="s">
        <v>35</v>
      </c>
      <c r="AX188" s="13" t="s">
        <v>82</v>
      </c>
      <c r="AY188" s="251" t="s">
        <v>142</v>
      </c>
    </row>
    <row r="189" s="13" customFormat="1">
      <c r="A189" s="13"/>
      <c r="B189" s="241"/>
      <c r="C189" s="242"/>
      <c r="D189" s="243" t="s">
        <v>151</v>
      </c>
      <c r="E189" s="244" t="s">
        <v>1</v>
      </c>
      <c r="F189" s="245" t="s">
        <v>527</v>
      </c>
      <c r="G189" s="242"/>
      <c r="H189" s="244" t="s">
        <v>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151</v>
      </c>
      <c r="AU189" s="251" t="s">
        <v>91</v>
      </c>
      <c r="AV189" s="13" t="s">
        <v>89</v>
      </c>
      <c r="AW189" s="13" t="s">
        <v>35</v>
      </c>
      <c r="AX189" s="13" t="s">
        <v>82</v>
      </c>
      <c r="AY189" s="251" t="s">
        <v>142</v>
      </c>
    </row>
    <row r="190" s="14" customFormat="1">
      <c r="A190" s="14"/>
      <c r="B190" s="252"/>
      <c r="C190" s="253"/>
      <c r="D190" s="243" t="s">
        <v>151</v>
      </c>
      <c r="E190" s="254" t="s">
        <v>1</v>
      </c>
      <c r="F190" s="255" t="s">
        <v>557</v>
      </c>
      <c r="G190" s="253"/>
      <c r="H190" s="256">
        <v>1.5540000000000001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2" t="s">
        <v>151</v>
      </c>
      <c r="AU190" s="262" t="s">
        <v>91</v>
      </c>
      <c r="AV190" s="14" t="s">
        <v>91</v>
      </c>
      <c r="AW190" s="14" t="s">
        <v>35</v>
      </c>
      <c r="AX190" s="14" t="s">
        <v>82</v>
      </c>
      <c r="AY190" s="262" t="s">
        <v>142</v>
      </c>
    </row>
    <row r="191" s="15" customFormat="1">
      <c r="A191" s="15"/>
      <c r="B191" s="263"/>
      <c r="C191" s="264"/>
      <c r="D191" s="243" t="s">
        <v>151</v>
      </c>
      <c r="E191" s="265" t="s">
        <v>1</v>
      </c>
      <c r="F191" s="266" t="s">
        <v>154</v>
      </c>
      <c r="G191" s="264"/>
      <c r="H191" s="267">
        <v>1.5540000000000001</v>
      </c>
      <c r="I191" s="268"/>
      <c r="J191" s="264"/>
      <c r="K191" s="264"/>
      <c r="L191" s="269"/>
      <c r="M191" s="270"/>
      <c r="N191" s="271"/>
      <c r="O191" s="271"/>
      <c r="P191" s="271"/>
      <c r="Q191" s="271"/>
      <c r="R191" s="271"/>
      <c r="S191" s="271"/>
      <c r="T191" s="27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3" t="s">
        <v>151</v>
      </c>
      <c r="AU191" s="273" t="s">
        <v>91</v>
      </c>
      <c r="AV191" s="15" t="s">
        <v>149</v>
      </c>
      <c r="AW191" s="15" t="s">
        <v>35</v>
      </c>
      <c r="AX191" s="15" t="s">
        <v>89</v>
      </c>
      <c r="AY191" s="273" t="s">
        <v>142</v>
      </c>
    </row>
    <row r="192" s="2" customFormat="1" ht="24.15" customHeight="1">
      <c r="A192" s="39"/>
      <c r="B192" s="40"/>
      <c r="C192" s="228" t="s">
        <v>227</v>
      </c>
      <c r="D192" s="228" t="s">
        <v>144</v>
      </c>
      <c r="E192" s="229" t="s">
        <v>304</v>
      </c>
      <c r="F192" s="230" t="s">
        <v>305</v>
      </c>
      <c r="G192" s="231" t="s">
        <v>197</v>
      </c>
      <c r="H192" s="232">
        <v>3.7309999999999999</v>
      </c>
      <c r="I192" s="233"/>
      <c r="J192" s="234">
        <f>ROUND(I192*H192,2)</f>
        <v>0</v>
      </c>
      <c r="K192" s="230" t="s">
        <v>148</v>
      </c>
      <c r="L192" s="45"/>
      <c r="M192" s="235" t="s">
        <v>1</v>
      </c>
      <c r="N192" s="236" t="s">
        <v>47</v>
      </c>
      <c r="O192" s="92"/>
      <c r="P192" s="237">
        <f>O192*H192</f>
        <v>0</v>
      </c>
      <c r="Q192" s="237">
        <v>2.45329</v>
      </c>
      <c r="R192" s="237">
        <f>Q192*H192</f>
        <v>9.15322499</v>
      </c>
      <c r="S192" s="237">
        <v>0</v>
      </c>
      <c r="T192" s="23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9" t="s">
        <v>149</v>
      </c>
      <c r="AT192" s="239" t="s">
        <v>144</v>
      </c>
      <c r="AU192" s="239" t="s">
        <v>91</v>
      </c>
      <c r="AY192" s="18" t="s">
        <v>142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89</v>
      </c>
      <c r="BK192" s="240">
        <f>ROUND(I192*H192,2)</f>
        <v>0</v>
      </c>
      <c r="BL192" s="18" t="s">
        <v>149</v>
      </c>
      <c r="BM192" s="239" t="s">
        <v>558</v>
      </c>
    </row>
    <row r="193" s="13" customFormat="1">
      <c r="A193" s="13"/>
      <c r="B193" s="241"/>
      <c r="C193" s="242"/>
      <c r="D193" s="243" t="s">
        <v>151</v>
      </c>
      <c r="E193" s="244" t="s">
        <v>1</v>
      </c>
      <c r="F193" s="245" t="s">
        <v>307</v>
      </c>
      <c r="G193" s="242"/>
      <c r="H193" s="244" t="s">
        <v>1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151</v>
      </c>
      <c r="AU193" s="251" t="s">
        <v>91</v>
      </c>
      <c r="AV193" s="13" t="s">
        <v>89</v>
      </c>
      <c r="AW193" s="13" t="s">
        <v>35</v>
      </c>
      <c r="AX193" s="13" t="s">
        <v>82</v>
      </c>
      <c r="AY193" s="251" t="s">
        <v>142</v>
      </c>
    </row>
    <row r="194" s="13" customFormat="1">
      <c r="A194" s="13"/>
      <c r="B194" s="241"/>
      <c r="C194" s="242"/>
      <c r="D194" s="243" t="s">
        <v>151</v>
      </c>
      <c r="E194" s="244" t="s">
        <v>1</v>
      </c>
      <c r="F194" s="245" t="s">
        <v>527</v>
      </c>
      <c r="G194" s="242"/>
      <c r="H194" s="244" t="s">
        <v>1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1" t="s">
        <v>151</v>
      </c>
      <c r="AU194" s="251" t="s">
        <v>91</v>
      </c>
      <c r="AV194" s="13" t="s">
        <v>89</v>
      </c>
      <c r="AW194" s="13" t="s">
        <v>35</v>
      </c>
      <c r="AX194" s="13" t="s">
        <v>82</v>
      </c>
      <c r="AY194" s="251" t="s">
        <v>142</v>
      </c>
    </row>
    <row r="195" s="14" customFormat="1">
      <c r="A195" s="14"/>
      <c r="B195" s="252"/>
      <c r="C195" s="253"/>
      <c r="D195" s="243" t="s">
        <v>151</v>
      </c>
      <c r="E195" s="254" t="s">
        <v>1</v>
      </c>
      <c r="F195" s="255" t="s">
        <v>559</v>
      </c>
      <c r="G195" s="253"/>
      <c r="H195" s="256">
        <v>3.7309999999999999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2" t="s">
        <v>151</v>
      </c>
      <c r="AU195" s="262" t="s">
        <v>91</v>
      </c>
      <c r="AV195" s="14" t="s">
        <v>91</v>
      </c>
      <c r="AW195" s="14" t="s">
        <v>35</v>
      </c>
      <c r="AX195" s="14" t="s">
        <v>82</v>
      </c>
      <c r="AY195" s="262" t="s">
        <v>142</v>
      </c>
    </row>
    <row r="196" s="15" customFormat="1">
      <c r="A196" s="15"/>
      <c r="B196" s="263"/>
      <c r="C196" s="264"/>
      <c r="D196" s="243" t="s">
        <v>151</v>
      </c>
      <c r="E196" s="265" t="s">
        <v>1</v>
      </c>
      <c r="F196" s="266" t="s">
        <v>154</v>
      </c>
      <c r="G196" s="264"/>
      <c r="H196" s="267">
        <v>3.7309999999999999</v>
      </c>
      <c r="I196" s="268"/>
      <c r="J196" s="264"/>
      <c r="K196" s="264"/>
      <c r="L196" s="269"/>
      <c r="M196" s="270"/>
      <c r="N196" s="271"/>
      <c r="O196" s="271"/>
      <c r="P196" s="271"/>
      <c r="Q196" s="271"/>
      <c r="R196" s="271"/>
      <c r="S196" s="271"/>
      <c r="T196" s="27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3" t="s">
        <v>151</v>
      </c>
      <c r="AU196" s="273" t="s">
        <v>91</v>
      </c>
      <c r="AV196" s="15" t="s">
        <v>149</v>
      </c>
      <c r="AW196" s="15" t="s">
        <v>35</v>
      </c>
      <c r="AX196" s="15" t="s">
        <v>89</v>
      </c>
      <c r="AY196" s="273" t="s">
        <v>142</v>
      </c>
    </row>
    <row r="197" s="2" customFormat="1" ht="24.15" customHeight="1">
      <c r="A197" s="39"/>
      <c r="B197" s="40"/>
      <c r="C197" s="228" t="s">
        <v>309</v>
      </c>
      <c r="D197" s="228" t="s">
        <v>144</v>
      </c>
      <c r="E197" s="229" t="s">
        <v>560</v>
      </c>
      <c r="F197" s="230" t="s">
        <v>561</v>
      </c>
      <c r="G197" s="231" t="s">
        <v>197</v>
      </c>
      <c r="H197" s="232">
        <v>0.5</v>
      </c>
      <c r="I197" s="233"/>
      <c r="J197" s="234">
        <f>ROUND(I197*H197,2)</f>
        <v>0</v>
      </c>
      <c r="K197" s="230" t="s">
        <v>148</v>
      </c>
      <c r="L197" s="45"/>
      <c r="M197" s="235" t="s">
        <v>1</v>
      </c>
      <c r="N197" s="236" t="s">
        <v>47</v>
      </c>
      <c r="O197" s="92"/>
      <c r="P197" s="237">
        <f>O197*H197</f>
        <v>0</v>
      </c>
      <c r="Q197" s="237">
        <v>2.45329</v>
      </c>
      <c r="R197" s="237">
        <f>Q197*H197</f>
        <v>1.226645</v>
      </c>
      <c r="S197" s="237">
        <v>0</v>
      </c>
      <c r="T197" s="23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9" t="s">
        <v>149</v>
      </c>
      <c r="AT197" s="239" t="s">
        <v>144</v>
      </c>
      <c r="AU197" s="239" t="s">
        <v>91</v>
      </c>
      <c r="AY197" s="18" t="s">
        <v>142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8" t="s">
        <v>89</v>
      </c>
      <c r="BK197" s="240">
        <f>ROUND(I197*H197,2)</f>
        <v>0</v>
      </c>
      <c r="BL197" s="18" t="s">
        <v>149</v>
      </c>
      <c r="BM197" s="239" t="s">
        <v>562</v>
      </c>
    </row>
    <row r="198" s="13" customFormat="1">
      <c r="A198" s="13"/>
      <c r="B198" s="241"/>
      <c r="C198" s="242"/>
      <c r="D198" s="243" t="s">
        <v>151</v>
      </c>
      <c r="E198" s="244" t="s">
        <v>1</v>
      </c>
      <c r="F198" s="245" t="s">
        <v>563</v>
      </c>
      <c r="G198" s="242"/>
      <c r="H198" s="244" t="s">
        <v>1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151</v>
      </c>
      <c r="AU198" s="251" t="s">
        <v>91</v>
      </c>
      <c r="AV198" s="13" t="s">
        <v>89</v>
      </c>
      <c r="AW198" s="13" t="s">
        <v>35</v>
      </c>
      <c r="AX198" s="13" t="s">
        <v>82</v>
      </c>
      <c r="AY198" s="251" t="s">
        <v>142</v>
      </c>
    </row>
    <row r="199" s="13" customFormat="1">
      <c r="A199" s="13"/>
      <c r="B199" s="241"/>
      <c r="C199" s="242"/>
      <c r="D199" s="243" t="s">
        <v>151</v>
      </c>
      <c r="E199" s="244" t="s">
        <v>1</v>
      </c>
      <c r="F199" s="245" t="s">
        <v>533</v>
      </c>
      <c r="G199" s="242"/>
      <c r="H199" s="244" t="s">
        <v>1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151</v>
      </c>
      <c r="AU199" s="251" t="s">
        <v>91</v>
      </c>
      <c r="AV199" s="13" t="s">
        <v>89</v>
      </c>
      <c r="AW199" s="13" t="s">
        <v>35</v>
      </c>
      <c r="AX199" s="13" t="s">
        <v>82</v>
      </c>
      <c r="AY199" s="251" t="s">
        <v>142</v>
      </c>
    </row>
    <row r="200" s="14" customFormat="1">
      <c r="A200" s="14"/>
      <c r="B200" s="252"/>
      <c r="C200" s="253"/>
      <c r="D200" s="243" t="s">
        <v>151</v>
      </c>
      <c r="E200" s="254" t="s">
        <v>1</v>
      </c>
      <c r="F200" s="255" t="s">
        <v>534</v>
      </c>
      <c r="G200" s="253"/>
      <c r="H200" s="256">
        <v>0.5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2" t="s">
        <v>151</v>
      </c>
      <c r="AU200" s="262" t="s">
        <v>91</v>
      </c>
      <c r="AV200" s="14" t="s">
        <v>91</v>
      </c>
      <c r="AW200" s="14" t="s">
        <v>35</v>
      </c>
      <c r="AX200" s="14" t="s">
        <v>82</v>
      </c>
      <c r="AY200" s="262" t="s">
        <v>142</v>
      </c>
    </row>
    <row r="201" s="15" customFormat="1">
      <c r="A201" s="15"/>
      <c r="B201" s="263"/>
      <c r="C201" s="264"/>
      <c r="D201" s="243" t="s">
        <v>151</v>
      </c>
      <c r="E201" s="265" t="s">
        <v>1</v>
      </c>
      <c r="F201" s="266" t="s">
        <v>154</v>
      </c>
      <c r="G201" s="264"/>
      <c r="H201" s="267">
        <v>0.5</v>
      </c>
      <c r="I201" s="268"/>
      <c r="J201" s="264"/>
      <c r="K201" s="264"/>
      <c r="L201" s="269"/>
      <c r="M201" s="270"/>
      <c r="N201" s="271"/>
      <c r="O201" s="271"/>
      <c r="P201" s="271"/>
      <c r="Q201" s="271"/>
      <c r="R201" s="271"/>
      <c r="S201" s="271"/>
      <c r="T201" s="27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3" t="s">
        <v>151</v>
      </c>
      <c r="AU201" s="273" t="s">
        <v>91</v>
      </c>
      <c r="AV201" s="15" t="s">
        <v>149</v>
      </c>
      <c r="AW201" s="15" t="s">
        <v>35</v>
      </c>
      <c r="AX201" s="15" t="s">
        <v>89</v>
      </c>
      <c r="AY201" s="273" t="s">
        <v>142</v>
      </c>
    </row>
    <row r="202" s="2" customFormat="1" ht="37.8" customHeight="1">
      <c r="A202" s="39"/>
      <c r="B202" s="40"/>
      <c r="C202" s="228" t="s">
        <v>8</v>
      </c>
      <c r="D202" s="228" t="s">
        <v>144</v>
      </c>
      <c r="E202" s="229" t="s">
        <v>564</v>
      </c>
      <c r="F202" s="230" t="s">
        <v>565</v>
      </c>
      <c r="G202" s="231" t="s">
        <v>147</v>
      </c>
      <c r="H202" s="232">
        <v>19.43</v>
      </c>
      <c r="I202" s="233"/>
      <c r="J202" s="234">
        <f>ROUND(I202*H202,2)</f>
        <v>0</v>
      </c>
      <c r="K202" s="230" t="s">
        <v>148</v>
      </c>
      <c r="L202" s="45"/>
      <c r="M202" s="235" t="s">
        <v>1</v>
      </c>
      <c r="N202" s="236" t="s">
        <v>47</v>
      </c>
      <c r="O202" s="92"/>
      <c r="P202" s="237">
        <f>O202*H202</f>
        <v>0</v>
      </c>
      <c r="Q202" s="237">
        <v>0.43939</v>
      </c>
      <c r="R202" s="237">
        <f>Q202*H202</f>
        <v>8.5373476999999998</v>
      </c>
      <c r="S202" s="237">
        <v>0</v>
      </c>
      <c r="T202" s="23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9" t="s">
        <v>149</v>
      </c>
      <c r="AT202" s="239" t="s">
        <v>144</v>
      </c>
      <c r="AU202" s="239" t="s">
        <v>91</v>
      </c>
      <c r="AY202" s="18" t="s">
        <v>142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8" t="s">
        <v>89</v>
      </c>
      <c r="BK202" s="240">
        <f>ROUND(I202*H202,2)</f>
        <v>0</v>
      </c>
      <c r="BL202" s="18" t="s">
        <v>149</v>
      </c>
      <c r="BM202" s="239" t="s">
        <v>566</v>
      </c>
    </row>
    <row r="203" s="13" customFormat="1">
      <c r="A203" s="13"/>
      <c r="B203" s="241"/>
      <c r="C203" s="242"/>
      <c r="D203" s="243" t="s">
        <v>151</v>
      </c>
      <c r="E203" s="244" t="s">
        <v>1</v>
      </c>
      <c r="F203" s="245" t="s">
        <v>567</v>
      </c>
      <c r="G203" s="242"/>
      <c r="H203" s="244" t="s">
        <v>1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151</v>
      </c>
      <c r="AU203" s="251" t="s">
        <v>91</v>
      </c>
      <c r="AV203" s="13" t="s">
        <v>89</v>
      </c>
      <c r="AW203" s="13" t="s">
        <v>35</v>
      </c>
      <c r="AX203" s="13" t="s">
        <v>82</v>
      </c>
      <c r="AY203" s="251" t="s">
        <v>142</v>
      </c>
    </row>
    <row r="204" s="13" customFormat="1">
      <c r="A204" s="13"/>
      <c r="B204" s="241"/>
      <c r="C204" s="242"/>
      <c r="D204" s="243" t="s">
        <v>151</v>
      </c>
      <c r="E204" s="244" t="s">
        <v>1</v>
      </c>
      <c r="F204" s="245" t="s">
        <v>527</v>
      </c>
      <c r="G204" s="242"/>
      <c r="H204" s="244" t="s">
        <v>1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1" t="s">
        <v>151</v>
      </c>
      <c r="AU204" s="251" t="s">
        <v>91</v>
      </c>
      <c r="AV204" s="13" t="s">
        <v>89</v>
      </c>
      <c r="AW204" s="13" t="s">
        <v>35</v>
      </c>
      <c r="AX204" s="13" t="s">
        <v>82</v>
      </c>
      <c r="AY204" s="251" t="s">
        <v>142</v>
      </c>
    </row>
    <row r="205" s="14" customFormat="1">
      <c r="A205" s="14"/>
      <c r="B205" s="252"/>
      <c r="C205" s="253"/>
      <c r="D205" s="243" t="s">
        <v>151</v>
      </c>
      <c r="E205" s="254" t="s">
        <v>1</v>
      </c>
      <c r="F205" s="255" t="s">
        <v>568</v>
      </c>
      <c r="G205" s="253"/>
      <c r="H205" s="256">
        <v>19.43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2" t="s">
        <v>151</v>
      </c>
      <c r="AU205" s="262" t="s">
        <v>91</v>
      </c>
      <c r="AV205" s="14" t="s">
        <v>91</v>
      </c>
      <c r="AW205" s="14" t="s">
        <v>35</v>
      </c>
      <c r="AX205" s="14" t="s">
        <v>82</v>
      </c>
      <c r="AY205" s="262" t="s">
        <v>142</v>
      </c>
    </row>
    <row r="206" s="15" customFormat="1">
      <c r="A206" s="15"/>
      <c r="B206" s="263"/>
      <c r="C206" s="264"/>
      <c r="D206" s="243" t="s">
        <v>151</v>
      </c>
      <c r="E206" s="265" t="s">
        <v>516</v>
      </c>
      <c r="F206" s="266" t="s">
        <v>154</v>
      </c>
      <c r="G206" s="264"/>
      <c r="H206" s="267">
        <v>19.43</v>
      </c>
      <c r="I206" s="268"/>
      <c r="J206" s="264"/>
      <c r="K206" s="264"/>
      <c r="L206" s="269"/>
      <c r="M206" s="270"/>
      <c r="N206" s="271"/>
      <c r="O206" s="271"/>
      <c r="P206" s="271"/>
      <c r="Q206" s="271"/>
      <c r="R206" s="271"/>
      <c r="S206" s="271"/>
      <c r="T206" s="27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3" t="s">
        <v>151</v>
      </c>
      <c r="AU206" s="273" t="s">
        <v>91</v>
      </c>
      <c r="AV206" s="15" t="s">
        <v>149</v>
      </c>
      <c r="AW206" s="15" t="s">
        <v>35</v>
      </c>
      <c r="AX206" s="15" t="s">
        <v>89</v>
      </c>
      <c r="AY206" s="273" t="s">
        <v>142</v>
      </c>
    </row>
    <row r="207" s="2" customFormat="1" ht="49.05" customHeight="1">
      <c r="A207" s="39"/>
      <c r="B207" s="40"/>
      <c r="C207" s="228" t="s">
        <v>230</v>
      </c>
      <c r="D207" s="228" t="s">
        <v>144</v>
      </c>
      <c r="E207" s="229" t="s">
        <v>569</v>
      </c>
      <c r="F207" s="230" t="s">
        <v>570</v>
      </c>
      <c r="G207" s="231" t="s">
        <v>212</v>
      </c>
      <c r="H207" s="232">
        <v>0.29099999999999998</v>
      </c>
      <c r="I207" s="233"/>
      <c r="J207" s="234">
        <f>ROUND(I207*H207,2)</f>
        <v>0</v>
      </c>
      <c r="K207" s="230" t="s">
        <v>148</v>
      </c>
      <c r="L207" s="45"/>
      <c r="M207" s="235" t="s">
        <v>1</v>
      </c>
      <c r="N207" s="236" t="s">
        <v>47</v>
      </c>
      <c r="O207" s="92"/>
      <c r="P207" s="237">
        <f>O207*H207</f>
        <v>0</v>
      </c>
      <c r="Q207" s="237">
        <v>1.05871</v>
      </c>
      <c r="R207" s="237">
        <f>Q207*H207</f>
        <v>0.30808460999999998</v>
      </c>
      <c r="S207" s="237">
        <v>0</v>
      </c>
      <c r="T207" s="23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9" t="s">
        <v>149</v>
      </c>
      <c r="AT207" s="239" t="s">
        <v>144</v>
      </c>
      <c r="AU207" s="239" t="s">
        <v>91</v>
      </c>
      <c r="AY207" s="18" t="s">
        <v>142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8" t="s">
        <v>89</v>
      </c>
      <c r="BK207" s="240">
        <f>ROUND(I207*H207,2)</f>
        <v>0</v>
      </c>
      <c r="BL207" s="18" t="s">
        <v>149</v>
      </c>
      <c r="BM207" s="239" t="s">
        <v>571</v>
      </c>
    </row>
    <row r="208" s="13" customFormat="1">
      <c r="A208" s="13"/>
      <c r="B208" s="241"/>
      <c r="C208" s="242"/>
      <c r="D208" s="243" t="s">
        <v>151</v>
      </c>
      <c r="E208" s="244" t="s">
        <v>1</v>
      </c>
      <c r="F208" s="245" t="s">
        <v>572</v>
      </c>
      <c r="G208" s="242"/>
      <c r="H208" s="244" t="s">
        <v>1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151</v>
      </c>
      <c r="AU208" s="251" t="s">
        <v>91</v>
      </c>
      <c r="AV208" s="13" t="s">
        <v>89</v>
      </c>
      <c r="AW208" s="13" t="s">
        <v>35</v>
      </c>
      <c r="AX208" s="13" t="s">
        <v>82</v>
      </c>
      <c r="AY208" s="251" t="s">
        <v>142</v>
      </c>
    </row>
    <row r="209" s="14" customFormat="1">
      <c r="A209" s="14"/>
      <c r="B209" s="252"/>
      <c r="C209" s="253"/>
      <c r="D209" s="243" t="s">
        <v>151</v>
      </c>
      <c r="E209" s="254" t="s">
        <v>1</v>
      </c>
      <c r="F209" s="255" t="s">
        <v>573</v>
      </c>
      <c r="G209" s="253"/>
      <c r="H209" s="256">
        <v>0.29099999999999998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2" t="s">
        <v>151</v>
      </c>
      <c r="AU209" s="262" t="s">
        <v>91</v>
      </c>
      <c r="AV209" s="14" t="s">
        <v>91</v>
      </c>
      <c r="AW209" s="14" t="s">
        <v>35</v>
      </c>
      <c r="AX209" s="14" t="s">
        <v>82</v>
      </c>
      <c r="AY209" s="262" t="s">
        <v>142</v>
      </c>
    </row>
    <row r="210" s="15" customFormat="1">
      <c r="A210" s="15"/>
      <c r="B210" s="263"/>
      <c r="C210" s="264"/>
      <c r="D210" s="243" t="s">
        <v>151</v>
      </c>
      <c r="E210" s="265" t="s">
        <v>1</v>
      </c>
      <c r="F210" s="266" t="s">
        <v>154</v>
      </c>
      <c r="G210" s="264"/>
      <c r="H210" s="267">
        <v>0.29099999999999998</v>
      </c>
      <c r="I210" s="268"/>
      <c r="J210" s="264"/>
      <c r="K210" s="264"/>
      <c r="L210" s="269"/>
      <c r="M210" s="270"/>
      <c r="N210" s="271"/>
      <c r="O210" s="271"/>
      <c r="P210" s="271"/>
      <c r="Q210" s="271"/>
      <c r="R210" s="271"/>
      <c r="S210" s="271"/>
      <c r="T210" s="27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3" t="s">
        <v>151</v>
      </c>
      <c r="AU210" s="273" t="s">
        <v>91</v>
      </c>
      <c r="AV210" s="15" t="s">
        <v>149</v>
      </c>
      <c r="AW210" s="15" t="s">
        <v>35</v>
      </c>
      <c r="AX210" s="15" t="s">
        <v>89</v>
      </c>
      <c r="AY210" s="273" t="s">
        <v>142</v>
      </c>
    </row>
    <row r="211" s="2" customFormat="1" ht="37.8" customHeight="1">
      <c r="A211" s="39"/>
      <c r="B211" s="40"/>
      <c r="C211" s="228" t="s">
        <v>323</v>
      </c>
      <c r="D211" s="228" t="s">
        <v>144</v>
      </c>
      <c r="E211" s="229" t="s">
        <v>574</v>
      </c>
      <c r="F211" s="230" t="s">
        <v>575</v>
      </c>
      <c r="G211" s="231" t="s">
        <v>180</v>
      </c>
      <c r="H211" s="232">
        <v>19.43</v>
      </c>
      <c r="I211" s="233"/>
      <c r="J211" s="234">
        <f>ROUND(I211*H211,2)</f>
        <v>0</v>
      </c>
      <c r="K211" s="230" t="s">
        <v>148</v>
      </c>
      <c r="L211" s="45"/>
      <c r="M211" s="235" t="s">
        <v>1</v>
      </c>
      <c r="N211" s="236" t="s">
        <v>47</v>
      </c>
      <c r="O211" s="92"/>
      <c r="P211" s="237">
        <f>O211*H211</f>
        <v>0</v>
      </c>
      <c r="Q211" s="237">
        <v>0.049500000000000002</v>
      </c>
      <c r="R211" s="237">
        <f>Q211*H211</f>
        <v>0.961785</v>
      </c>
      <c r="S211" s="237">
        <v>0</v>
      </c>
      <c r="T211" s="23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9" t="s">
        <v>149</v>
      </c>
      <c r="AT211" s="239" t="s">
        <v>144</v>
      </c>
      <c r="AU211" s="239" t="s">
        <v>91</v>
      </c>
      <c r="AY211" s="18" t="s">
        <v>142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8" t="s">
        <v>89</v>
      </c>
      <c r="BK211" s="240">
        <f>ROUND(I211*H211,2)</f>
        <v>0</v>
      </c>
      <c r="BL211" s="18" t="s">
        <v>149</v>
      </c>
      <c r="BM211" s="239" t="s">
        <v>576</v>
      </c>
    </row>
    <row r="212" s="13" customFormat="1">
      <c r="A212" s="13"/>
      <c r="B212" s="241"/>
      <c r="C212" s="242"/>
      <c r="D212" s="243" t="s">
        <v>151</v>
      </c>
      <c r="E212" s="244" t="s">
        <v>1</v>
      </c>
      <c r="F212" s="245" t="s">
        <v>577</v>
      </c>
      <c r="G212" s="242"/>
      <c r="H212" s="244" t="s">
        <v>1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1" t="s">
        <v>151</v>
      </c>
      <c r="AU212" s="251" t="s">
        <v>91</v>
      </c>
      <c r="AV212" s="13" t="s">
        <v>89</v>
      </c>
      <c r="AW212" s="13" t="s">
        <v>35</v>
      </c>
      <c r="AX212" s="13" t="s">
        <v>82</v>
      </c>
      <c r="AY212" s="251" t="s">
        <v>142</v>
      </c>
    </row>
    <row r="213" s="13" customFormat="1">
      <c r="A213" s="13"/>
      <c r="B213" s="241"/>
      <c r="C213" s="242"/>
      <c r="D213" s="243" t="s">
        <v>151</v>
      </c>
      <c r="E213" s="244" t="s">
        <v>1</v>
      </c>
      <c r="F213" s="245" t="s">
        <v>527</v>
      </c>
      <c r="G213" s="242"/>
      <c r="H213" s="244" t="s">
        <v>1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1" t="s">
        <v>151</v>
      </c>
      <c r="AU213" s="251" t="s">
        <v>91</v>
      </c>
      <c r="AV213" s="13" t="s">
        <v>89</v>
      </c>
      <c r="AW213" s="13" t="s">
        <v>35</v>
      </c>
      <c r="AX213" s="13" t="s">
        <v>82</v>
      </c>
      <c r="AY213" s="251" t="s">
        <v>142</v>
      </c>
    </row>
    <row r="214" s="14" customFormat="1">
      <c r="A214" s="14"/>
      <c r="B214" s="252"/>
      <c r="C214" s="253"/>
      <c r="D214" s="243" t="s">
        <v>151</v>
      </c>
      <c r="E214" s="254" t="s">
        <v>1</v>
      </c>
      <c r="F214" s="255" t="s">
        <v>578</v>
      </c>
      <c r="G214" s="253"/>
      <c r="H214" s="256">
        <v>19.43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2" t="s">
        <v>151</v>
      </c>
      <c r="AU214" s="262" t="s">
        <v>91</v>
      </c>
      <c r="AV214" s="14" t="s">
        <v>91</v>
      </c>
      <c r="AW214" s="14" t="s">
        <v>35</v>
      </c>
      <c r="AX214" s="14" t="s">
        <v>82</v>
      </c>
      <c r="AY214" s="262" t="s">
        <v>142</v>
      </c>
    </row>
    <row r="215" s="15" customFormat="1">
      <c r="A215" s="15"/>
      <c r="B215" s="263"/>
      <c r="C215" s="264"/>
      <c r="D215" s="243" t="s">
        <v>151</v>
      </c>
      <c r="E215" s="265" t="s">
        <v>1</v>
      </c>
      <c r="F215" s="266" t="s">
        <v>154</v>
      </c>
      <c r="G215" s="264"/>
      <c r="H215" s="267">
        <v>19.43</v>
      </c>
      <c r="I215" s="268"/>
      <c r="J215" s="264"/>
      <c r="K215" s="264"/>
      <c r="L215" s="269"/>
      <c r="M215" s="270"/>
      <c r="N215" s="271"/>
      <c r="O215" s="271"/>
      <c r="P215" s="271"/>
      <c r="Q215" s="271"/>
      <c r="R215" s="271"/>
      <c r="S215" s="271"/>
      <c r="T215" s="27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3" t="s">
        <v>151</v>
      </c>
      <c r="AU215" s="273" t="s">
        <v>91</v>
      </c>
      <c r="AV215" s="15" t="s">
        <v>149</v>
      </c>
      <c r="AW215" s="15" t="s">
        <v>35</v>
      </c>
      <c r="AX215" s="15" t="s">
        <v>89</v>
      </c>
      <c r="AY215" s="273" t="s">
        <v>142</v>
      </c>
    </row>
    <row r="216" s="12" customFormat="1" ht="22.8" customHeight="1">
      <c r="A216" s="12"/>
      <c r="B216" s="213"/>
      <c r="C216" s="214"/>
      <c r="D216" s="215" t="s">
        <v>81</v>
      </c>
      <c r="E216" s="226" t="s">
        <v>160</v>
      </c>
      <c r="F216" s="226" t="s">
        <v>329</v>
      </c>
      <c r="G216" s="214"/>
      <c r="H216" s="214"/>
      <c r="I216" s="217"/>
      <c r="J216" s="227">
        <f>BK216</f>
        <v>0</v>
      </c>
      <c r="K216" s="214"/>
      <c r="L216" s="218"/>
      <c r="M216" s="219"/>
      <c r="N216" s="220"/>
      <c r="O216" s="220"/>
      <c r="P216" s="221">
        <f>SUM(P217:P221)</f>
        <v>0</v>
      </c>
      <c r="Q216" s="220"/>
      <c r="R216" s="221">
        <f>SUM(R217:R221)</f>
        <v>0.55717830000000002</v>
      </c>
      <c r="S216" s="220"/>
      <c r="T216" s="222">
        <f>SUM(T217:T221)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3" t="s">
        <v>89</v>
      </c>
      <c r="AT216" s="224" t="s">
        <v>81</v>
      </c>
      <c r="AU216" s="224" t="s">
        <v>89</v>
      </c>
      <c r="AY216" s="223" t="s">
        <v>142</v>
      </c>
      <c r="BK216" s="225">
        <f>SUM(BK217:BK221)</f>
        <v>0</v>
      </c>
    </row>
    <row r="217" s="2" customFormat="1" ht="62.7" customHeight="1">
      <c r="A217" s="39"/>
      <c r="B217" s="40"/>
      <c r="C217" s="228" t="s">
        <v>330</v>
      </c>
      <c r="D217" s="228" t="s">
        <v>144</v>
      </c>
      <c r="E217" s="229" t="s">
        <v>579</v>
      </c>
      <c r="F217" s="230" t="s">
        <v>580</v>
      </c>
      <c r="G217" s="231" t="s">
        <v>197</v>
      </c>
      <c r="H217" s="232">
        <v>0.315</v>
      </c>
      <c r="I217" s="233"/>
      <c r="J217" s="234">
        <f>ROUND(I217*H217,2)</f>
        <v>0</v>
      </c>
      <c r="K217" s="230" t="s">
        <v>148</v>
      </c>
      <c r="L217" s="45"/>
      <c r="M217" s="235" t="s">
        <v>1</v>
      </c>
      <c r="N217" s="236" t="s">
        <v>47</v>
      </c>
      <c r="O217" s="92"/>
      <c r="P217" s="237">
        <f>O217*H217</f>
        <v>0</v>
      </c>
      <c r="Q217" s="237">
        <v>1.7688200000000001</v>
      </c>
      <c r="R217" s="237">
        <f>Q217*H217</f>
        <v>0.55717830000000002</v>
      </c>
      <c r="S217" s="237">
        <v>0</v>
      </c>
      <c r="T217" s="23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9" t="s">
        <v>149</v>
      </c>
      <c r="AT217" s="239" t="s">
        <v>144</v>
      </c>
      <c r="AU217" s="239" t="s">
        <v>91</v>
      </c>
      <c r="AY217" s="18" t="s">
        <v>142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8" t="s">
        <v>89</v>
      </c>
      <c r="BK217" s="240">
        <f>ROUND(I217*H217,2)</f>
        <v>0</v>
      </c>
      <c r="BL217" s="18" t="s">
        <v>149</v>
      </c>
      <c r="BM217" s="239" t="s">
        <v>581</v>
      </c>
    </row>
    <row r="218" s="13" customFormat="1">
      <c r="A218" s="13"/>
      <c r="B218" s="241"/>
      <c r="C218" s="242"/>
      <c r="D218" s="243" t="s">
        <v>151</v>
      </c>
      <c r="E218" s="244" t="s">
        <v>1</v>
      </c>
      <c r="F218" s="245" t="s">
        <v>582</v>
      </c>
      <c r="G218" s="242"/>
      <c r="H218" s="244" t="s">
        <v>1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151</v>
      </c>
      <c r="AU218" s="251" t="s">
        <v>91</v>
      </c>
      <c r="AV218" s="13" t="s">
        <v>89</v>
      </c>
      <c r="AW218" s="13" t="s">
        <v>35</v>
      </c>
      <c r="AX218" s="13" t="s">
        <v>82</v>
      </c>
      <c r="AY218" s="251" t="s">
        <v>142</v>
      </c>
    </row>
    <row r="219" s="13" customFormat="1">
      <c r="A219" s="13"/>
      <c r="B219" s="241"/>
      <c r="C219" s="242"/>
      <c r="D219" s="243" t="s">
        <v>151</v>
      </c>
      <c r="E219" s="244" t="s">
        <v>1</v>
      </c>
      <c r="F219" s="245" t="s">
        <v>533</v>
      </c>
      <c r="G219" s="242"/>
      <c r="H219" s="244" t="s">
        <v>1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1" t="s">
        <v>151</v>
      </c>
      <c r="AU219" s="251" t="s">
        <v>91</v>
      </c>
      <c r="AV219" s="13" t="s">
        <v>89</v>
      </c>
      <c r="AW219" s="13" t="s">
        <v>35</v>
      </c>
      <c r="AX219" s="13" t="s">
        <v>82</v>
      </c>
      <c r="AY219" s="251" t="s">
        <v>142</v>
      </c>
    </row>
    <row r="220" s="14" customFormat="1">
      <c r="A220" s="14"/>
      <c r="B220" s="252"/>
      <c r="C220" s="253"/>
      <c r="D220" s="243" t="s">
        <v>151</v>
      </c>
      <c r="E220" s="254" t="s">
        <v>1</v>
      </c>
      <c r="F220" s="255" t="s">
        <v>583</v>
      </c>
      <c r="G220" s="253"/>
      <c r="H220" s="256">
        <v>0.315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2" t="s">
        <v>151</v>
      </c>
      <c r="AU220" s="262" t="s">
        <v>91</v>
      </c>
      <c r="AV220" s="14" t="s">
        <v>91</v>
      </c>
      <c r="AW220" s="14" t="s">
        <v>35</v>
      </c>
      <c r="AX220" s="14" t="s">
        <v>82</v>
      </c>
      <c r="AY220" s="262" t="s">
        <v>142</v>
      </c>
    </row>
    <row r="221" s="15" customFormat="1">
      <c r="A221" s="15"/>
      <c r="B221" s="263"/>
      <c r="C221" s="264"/>
      <c r="D221" s="243" t="s">
        <v>151</v>
      </c>
      <c r="E221" s="265" t="s">
        <v>1</v>
      </c>
      <c r="F221" s="266" t="s">
        <v>154</v>
      </c>
      <c r="G221" s="264"/>
      <c r="H221" s="267">
        <v>0.315</v>
      </c>
      <c r="I221" s="268"/>
      <c r="J221" s="264"/>
      <c r="K221" s="264"/>
      <c r="L221" s="269"/>
      <c r="M221" s="270"/>
      <c r="N221" s="271"/>
      <c r="O221" s="271"/>
      <c r="P221" s="271"/>
      <c r="Q221" s="271"/>
      <c r="R221" s="271"/>
      <c r="S221" s="271"/>
      <c r="T221" s="27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3" t="s">
        <v>151</v>
      </c>
      <c r="AU221" s="273" t="s">
        <v>91</v>
      </c>
      <c r="AV221" s="15" t="s">
        <v>149</v>
      </c>
      <c r="AW221" s="15" t="s">
        <v>35</v>
      </c>
      <c r="AX221" s="15" t="s">
        <v>89</v>
      </c>
      <c r="AY221" s="273" t="s">
        <v>142</v>
      </c>
    </row>
    <row r="222" s="12" customFormat="1" ht="22.8" customHeight="1">
      <c r="A222" s="12"/>
      <c r="B222" s="213"/>
      <c r="C222" s="214"/>
      <c r="D222" s="215" t="s">
        <v>81</v>
      </c>
      <c r="E222" s="226" t="s">
        <v>171</v>
      </c>
      <c r="F222" s="226" t="s">
        <v>351</v>
      </c>
      <c r="G222" s="214"/>
      <c r="H222" s="214"/>
      <c r="I222" s="217"/>
      <c r="J222" s="227">
        <f>BK222</f>
        <v>0</v>
      </c>
      <c r="K222" s="214"/>
      <c r="L222" s="218"/>
      <c r="M222" s="219"/>
      <c r="N222" s="220"/>
      <c r="O222" s="220"/>
      <c r="P222" s="221">
        <f>SUM(P223:P251)</f>
        <v>0</v>
      </c>
      <c r="Q222" s="220"/>
      <c r="R222" s="221">
        <f>SUM(R223:R251)</f>
        <v>4.1534443400000001</v>
      </c>
      <c r="S222" s="220"/>
      <c r="T222" s="222">
        <f>SUM(T223:T251)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3" t="s">
        <v>89</v>
      </c>
      <c r="AT222" s="224" t="s">
        <v>81</v>
      </c>
      <c r="AU222" s="224" t="s">
        <v>89</v>
      </c>
      <c r="AY222" s="223" t="s">
        <v>142</v>
      </c>
      <c r="BK222" s="225">
        <f>SUM(BK223:BK251)</f>
        <v>0</v>
      </c>
    </row>
    <row r="223" s="2" customFormat="1" ht="37.8" customHeight="1">
      <c r="A223" s="39"/>
      <c r="B223" s="40"/>
      <c r="C223" s="228" t="s">
        <v>336</v>
      </c>
      <c r="D223" s="228" t="s">
        <v>144</v>
      </c>
      <c r="E223" s="229" t="s">
        <v>584</v>
      </c>
      <c r="F223" s="230" t="s">
        <v>585</v>
      </c>
      <c r="G223" s="231" t="s">
        <v>147</v>
      </c>
      <c r="H223" s="232">
        <v>20.856999999999999</v>
      </c>
      <c r="I223" s="233"/>
      <c r="J223" s="234">
        <f>ROUND(I223*H223,2)</f>
        <v>0</v>
      </c>
      <c r="K223" s="230" t="s">
        <v>148</v>
      </c>
      <c r="L223" s="45"/>
      <c r="M223" s="235" t="s">
        <v>1</v>
      </c>
      <c r="N223" s="236" t="s">
        <v>47</v>
      </c>
      <c r="O223" s="92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9" t="s">
        <v>149</v>
      </c>
      <c r="AT223" s="239" t="s">
        <v>144</v>
      </c>
      <c r="AU223" s="239" t="s">
        <v>91</v>
      </c>
      <c r="AY223" s="18" t="s">
        <v>142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8" t="s">
        <v>89</v>
      </c>
      <c r="BK223" s="240">
        <f>ROUND(I223*H223,2)</f>
        <v>0</v>
      </c>
      <c r="BL223" s="18" t="s">
        <v>149</v>
      </c>
      <c r="BM223" s="239" t="s">
        <v>586</v>
      </c>
    </row>
    <row r="224" s="13" customFormat="1">
      <c r="A224" s="13"/>
      <c r="B224" s="241"/>
      <c r="C224" s="242"/>
      <c r="D224" s="243" t="s">
        <v>151</v>
      </c>
      <c r="E224" s="244" t="s">
        <v>1</v>
      </c>
      <c r="F224" s="245" t="s">
        <v>356</v>
      </c>
      <c r="G224" s="242"/>
      <c r="H224" s="244" t="s">
        <v>1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1" t="s">
        <v>151</v>
      </c>
      <c r="AU224" s="251" t="s">
        <v>91</v>
      </c>
      <c r="AV224" s="13" t="s">
        <v>89</v>
      </c>
      <c r="AW224" s="13" t="s">
        <v>35</v>
      </c>
      <c r="AX224" s="13" t="s">
        <v>82</v>
      </c>
      <c r="AY224" s="251" t="s">
        <v>142</v>
      </c>
    </row>
    <row r="225" s="13" customFormat="1">
      <c r="A225" s="13"/>
      <c r="B225" s="241"/>
      <c r="C225" s="242"/>
      <c r="D225" s="243" t="s">
        <v>151</v>
      </c>
      <c r="E225" s="244" t="s">
        <v>1</v>
      </c>
      <c r="F225" s="245" t="s">
        <v>587</v>
      </c>
      <c r="G225" s="242"/>
      <c r="H225" s="244" t="s">
        <v>1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1" t="s">
        <v>151</v>
      </c>
      <c r="AU225" s="251" t="s">
        <v>91</v>
      </c>
      <c r="AV225" s="13" t="s">
        <v>89</v>
      </c>
      <c r="AW225" s="13" t="s">
        <v>35</v>
      </c>
      <c r="AX225" s="13" t="s">
        <v>82</v>
      </c>
      <c r="AY225" s="251" t="s">
        <v>142</v>
      </c>
    </row>
    <row r="226" s="14" customFormat="1">
      <c r="A226" s="14"/>
      <c r="B226" s="252"/>
      <c r="C226" s="253"/>
      <c r="D226" s="243" t="s">
        <v>151</v>
      </c>
      <c r="E226" s="254" t="s">
        <v>1</v>
      </c>
      <c r="F226" s="255" t="s">
        <v>588</v>
      </c>
      <c r="G226" s="253"/>
      <c r="H226" s="256">
        <v>12.337</v>
      </c>
      <c r="I226" s="257"/>
      <c r="J226" s="253"/>
      <c r="K226" s="253"/>
      <c r="L226" s="258"/>
      <c r="M226" s="259"/>
      <c r="N226" s="260"/>
      <c r="O226" s="260"/>
      <c r="P226" s="260"/>
      <c r="Q226" s="260"/>
      <c r="R226" s="260"/>
      <c r="S226" s="260"/>
      <c r="T226" s="26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2" t="s">
        <v>151</v>
      </c>
      <c r="AU226" s="262" t="s">
        <v>91</v>
      </c>
      <c r="AV226" s="14" t="s">
        <v>91</v>
      </c>
      <c r="AW226" s="14" t="s">
        <v>35</v>
      </c>
      <c r="AX226" s="14" t="s">
        <v>82</v>
      </c>
      <c r="AY226" s="262" t="s">
        <v>142</v>
      </c>
    </row>
    <row r="227" s="13" customFormat="1">
      <c r="A227" s="13"/>
      <c r="B227" s="241"/>
      <c r="C227" s="242"/>
      <c r="D227" s="243" t="s">
        <v>151</v>
      </c>
      <c r="E227" s="244" t="s">
        <v>1</v>
      </c>
      <c r="F227" s="245" t="s">
        <v>589</v>
      </c>
      <c r="G227" s="242"/>
      <c r="H227" s="244" t="s">
        <v>1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1" t="s">
        <v>151</v>
      </c>
      <c r="AU227" s="251" t="s">
        <v>91</v>
      </c>
      <c r="AV227" s="13" t="s">
        <v>89</v>
      </c>
      <c r="AW227" s="13" t="s">
        <v>35</v>
      </c>
      <c r="AX227" s="13" t="s">
        <v>82</v>
      </c>
      <c r="AY227" s="251" t="s">
        <v>142</v>
      </c>
    </row>
    <row r="228" s="14" customFormat="1">
      <c r="A228" s="14"/>
      <c r="B228" s="252"/>
      <c r="C228" s="253"/>
      <c r="D228" s="243" t="s">
        <v>151</v>
      </c>
      <c r="E228" s="254" t="s">
        <v>1</v>
      </c>
      <c r="F228" s="255" t="s">
        <v>590</v>
      </c>
      <c r="G228" s="253"/>
      <c r="H228" s="256">
        <v>8.5199999999999996</v>
      </c>
      <c r="I228" s="257"/>
      <c r="J228" s="253"/>
      <c r="K228" s="253"/>
      <c r="L228" s="258"/>
      <c r="M228" s="259"/>
      <c r="N228" s="260"/>
      <c r="O228" s="260"/>
      <c r="P228" s="260"/>
      <c r="Q228" s="260"/>
      <c r="R228" s="260"/>
      <c r="S228" s="260"/>
      <c r="T228" s="26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2" t="s">
        <v>151</v>
      </c>
      <c r="AU228" s="262" t="s">
        <v>91</v>
      </c>
      <c r="AV228" s="14" t="s">
        <v>91</v>
      </c>
      <c r="AW228" s="14" t="s">
        <v>35</v>
      </c>
      <c r="AX228" s="14" t="s">
        <v>82</v>
      </c>
      <c r="AY228" s="262" t="s">
        <v>142</v>
      </c>
    </row>
    <row r="229" s="15" customFormat="1">
      <c r="A229" s="15"/>
      <c r="B229" s="263"/>
      <c r="C229" s="264"/>
      <c r="D229" s="243" t="s">
        <v>151</v>
      </c>
      <c r="E229" s="265" t="s">
        <v>1</v>
      </c>
      <c r="F229" s="266" t="s">
        <v>154</v>
      </c>
      <c r="G229" s="264"/>
      <c r="H229" s="267">
        <v>20.856999999999999</v>
      </c>
      <c r="I229" s="268"/>
      <c r="J229" s="264"/>
      <c r="K229" s="264"/>
      <c r="L229" s="269"/>
      <c r="M229" s="270"/>
      <c r="N229" s="271"/>
      <c r="O229" s="271"/>
      <c r="P229" s="271"/>
      <c r="Q229" s="271"/>
      <c r="R229" s="271"/>
      <c r="S229" s="271"/>
      <c r="T229" s="272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3" t="s">
        <v>151</v>
      </c>
      <c r="AU229" s="273" t="s">
        <v>91</v>
      </c>
      <c r="AV229" s="15" t="s">
        <v>149</v>
      </c>
      <c r="AW229" s="15" t="s">
        <v>35</v>
      </c>
      <c r="AX229" s="15" t="s">
        <v>89</v>
      </c>
      <c r="AY229" s="273" t="s">
        <v>142</v>
      </c>
    </row>
    <row r="230" s="2" customFormat="1" ht="24.15" customHeight="1">
      <c r="A230" s="39"/>
      <c r="B230" s="40"/>
      <c r="C230" s="228" t="s">
        <v>342</v>
      </c>
      <c r="D230" s="228" t="s">
        <v>144</v>
      </c>
      <c r="E230" s="229" t="s">
        <v>591</v>
      </c>
      <c r="F230" s="230" t="s">
        <v>592</v>
      </c>
      <c r="G230" s="231" t="s">
        <v>147</v>
      </c>
      <c r="H230" s="232">
        <v>20.856999999999999</v>
      </c>
      <c r="I230" s="233"/>
      <c r="J230" s="234">
        <f>ROUND(I230*H230,2)</f>
        <v>0</v>
      </c>
      <c r="K230" s="230" t="s">
        <v>148</v>
      </c>
      <c r="L230" s="45"/>
      <c r="M230" s="235" t="s">
        <v>1</v>
      </c>
      <c r="N230" s="236" t="s">
        <v>47</v>
      </c>
      <c r="O230" s="92"/>
      <c r="P230" s="237">
        <f>O230*H230</f>
        <v>0</v>
      </c>
      <c r="Q230" s="237">
        <v>0</v>
      </c>
      <c r="R230" s="237">
        <f>Q230*H230</f>
        <v>0</v>
      </c>
      <c r="S230" s="237">
        <v>0</v>
      </c>
      <c r="T230" s="23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9" t="s">
        <v>149</v>
      </c>
      <c r="AT230" s="239" t="s">
        <v>144</v>
      </c>
      <c r="AU230" s="239" t="s">
        <v>91</v>
      </c>
      <c r="AY230" s="18" t="s">
        <v>142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8" t="s">
        <v>89</v>
      </c>
      <c r="BK230" s="240">
        <f>ROUND(I230*H230,2)</f>
        <v>0</v>
      </c>
      <c r="BL230" s="18" t="s">
        <v>149</v>
      </c>
      <c r="BM230" s="239" t="s">
        <v>593</v>
      </c>
    </row>
    <row r="231" s="13" customFormat="1">
      <c r="A231" s="13"/>
      <c r="B231" s="241"/>
      <c r="C231" s="242"/>
      <c r="D231" s="243" t="s">
        <v>151</v>
      </c>
      <c r="E231" s="244" t="s">
        <v>1</v>
      </c>
      <c r="F231" s="245" t="s">
        <v>356</v>
      </c>
      <c r="G231" s="242"/>
      <c r="H231" s="244" t="s">
        <v>1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1" t="s">
        <v>151</v>
      </c>
      <c r="AU231" s="251" t="s">
        <v>91</v>
      </c>
      <c r="AV231" s="13" t="s">
        <v>89</v>
      </c>
      <c r="AW231" s="13" t="s">
        <v>35</v>
      </c>
      <c r="AX231" s="13" t="s">
        <v>82</v>
      </c>
      <c r="AY231" s="251" t="s">
        <v>142</v>
      </c>
    </row>
    <row r="232" s="13" customFormat="1">
      <c r="A232" s="13"/>
      <c r="B232" s="241"/>
      <c r="C232" s="242"/>
      <c r="D232" s="243" t="s">
        <v>151</v>
      </c>
      <c r="E232" s="244" t="s">
        <v>1</v>
      </c>
      <c r="F232" s="245" t="s">
        <v>587</v>
      </c>
      <c r="G232" s="242"/>
      <c r="H232" s="244" t="s">
        <v>1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1" t="s">
        <v>151</v>
      </c>
      <c r="AU232" s="251" t="s">
        <v>91</v>
      </c>
      <c r="AV232" s="13" t="s">
        <v>89</v>
      </c>
      <c r="AW232" s="13" t="s">
        <v>35</v>
      </c>
      <c r="AX232" s="13" t="s">
        <v>82</v>
      </c>
      <c r="AY232" s="251" t="s">
        <v>142</v>
      </c>
    </row>
    <row r="233" s="14" customFormat="1">
      <c r="A233" s="14"/>
      <c r="B233" s="252"/>
      <c r="C233" s="253"/>
      <c r="D233" s="243" t="s">
        <v>151</v>
      </c>
      <c r="E233" s="254" t="s">
        <v>1</v>
      </c>
      <c r="F233" s="255" t="s">
        <v>588</v>
      </c>
      <c r="G233" s="253"/>
      <c r="H233" s="256">
        <v>12.337</v>
      </c>
      <c r="I233" s="257"/>
      <c r="J233" s="253"/>
      <c r="K233" s="253"/>
      <c r="L233" s="258"/>
      <c r="M233" s="259"/>
      <c r="N233" s="260"/>
      <c r="O233" s="260"/>
      <c r="P233" s="260"/>
      <c r="Q233" s="260"/>
      <c r="R233" s="260"/>
      <c r="S233" s="260"/>
      <c r="T233" s="26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2" t="s">
        <v>151</v>
      </c>
      <c r="AU233" s="262" t="s">
        <v>91</v>
      </c>
      <c r="AV233" s="14" t="s">
        <v>91</v>
      </c>
      <c r="AW233" s="14" t="s">
        <v>35</v>
      </c>
      <c r="AX233" s="14" t="s">
        <v>82</v>
      </c>
      <c r="AY233" s="262" t="s">
        <v>142</v>
      </c>
    </row>
    <row r="234" s="13" customFormat="1">
      <c r="A234" s="13"/>
      <c r="B234" s="241"/>
      <c r="C234" s="242"/>
      <c r="D234" s="243" t="s">
        <v>151</v>
      </c>
      <c r="E234" s="244" t="s">
        <v>1</v>
      </c>
      <c r="F234" s="245" t="s">
        <v>589</v>
      </c>
      <c r="G234" s="242"/>
      <c r="H234" s="244" t="s">
        <v>1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1" t="s">
        <v>151</v>
      </c>
      <c r="AU234" s="251" t="s">
        <v>91</v>
      </c>
      <c r="AV234" s="13" t="s">
        <v>89</v>
      </c>
      <c r="AW234" s="13" t="s">
        <v>35</v>
      </c>
      <c r="AX234" s="13" t="s">
        <v>82</v>
      </c>
      <c r="AY234" s="251" t="s">
        <v>142</v>
      </c>
    </row>
    <row r="235" s="14" customFormat="1">
      <c r="A235" s="14"/>
      <c r="B235" s="252"/>
      <c r="C235" s="253"/>
      <c r="D235" s="243" t="s">
        <v>151</v>
      </c>
      <c r="E235" s="254" t="s">
        <v>1</v>
      </c>
      <c r="F235" s="255" t="s">
        <v>590</v>
      </c>
      <c r="G235" s="253"/>
      <c r="H235" s="256">
        <v>8.5199999999999996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2" t="s">
        <v>151</v>
      </c>
      <c r="AU235" s="262" t="s">
        <v>91</v>
      </c>
      <c r="AV235" s="14" t="s">
        <v>91</v>
      </c>
      <c r="AW235" s="14" t="s">
        <v>35</v>
      </c>
      <c r="AX235" s="14" t="s">
        <v>82</v>
      </c>
      <c r="AY235" s="262" t="s">
        <v>142</v>
      </c>
    </row>
    <row r="236" s="15" customFormat="1">
      <c r="A236" s="15"/>
      <c r="B236" s="263"/>
      <c r="C236" s="264"/>
      <c r="D236" s="243" t="s">
        <v>151</v>
      </c>
      <c r="E236" s="265" t="s">
        <v>1</v>
      </c>
      <c r="F236" s="266" t="s">
        <v>154</v>
      </c>
      <c r="G236" s="264"/>
      <c r="H236" s="267">
        <v>20.856999999999999</v>
      </c>
      <c r="I236" s="268"/>
      <c r="J236" s="264"/>
      <c r="K236" s="264"/>
      <c r="L236" s="269"/>
      <c r="M236" s="270"/>
      <c r="N236" s="271"/>
      <c r="O236" s="271"/>
      <c r="P236" s="271"/>
      <c r="Q236" s="271"/>
      <c r="R236" s="271"/>
      <c r="S236" s="271"/>
      <c r="T236" s="27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3" t="s">
        <v>151</v>
      </c>
      <c r="AU236" s="273" t="s">
        <v>91</v>
      </c>
      <c r="AV236" s="15" t="s">
        <v>149</v>
      </c>
      <c r="AW236" s="15" t="s">
        <v>35</v>
      </c>
      <c r="AX236" s="15" t="s">
        <v>89</v>
      </c>
      <c r="AY236" s="273" t="s">
        <v>142</v>
      </c>
    </row>
    <row r="237" s="2" customFormat="1" ht="62.7" customHeight="1">
      <c r="A237" s="39"/>
      <c r="B237" s="40"/>
      <c r="C237" s="228" t="s">
        <v>7</v>
      </c>
      <c r="D237" s="228" t="s">
        <v>144</v>
      </c>
      <c r="E237" s="229" t="s">
        <v>594</v>
      </c>
      <c r="F237" s="230" t="s">
        <v>595</v>
      </c>
      <c r="G237" s="231" t="s">
        <v>147</v>
      </c>
      <c r="H237" s="232">
        <v>20.856999999999999</v>
      </c>
      <c r="I237" s="233"/>
      <c r="J237" s="234">
        <f>ROUND(I237*H237,2)</f>
        <v>0</v>
      </c>
      <c r="K237" s="230" t="s">
        <v>148</v>
      </c>
      <c r="L237" s="45"/>
      <c r="M237" s="235" t="s">
        <v>1</v>
      </c>
      <c r="N237" s="236" t="s">
        <v>47</v>
      </c>
      <c r="O237" s="92"/>
      <c r="P237" s="237">
        <f>O237*H237</f>
        <v>0</v>
      </c>
      <c r="Q237" s="237">
        <v>0.10100000000000001</v>
      </c>
      <c r="R237" s="237">
        <f>Q237*H237</f>
        <v>2.106557</v>
      </c>
      <c r="S237" s="237">
        <v>0</v>
      </c>
      <c r="T237" s="23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9" t="s">
        <v>149</v>
      </c>
      <c r="AT237" s="239" t="s">
        <v>144</v>
      </c>
      <c r="AU237" s="239" t="s">
        <v>91</v>
      </c>
      <c r="AY237" s="18" t="s">
        <v>142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8" t="s">
        <v>89</v>
      </c>
      <c r="BK237" s="240">
        <f>ROUND(I237*H237,2)</f>
        <v>0</v>
      </c>
      <c r="BL237" s="18" t="s">
        <v>149</v>
      </c>
      <c r="BM237" s="239" t="s">
        <v>596</v>
      </c>
    </row>
    <row r="238" s="13" customFormat="1">
      <c r="A238" s="13"/>
      <c r="B238" s="241"/>
      <c r="C238" s="242"/>
      <c r="D238" s="243" t="s">
        <v>151</v>
      </c>
      <c r="E238" s="244" t="s">
        <v>1</v>
      </c>
      <c r="F238" s="245" t="s">
        <v>363</v>
      </c>
      <c r="G238" s="242"/>
      <c r="H238" s="244" t="s">
        <v>1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151</v>
      </c>
      <c r="AU238" s="251" t="s">
        <v>91</v>
      </c>
      <c r="AV238" s="13" t="s">
        <v>89</v>
      </c>
      <c r="AW238" s="13" t="s">
        <v>35</v>
      </c>
      <c r="AX238" s="13" t="s">
        <v>82</v>
      </c>
      <c r="AY238" s="251" t="s">
        <v>142</v>
      </c>
    </row>
    <row r="239" s="13" customFormat="1">
      <c r="A239" s="13"/>
      <c r="B239" s="241"/>
      <c r="C239" s="242"/>
      <c r="D239" s="243" t="s">
        <v>151</v>
      </c>
      <c r="E239" s="244" t="s">
        <v>1</v>
      </c>
      <c r="F239" s="245" t="s">
        <v>597</v>
      </c>
      <c r="G239" s="242"/>
      <c r="H239" s="244" t="s">
        <v>1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1" t="s">
        <v>151</v>
      </c>
      <c r="AU239" s="251" t="s">
        <v>91</v>
      </c>
      <c r="AV239" s="13" t="s">
        <v>89</v>
      </c>
      <c r="AW239" s="13" t="s">
        <v>35</v>
      </c>
      <c r="AX239" s="13" t="s">
        <v>82</v>
      </c>
      <c r="AY239" s="251" t="s">
        <v>142</v>
      </c>
    </row>
    <row r="240" s="13" customFormat="1">
      <c r="A240" s="13"/>
      <c r="B240" s="241"/>
      <c r="C240" s="242"/>
      <c r="D240" s="243" t="s">
        <v>151</v>
      </c>
      <c r="E240" s="244" t="s">
        <v>1</v>
      </c>
      <c r="F240" s="245" t="s">
        <v>527</v>
      </c>
      <c r="G240" s="242"/>
      <c r="H240" s="244" t="s">
        <v>1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1" t="s">
        <v>151</v>
      </c>
      <c r="AU240" s="251" t="s">
        <v>91</v>
      </c>
      <c r="AV240" s="13" t="s">
        <v>89</v>
      </c>
      <c r="AW240" s="13" t="s">
        <v>35</v>
      </c>
      <c r="AX240" s="13" t="s">
        <v>82</v>
      </c>
      <c r="AY240" s="251" t="s">
        <v>142</v>
      </c>
    </row>
    <row r="241" s="14" customFormat="1">
      <c r="A241" s="14"/>
      <c r="B241" s="252"/>
      <c r="C241" s="253"/>
      <c r="D241" s="243" t="s">
        <v>151</v>
      </c>
      <c r="E241" s="254" t="s">
        <v>1</v>
      </c>
      <c r="F241" s="255" t="s">
        <v>598</v>
      </c>
      <c r="G241" s="253"/>
      <c r="H241" s="256">
        <v>12.337</v>
      </c>
      <c r="I241" s="257"/>
      <c r="J241" s="253"/>
      <c r="K241" s="253"/>
      <c r="L241" s="258"/>
      <c r="M241" s="259"/>
      <c r="N241" s="260"/>
      <c r="O241" s="260"/>
      <c r="P241" s="260"/>
      <c r="Q241" s="260"/>
      <c r="R241" s="260"/>
      <c r="S241" s="260"/>
      <c r="T241" s="26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2" t="s">
        <v>151</v>
      </c>
      <c r="AU241" s="262" t="s">
        <v>91</v>
      </c>
      <c r="AV241" s="14" t="s">
        <v>91</v>
      </c>
      <c r="AW241" s="14" t="s">
        <v>35</v>
      </c>
      <c r="AX241" s="14" t="s">
        <v>82</v>
      </c>
      <c r="AY241" s="262" t="s">
        <v>142</v>
      </c>
    </row>
    <row r="242" s="16" customFormat="1">
      <c r="A242" s="16"/>
      <c r="B242" s="299"/>
      <c r="C242" s="300"/>
      <c r="D242" s="243" t="s">
        <v>151</v>
      </c>
      <c r="E242" s="301" t="s">
        <v>512</v>
      </c>
      <c r="F242" s="302" t="s">
        <v>599</v>
      </c>
      <c r="G242" s="300"/>
      <c r="H242" s="303">
        <v>12.337</v>
      </c>
      <c r="I242" s="304"/>
      <c r="J242" s="300"/>
      <c r="K242" s="300"/>
      <c r="L242" s="305"/>
      <c r="M242" s="306"/>
      <c r="N242" s="307"/>
      <c r="O242" s="307"/>
      <c r="P242" s="307"/>
      <c r="Q242" s="307"/>
      <c r="R242" s="307"/>
      <c r="S242" s="307"/>
      <c r="T242" s="308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309" t="s">
        <v>151</v>
      </c>
      <c r="AU242" s="309" t="s">
        <v>91</v>
      </c>
      <c r="AV242" s="16" t="s">
        <v>160</v>
      </c>
      <c r="AW242" s="16" t="s">
        <v>35</v>
      </c>
      <c r="AX242" s="16" t="s">
        <v>82</v>
      </c>
      <c r="AY242" s="309" t="s">
        <v>142</v>
      </c>
    </row>
    <row r="243" s="13" customFormat="1">
      <c r="A243" s="13"/>
      <c r="B243" s="241"/>
      <c r="C243" s="242"/>
      <c r="D243" s="243" t="s">
        <v>151</v>
      </c>
      <c r="E243" s="244" t="s">
        <v>1</v>
      </c>
      <c r="F243" s="245" t="s">
        <v>600</v>
      </c>
      <c r="G243" s="242"/>
      <c r="H243" s="244" t="s">
        <v>1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151</v>
      </c>
      <c r="AU243" s="251" t="s">
        <v>91</v>
      </c>
      <c r="AV243" s="13" t="s">
        <v>89</v>
      </c>
      <c r="AW243" s="13" t="s">
        <v>35</v>
      </c>
      <c r="AX243" s="13" t="s">
        <v>82</v>
      </c>
      <c r="AY243" s="251" t="s">
        <v>142</v>
      </c>
    </row>
    <row r="244" s="13" customFormat="1">
      <c r="A244" s="13"/>
      <c r="B244" s="241"/>
      <c r="C244" s="242"/>
      <c r="D244" s="243" t="s">
        <v>151</v>
      </c>
      <c r="E244" s="244" t="s">
        <v>1</v>
      </c>
      <c r="F244" s="245" t="s">
        <v>527</v>
      </c>
      <c r="G244" s="242"/>
      <c r="H244" s="244" t="s">
        <v>1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151</v>
      </c>
      <c r="AU244" s="251" t="s">
        <v>91</v>
      </c>
      <c r="AV244" s="13" t="s">
        <v>89</v>
      </c>
      <c r="AW244" s="13" t="s">
        <v>35</v>
      </c>
      <c r="AX244" s="13" t="s">
        <v>82</v>
      </c>
      <c r="AY244" s="251" t="s">
        <v>142</v>
      </c>
    </row>
    <row r="245" s="14" customFormat="1">
      <c r="A245" s="14"/>
      <c r="B245" s="252"/>
      <c r="C245" s="253"/>
      <c r="D245" s="243" t="s">
        <v>151</v>
      </c>
      <c r="E245" s="254" t="s">
        <v>1</v>
      </c>
      <c r="F245" s="255" t="s">
        <v>601</v>
      </c>
      <c r="G245" s="253"/>
      <c r="H245" s="256">
        <v>8.5199999999999996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2" t="s">
        <v>151</v>
      </c>
      <c r="AU245" s="262" t="s">
        <v>91</v>
      </c>
      <c r="AV245" s="14" t="s">
        <v>91</v>
      </c>
      <c r="AW245" s="14" t="s">
        <v>35</v>
      </c>
      <c r="AX245" s="14" t="s">
        <v>82</v>
      </c>
      <c r="AY245" s="262" t="s">
        <v>142</v>
      </c>
    </row>
    <row r="246" s="16" customFormat="1">
      <c r="A246" s="16"/>
      <c r="B246" s="299"/>
      <c r="C246" s="300"/>
      <c r="D246" s="243" t="s">
        <v>151</v>
      </c>
      <c r="E246" s="301" t="s">
        <v>510</v>
      </c>
      <c r="F246" s="302" t="s">
        <v>599</v>
      </c>
      <c r="G246" s="300"/>
      <c r="H246" s="303">
        <v>8.5199999999999996</v>
      </c>
      <c r="I246" s="304"/>
      <c r="J246" s="300"/>
      <c r="K246" s="300"/>
      <c r="L246" s="305"/>
      <c r="M246" s="306"/>
      <c r="N246" s="307"/>
      <c r="O246" s="307"/>
      <c r="P246" s="307"/>
      <c r="Q246" s="307"/>
      <c r="R246" s="307"/>
      <c r="S246" s="307"/>
      <c r="T246" s="308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309" t="s">
        <v>151</v>
      </c>
      <c r="AU246" s="309" t="s">
        <v>91</v>
      </c>
      <c r="AV246" s="16" t="s">
        <v>160</v>
      </c>
      <c r="AW246" s="16" t="s">
        <v>35</v>
      </c>
      <c r="AX246" s="16" t="s">
        <v>82</v>
      </c>
      <c r="AY246" s="309" t="s">
        <v>142</v>
      </c>
    </row>
    <row r="247" s="15" customFormat="1">
      <c r="A247" s="15"/>
      <c r="B247" s="263"/>
      <c r="C247" s="264"/>
      <c r="D247" s="243" t="s">
        <v>151</v>
      </c>
      <c r="E247" s="265" t="s">
        <v>1</v>
      </c>
      <c r="F247" s="266" t="s">
        <v>154</v>
      </c>
      <c r="G247" s="264"/>
      <c r="H247" s="267">
        <v>20.856999999999999</v>
      </c>
      <c r="I247" s="268"/>
      <c r="J247" s="264"/>
      <c r="K247" s="264"/>
      <c r="L247" s="269"/>
      <c r="M247" s="270"/>
      <c r="N247" s="271"/>
      <c r="O247" s="271"/>
      <c r="P247" s="271"/>
      <c r="Q247" s="271"/>
      <c r="R247" s="271"/>
      <c r="S247" s="271"/>
      <c r="T247" s="27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3" t="s">
        <v>151</v>
      </c>
      <c r="AU247" s="273" t="s">
        <v>91</v>
      </c>
      <c r="AV247" s="15" t="s">
        <v>149</v>
      </c>
      <c r="AW247" s="15" t="s">
        <v>35</v>
      </c>
      <c r="AX247" s="15" t="s">
        <v>89</v>
      </c>
      <c r="AY247" s="273" t="s">
        <v>142</v>
      </c>
    </row>
    <row r="248" s="2" customFormat="1" ht="24.15" customHeight="1">
      <c r="A248" s="39"/>
      <c r="B248" s="40"/>
      <c r="C248" s="289" t="s">
        <v>352</v>
      </c>
      <c r="D248" s="289" t="s">
        <v>284</v>
      </c>
      <c r="E248" s="290" t="s">
        <v>602</v>
      </c>
      <c r="F248" s="291" t="s">
        <v>603</v>
      </c>
      <c r="G248" s="292" t="s">
        <v>147</v>
      </c>
      <c r="H248" s="293">
        <v>22.943000000000001</v>
      </c>
      <c r="I248" s="294"/>
      <c r="J248" s="295">
        <f>ROUND(I248*H248,2)</f>
        <v>0</v>
      </c>
      <c r="K248" s="291" t="s">
        <v>148</v>
      </c>
      <c r="L248" s="296"/>
      <c r="M248" s="297" t="s">
        <v>1</v>
      </c>
      <c r="N248" s="298" t="s">
        <v>47</v>
      </c>
      <c r="O248" s="92"/>
      <c r="P248" s="237">
        <f>O248*H248</f>
        <v>0</v>
      </c>
      <c r="Q248" s="237">
        <v>0.084379999999999997</v>
      </c>
      <c r="R248" s="237">
        <f>Q248*H248</f>
        <v>1.9359303400000001</v>
      </c>
      <c r="S248" s="237">
        <v>0</v>
      </c>
      <c r="T248" s="23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9" t="s">
        <v>194</v>
      </c>
      <c r="AT248" s="239" t="s">
        <v>284</v>
      </c>
      <c r="AU248" s="239" t="s">
        <v>91</v>
      </c>
      <c r="AY248" s="18" t="s">
        <v>142</v>
      </c>
      <c r="BE248" s="240">
        <f>IF(N248="základní",J248,0)</f>
        <v>0</v>
      </c>
      <c r="BF248" s="240">
        <f>IF(N248="snížená",J248,0)</f>
        <v>0</v>
      </c>
      <c r="BG248" s="240">
        <f>IF(N248="zákl. přenesená",J248,0)</f>
        <v>0</v>
      </c>
      <c r="BH248" s="240">
        <f>IF(N248="sníž. přenesená",J248,0)</f>
        <v>0</v>
      </c>
      <c r="BI248" s="240">
        <f>IF(N248="nulová",J248,0)</f>
        <v>0</v>
      </c>
      <c r="BJ248" s="18" t="s">
        <v>89</v>
      </c>
      <c r="BK248" s="240">
        <f>ROUND(I248*H248,2)</f>
        <v>0</v>
      </c>
      <c r="BL248" s="18" t="s">
        <v>149</v>
      </c>
      <c r="BM248" s="239" t="s">
        <v>604</v>
      </c>
    </row>
    <row r="249" s="14" customFormat="1">
      <c r="A249" s="14"/>
      <c r="B249" s="252"/>
      <c r="C249" s="253"/>
      <c r="D249" s="243" t="s">
        <v>151</v>
      </c>
      <c r="E249" s="253"/>
      <c r="F249" s="255" t="s">
        <v>605</v>
      </c>
      <c r="G249" s="253"/>
      <c r="H249" s="256">
        <v>22.943000000000001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2" t="s">
        <v>151</v>
      </c>
      <c r="AU249" s="262" t="s">
        <v>91</v>
      </c>
      <c r="AV249" s="14" t="s">
        <v>91</v>
      </c>
      <c r="AW249" s="14" t="s">
        <v>4</v>
      </c>
      <c r="AX249" s="14" t="s">
        <v>89</v>
      </c>
      <c r="AY249" s="262" t="s">
        <v>142</v>
      </c>
    </row>
    <row r="250" s="2" customFormat="1" ht="24.15" customHeight="1">
      <c r="A250" s="39"/>
      <c r="B250" s="40"/>
      <c r="C250" s="289" t="s">
        <v>359</v>
      </c>
      <c r="D250" s="289" t="s">
        <v>284</v>
      </c>
      <c r="E250" s="290" t="s">
        <v>371</v>
      </c>
      <c r="F250" s="291" t="s">
        <v>372</v>
      </c>
      <c r="G250" s="292" t="s">
        <v>147</v>
      </c>
      <c r="H250" s="293">
        <v>0.84699999999999998</v>
      </c>
      <c r="I250" s="294"/>
      <c r="J250" s="295">
        <f>ROUND(I250*H250,2)</f>
        <v>0</v>
      </c>
      <c r="K250" s="291" t="s">
        <v>148</v>
      </c>
      <c r="L250" s="296"/>
      <c r="M250" s="297" t="s">
        <v>1</v>
      </c>
      <c r="N250" s="298" t="s">
        <v>47</v>
      </c>
      <c r="O250" s="92"/>
      <c r="P250" s="237">
        <f>O250*H250</f>
        <v>0</v>
      </c>
      <c r="Q250" s="237">
        <v>0.13100000000000001</v>
      </c>
      <c r="R250" s="237">
        <f>Q250*H250</f>
        <v>0.110957</v>
      </c>
      <c r="S250" s="237">
        <v>0</v>
      </c>
      <c r="T250" s="23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9" t="s">
        <v>194</v>
      </c>
      <c r="AT250" s="239" t="s">
        <v>284</v>
      </c>
      <c r="AU250" s="239" t="s">
        <v>91</v>
      </c>
      <c r="AY250" s="18" t="s">
        <v>142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8" t="s">
        <v>89</v>
      </c>
      <c r="BK250" s="240">
        <f>ROUND(I250*H250,2)</f>
        <v>0</v>
      </c>
      <c r="BL250" s="18" t="s">
        <v>149</v>
      </c>
      <c r="BM250" s="239" t="s">
        <v>606</v>
      </c>
    </row>
    <row r="251" s="14" customFormat="1">
      <c r="A251" s="14"/>
      <c r="B251" s="252"/>
      <c r="C251" s="253"/>
      <c r="D251" s="243" t="s">
        <v>151</v>
      </c>
      <c r="E251" s="253"/>
      <c r="F251" s="255" t="s">
        <v>607</v>
      </c>
      <c r="G251" s="253"/>
      <c r="H251" s="256">
        <v>0.84699999999999998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2" t="s">
        <v>151</v>
      </c>
      <c r="AU251" s="262" t="s">
        <v>91</v>
      </c>
      <c r="AV251" s="14" t="s">
        <v>91</v>
      </c>
      <c r="AW251" s="14" t="s">
        <v>4</v>
      </c>
      <c r="AX251" s="14" t="s">
        <v>89</v>
      </c>
      <c r="AY251" s="262" t="s">
        <v>142</v>
      </c>
    </row>
    <row r="252" s="12" customFormat="1" ht="22.8" customHeight="1">
      <c r="A252" s="12"/>
      <c r="B252" s="213"/>
      <c r="C252" s="214"/>
      <c r="D252" s="215" t="s">
        <v>81</v>
      </c>
      <c r="E252" s="226" t="s">
        <v>177</v>
      </c>
      <c r="F252" s="226" t="s">
        <v>375</v>
      </c>
      <c r="G252" s="214"/>
      <c r="H252" s="214"/>
      <c r="I252" s="217"/>
      <c r="J252" s="227">
        <f>BK252</f>
        <v>0</v>
      </c>
      <c r="K252" s="214"/>
      <c r="L252" s="218"/>
      <c r="M252" s="219"/>
      <c r="N252" s="220"/>
      <c r="O252" s="220"/>
      <c r="P252" s="221">
        <f>SUM(P253:P306)</f>
        <v>0</v>
      </c>
      <c r="Q252" s="220"/>
      <c r="R252" s="221">
        <f>SUM(R253:R306)</f>
        <v>54.838621400000001</v>
      </c>
      <c r="S252" s="220"/>
      <c r="T252" s="222">
        <f>SUM(T253:T306)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3" t="s">
        <v>89</v>
      </c>
      <c r="AT252" s="224" t="s">
        <v>81</v>
      </c>
      <c r="AU252" s="224" t="s">
        <v>89</v>
      </c>
      <c r="AY252" s="223" t="s">
        <v>142</v>
      </c>
      <c r="BK252" s="225">
        <f>SUM(BK253:BK306)</f>
        <v>0</v>
      </c>
    </row>
    <row r="253" s="2" customFormat="1" ht="24.15" customHeight="1">
      <c r="A253" s="39"/>
      <c r="B253" s="40"/>
      <c r="C253" s="228" t="s">
        <v>365</v>
      </c>
      <c r="D253" s="228" t="s">
        <v>144</v>
      </c>
      <c r="E253" s="229" t="s">
        <v>608</v>
      </c>
      <c r="F253" s="230" t="s">
        <v>609</v>
      </c>
      <c r="G253" s="231" t="s">
        <v>147</v>
      </c>
      <c r="H253" s="232">
        <v>13.140000000000001</v>
      </c>
      <c r="I253" s="233"/>
      <c r="J253" s="234">
        <f>ROUND(I253*H253,2)</f>
        <v>0</v>
      </c>
      <c r="K253" s="230" t="s">
        <v>148</v>
      </c>
      <c r="L253" s="45"/>
      <c r="M253" s="235" t="s">
        <v>1</v>
      </c>
      <c r="N253" s="236" t="s">
        <v>47</v>
      </c>
      <c r="O253" s="92"/>
      <c r="P253" s="237">
        <f>O253*H253</f>
        <v>0</v>
      </c>
      <c r="Q253" s="237">
        <v>0.0041000000000000003</v>
      </c>
      <c r="R253" s="237">
        <f>Q253*H253</f>
        <v>0.053874000000000005</v>
      </c>
      <c r="S253" s="237">
        <v>0</v>
      </c>
      <c r="T253" s="23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9" t="s">
        <v>149</v>
      </c>
      <c r="AT253" s="239" t="s">
        <v>144</v>
      </c>
      <c r="AU253" s="239" t="s">
        <v>91</v>
      </c>
      <c r="AY253" s="18" t="s">
        <v>142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8" t="s">
        <v>89</v>
      </c>
      <c r="BK253" s="240">
        <f>ROUND(I253*H253,2)</f>
        <v>0</v>
      </c>
      <c r="BL253" s="18" t="s">
        <v>149</v>
      </c>
      <c r="BM253" s="239" t="s">
        <v>610</v>
      </c>
    </row>
    <row r="254" s="13" customFormat="1">
      <c r="A254" s="13"/>
      <c r="B254" s="241"/>
      <c r="C254" s="242"/>
      <c r="D254" s="243" t="s">
        <v>151</v>
      </c>
      <c r="E254" s="244" t="s">
        <v>1</v>
      </c>
      <c r="F254" s="245" t="s">
        <v>611</v>
      </c>
      <c r="G254" s="242"/>
      <c r="H254" s="244" t="s">
        <v>1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1" t="s">
        <v>151</v>
      </c>
      <c r="AU254" s="251" t="s">
        <v>91</v>
      </c>
      <c r="AV254" s="13" t="s">
        <v>89</v>
      </c>
      <c r="AW254" s="13" t="s">
        <v>35</v>
      </c>
      <c r="AX254" s="13" t="s">
        <v>82</v>
      </c>
      <c r="AY254" s="251" t="s">
        <v>142</v>
      </c>
    </row>
    <row r="255" s="13" customFormat="1">
      <c r="A255" s="13"/>
      <c r="B255" s="241"/>
      <c r="C255" s="242"/>
      <c r="D255" s="243" t="s">
        <v>151</v>
      </c>
      <c r="E255" s="244" t="s">
        <v>1</v>
      </c>
      <c r="F255" s="245" t="s">
        <v>533</v>
      </c>
      <c r="G255" s="242"/>
      <c r="H255" s="244" t="s">
        <v>1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1" t="s">
        <v>151</v>
      </c>
      <c r="AU255" s="251" t="s">
        <v>91</v>
      </c>
      <c r="AV255" s="13" t="s">
        <v>89</v>
      </c>
      <c r="AW255" s="13" t="s">
        <v>35</v>
      </c>
      <c r="AX255" s="13" t="s">
        <v>82</v>
      </c>
      <c r="AY255" s="251" t="s">
        <v>142</v>
      </c>
    </row>
    <row r="256" s="14" customFormat="1">
      <c r="A256" s="14"/>
      <c r="B256" s="252"/>
      <c r="C256" s="253"/>
      <c r="D256" s="243" t="s">
        <v>151</v>
      </c>
      <c r="E256" s="254" t="s">
        <v>1</v>
      </c>
      <c r="F256" s="255" t="s">
        <v>467</v>
      </c>
      <c r="G256" s="253"/>
      <c r="H256" s="256">
        <v>13.140000000000001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2" t="s">
        <v>151</v>
      </c>
      <c r="AU256" s="262" t="s">
        <v>91</v>
      </c>
      <c r="AV256" s="14" t="s">
        <v>91</v>
      </c>
      <c r="AW256" s="14" t="s">
        <v>35</v>
      </c>
      <c r="AX256" s="14" t="s">
        <v>82</v>
      </c>
      <c r="AY256" s="262" t="s">
        <v>142</v>
      </c>
    </row>
    <row r="257" s="15" customFormat="1">
      <c r="A257" s="15"/>
      <c r="B257" s="263"/>
      <c r="C257" s="264"/>
      <c r="D257" s="243" t="s">
        <v>151</v>
      </c>
      <c r="E257" s="265" t="s">
        <v>1</v>
      </c>
      <c r="F257" s="266" t="s">
        <v>154</v>
      </c>
      <c r="G257" s="264"/>
      <c r="H257" s="267">
        <v>13.140000000000001</v>
      </c>
      <c r="I257" s="268"/>
      <c r="J257" s="264"/>
      <c r="K257" s="264"/>
      <c r="L257" s="269"/>
      <c r="M257" s="270"/>
      <c r="N257" s="271"/>
      <c r="O257" s="271"/>
      <c r="P257" s="271"/>
      <c r="Q257" s="271"/>
      <c r="R257" s="271"/>
      <c r="S257" s="271"/>
      <c r="T257" s="272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3" t="s">
        <v>151</v>
      </c>
      <c r="AU257" s="273" t="s">
        <v>91</v>
      </c>
      <c r="AV257" s="15" t="s">
        <v>149</v>
      </c>
      <c r="AW257" s="15" t="s">
        <v>35</v>
      </c>
      <c r="AX257" s="15" t="s">
        <v>89</v>
      </c>
      <c r="AY257" s="273" t="s">
        <v>142</v>
      </c>
    </row>
    <row r="258" s="2" customFormat="1" ht="24.15" customHeight="1">
      <c r="A258" s="39"/>
      <c r="B258" s="40"/>
      <c r="C258" s="228" t="s">
        <v>370</v>
      </c>
      <c r="D258" s="228" t="s">
        <v>144</v>
      </c>
      <c r="E258" s="229" t="s">
        <v>612</v>
      </c>
      <c r="F258" s="230" t="s">
        <v>613</v>
      </c>
      <c r="G258" s="231" t="s">
        <v>147</v>
      </c>
      <c r="H258" s="232">
        <v>13.140000000000001</v>
      </c>
      <c r="I258" s="233"/>
      <c r="J258" s="234">
        <f>ROUND(I258*H258,2)</f>
        <v>0</v>
      </c>
      <c r="K258" s="230" t="s">
        <v>1</v>
      </c>
      <c r="L258" s="45"/>
      <c r="M258" s="235" t="s">
        <v>1</v>
      </c>
      <c r="N258" s="236" t="s">
        <v>47</v>
      </c>
      <c r="O258" s="92"/>
      <c r="P258" s="237">
        <f>O258*H258</f>
        <v>0</v>
      </c>
      <c r="Q258" s="237">
        <v>0.105</v>
      </c>
      <c r="R258" s="237">
        <f>Q258*H258</f>
        <v>1.3796999999999999</v>
      </c>
      <c r="S258" s="237">
        <v>0</v>
      </c>
      <c r="T258" s="238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9" t="s">
        <v>149</v>
      </c>
      <c r="AT258" s="239" t="s">
        <v>144</v>
      </c>
      <c r="AU258" s="239" t="s">
        <v>91</v>
      </c>
      <c r="AY258" s="18" t="s">
        <v>142</v>
      </c>
      <c r="BE258" s="240">
        <f>IF(N258="základní",J258,0)</f>
        <v>0</v>
      </c>
      <c r="BF258" s="240">
        <f>IF(N258="snížená",J258,0)</f>
        <v>0</v>
      </c>
      <c r="BG258" s="240">
        <f>IF(N258="zákl. přenesená",J258,0)</f>
        <v>0</v>
      </c>
      <c r="BH258" s="240">
        <f>IF(N258="sníž. přenesená",J258,0)</f>
        <v>0</v>
      </c>
      <c r="BI258" s="240">
        <f>IF(N258="nulová",J258,0)</f>
        <v>0</v>
      </c>
      <c r="BJ258" s="18" t="s">
        <v>89</v>
      </c>
      <c r="BK258" s="240">
        <f>ROUND(I258*H258,2)</f>
        <v>0</v>
      </c>
      <c r="BL258" s="18" t="s">
        <v>149</v>
      </c>
      <c r="BM258" s="239" t="s">
        <v>614</v>
      </c>
    </row>
    <row r="259" s="13" customFormat="1">
      <c r="A259" s="13"/>
      <c r="B259" s="241"/>
      <c r="C259" s="242"/>
      <c r="D259" s="243" t="s">
        <v>151</v>
      </c>
      <c r="E259" s="244" t="s">
        <v>1</v>
      </c>
      <c r="F259" s="245" t="s">
        <v>615</v>
      </c>
      <c r="G259" s="242"/>
      <c r="H259" s="244" t="s">
        <v>1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1" t="s">
        <v>151</v>
      </c>
      <c r="AU259" s="251" t="s">
        <v>91</v>
      </c>
      <c r="AV259" s="13" t="s">
        <v>89</v>
      </c>
      <c r="AW259" s="13" t="s">
        <v>35</v>
      </c>
      <c r="AX259" s="13" t="s">
        <v>82</v>
      </c>
      <c r="AY259" s="251" t="s">
        <v>142</v>
      </c>
    </row>
    <row r="260" s="13" customFormat="1">
      <c r="A260" s="13"/>
      <c r="B260" s="241"/>
      <c r="C260" s="242"/>
      <c r="D260" s="243" t="s">
        <v>151</v>
      </c>
      <c r="E260" s="244" t="s">
        <v>1</v>
      </c>
      <c r="F260" s="245" t="s">
        <v>533</v>
      </c>
      <c r="G260" s="242"/>
      <c r="H260" s="244" t="s">
        <v>1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1" t="s">
        <v>151</v>
      </c>
      <c r="AU260" s="251" t="s">
        <v>91</v>
      </c>
      <c r="AV260" s="13" t="s">
        <v>89</v>
      </c>
      <c r="AW260" s="13" t="s">
        <v>35</v>
      </c>
      <c r="AX260" s="13" t="s">
        <v>82</v>
      </c>
      <c r="AY260" s="251" t="s">
        <v>142</v>
      </c>
    </row>
    <row r="261" s="14" customFormat="1">
      <c r="A261" s="14"/>
      <c r="B261" s="252"/>
      <c r="C261" s="253"/>
      <c r="D261" s="243" t="s">
        <v>151</v>
      </c>
      <c r="E261" s="254" t="s">
        <v>1</v>
      </c>
      <c r="F261" s="255" t="s">
        <v>467</v>
      </c>
      <c r="G261" s="253"/>
      <c r="H261" s="256">
        <v>13.140000000000001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2" t="s">
        <v>151</v>
      </c>
      <c r="AU261" s="262" t="s">
        <v>91</v>
      </c>
      <c r="AV261" s="14" t="s">
        <v>91</v>
      </c>
      <c r="AW261" s="14" t="s">
        <v>35</v>
      </c>
      <c r="AX261" s="14" t="s">
        <v>82</v>
      </c>
      <c r="AY261" s="262" t="s">
        <v>142</v>
      </c>
    </row>
    <row r="262" s="15" customFormat="1">
      <c r="A262" s="15"/>
      <c r="B262" s="263"/>
      <c r="C262" s="264"/>
      <c r="D262" s="243" t="s">
        <v>151</v>
      </c>
      <c r="E262" s="265" t="s">
        <v>1</v>
      </c>
      <c r="F262" s="266" t="s">
        <v>154</v>
      </c>
      <c r="G262" s="264"/>
      <c r="H262" s="267">
        <v>13.140000000000001</v>
      </c>
      <c r="I262" s="268"/>
      <c r="J262" s="264"/>
      <c r="K262" s="264"/>
      <c r="L262" s="269"/>
      <c r="M262" s="270"/>
      <c r="N262" s="271"/>
      <c r="O262" s="271"/>
      <c r="P262" s="271"/>
      <c r="Q262" s="271"/>
      <c r="R262" s="271"/>
      <c r="S262" s="271"/>
      <c r="T262" s="272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3" t="s">
        <v>151</v>
      </c>
      <c r="AU262" s="273" t="s">
        <v>91</v>
      </c>
      <c r="AV262" s="15" t="s">
        <v>149</v>
      </c>
      <c r="AW262" s="15" t="s">
        <v>35</v>
      </c>
      <c r="AX262" s="15" t="s">
        <v>89</v>
      </c>
      <c r="AY262" s="273" t="s">
        <v>142</v>
      </c>
    </row>
    <row r="263" s="2" customFormat="1" ht="24.15" customHeight="1">
      <c r="A263" s="39"/>
      <c r="B263" s="40"/>
      <c r="C263" s="228" t="s">
        <v>376</v>
      </c>
      <c r="D263" s="228" t="s">
        <v>144</v>
      </c>
      <c r="E263" s="229" t="s">
        <v>616</v>
      </c>
      <c r="F263" s="230" t="s">
        <v>613</v>
      </c>
      <c r="G263" s="231" t="s">
        <v>147</v>
      </c>
      <c r="H263" s="232">
        <v>19.079999999999998</v>
      </c>
      <c r="I263" s="233"/>
      <c r="J263" s="234">
        <f>ROUND(I263*H263,2)</f>
        <v>0</v>
      </c>
      <c r="K263" s="230" t="s">
        <v>1</v>
      </c>
      <c r="L263" s="45"/>
      <c r="M263" s="235" t="s">
        <v>1</v>
      </c>
      <c r="N263" s="236" t="s">
        <v>47</v>
      </c>
      <c r="O263" s="92"/>
      <c r="P263" s="237">
        <f>O263*H263</f>
        <v>0</v>
      </c>
      <c r="Q263" s="237">
        <v>0.105</v>
      </c>
      <c r="R263" s="237">
        <f>Q263*H263</f>
        <v>2.0033999999999996</v>
      </c>
      <c r="S263" s="237">
        <v>0</v>
      </c>
      <c r="T263" s="23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9" t="s">
        <v>149</v>
      </c>
      <c r="AT263" s="239" t="s">
        <v>144</v>
      </c>
      <c r="AU263" s="239" t="s">
        <v>91</v>
      </c>
      <c r="AY263" s="18" t="s">
        <v>142</v>
      </c>
      <c r="BE263" s="240">
        <f>IF(N263="základní",J263,0)</f>
        <v>0</v>
      </c>
      <c r="BF263" s="240">
        <f>IF(N263="snížená",J263,0)</f>
        <v>0</v>
      </c>
      <c r="BG263" s="240">
        <f>IF(N263="zákl. přenesená",J263,0)</f>
        <v>0</v>
      </c>
      <c r="BH263" s="240">
        <f>IF(N263="sníž. přenesená",J263,0)</f>
        <v>0</v>
      </c>
      <c r="BI263" s="240">
        <f>IF(N263="nulová",J263,0)</f>
        <v>0</v>
      </c>
      <c r="BJ263" s="18" t="s">
        <v>89</v>
      </c>
      <c r="BK263" s="240">
        <f>ROUND(I263*H263,2)</f>
        <v>0</v>
      </c>
      <c r="BL263" s="18" t="s">
        <v>149</v>
      </c>
      <c r="BM263" s="239" t="s">
        <v>617</v>
      </c>
    </row>
    <row r="264" s="13" customFormat="1">
      <c r="A264" s="13"/>
      <c r="B264" s="241"/>
      <c r="C264" s="242"/>
      <c r="D264" s="243" t="s">
        <v>151</v>
      </c>
      <c r="E264" s="244" t="s">
        <v>1</v>
      </c>
      <c r="F264" s="245" t="s">
        <v>618</v>
      </c>
      <c r="G264" s="242"/>
      <c r="H264" s="244" t="s">
        <v>1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1" t="s">
        <v>151</v>
      </c>
      <c r="AU264" s="251" t="s">
        <v>91</v>
      </c>
      <c r="AV264" s="13" t="s">
        <v>89</v>
      </c>
      <c r="AW264" s="13" t="s">
        <v>35</v>
      </c>
      <c r="AX264" s="13" t="s">
        <v>82</v>
      </c>
      <c r="AY264" s="251" t="s">
        <v>142</v>
      </c>
    </row>
    <row r="265" s="13" customFormat="1">
      <c r="A265" s="13"/>
      <c r="B265" s="241"/>
      <c r="C265" s="242"/>
      <c r="D265" s="243" t="s">
        <v>151</v>
      </c>
      <c r="E265" s="244" t="s">
        <v>1</v>
      </c>
      <c r="F265" s="245" t="s">
        <v>533</v>
      </c>
      <c r="G265" s="242"/>
      <c r="H265" s="244" t="s">
        <v>1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1" t="s">
        <v>151</v>
      </c>
      <c r="AU265" s="251" t="s">
        <v>91</v>
      </c>
      <c r="AV265" s="13" t="s">
        <v>89</v>
      </c>
      <c r="AW265" s="13" t="s">
        <v>35</v>
      </c>
      <c r="AX265" s="13" t="s">
        <v>82</v>
      </c>
      <c r="AY265" s="251" t="s">
        <v>142</v>
      </c>
    </row>
    <row r="266" s="14" customFormat="1">
      <c r="A266" s="14"/>
      <c r="B266" s="252"/>
      <c r="C266" s="253"/>
      <c r="D266" s="243" t="s">
        <v>151</v>
      </c>
      <c r="E266" s="254" t="s">
        <v>1</v>
      </c>
      <c r="F266" s="255" t="s">
        <v>467</v>
      </c>
      <c r="G266" s="253"/>
      <c r="H266" s="256">
        <v>13.140000000000001</v>
      </c>
      <c r="I266" s="257"/>
      <c r="J266" s="253"/>
      <c r="K266" s="253"/>
      <c r="L266" s="258"/>
      <c r="M266" s="259"/>
      <c r="N266" s="260"/>
      <c r="O266" s="260"/>
      <c r="P266" s="260"/>
      <c r="Q266" s="260"/>
      <c r="R266" s="260"/>
      <c r="S266" s="260"/>
      <c r="T266" s="26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2" t="s">
        <v>151</v>
      </c>
      <c r="AU266" s="262" t="s">
        <v>91</v>
      </c>
      <c r="AV266" s="14" t="s">
        <v>91</v>
      </c>
      <c r="AW266" s="14" t="s">
        <v>35</v>
      </c>
      <c r="AX266" s="14" t="s">
        <v>82</v>
      </c>
      <c r="AY266" s="262" t="s">
        <v>142</v>
      </c>
    </row>
    <row r="267" s="14" customFormat="1">
      <c r="A267" s="14"/>
      <c r="B267" s="252"/>
      <c r="C267" s="253"/>
      <c r="D267" s="243" t="s">
        <v>151</v>
      </c>
      <c r="E267" s="254" t="s">
        <v>1</v>
      </c>
      <c r="F267" s="255" t="s">
        <v>468</v>
      </c>
      <c r="G267" s="253"/>
      <c r="H267" s="256">
        <v>5.9400000000000004</v>
      </c>
      <c r="I267" s="257"/>
      <c r="J267" s="253"/>
      <c r="K267" s="253"/>
      <c r="L267" s="258"/>
      <c r="M267" s="259"/>
      <c r="N267" s="260"/>
      <c r="O267" s="260"/>
      <c r="P267" s="260"/>
      <c r="Q267" s="260"/>
      <c r="R267" s="260"/>
      <c r="S267" s="260"/>
      <c r="T267" s="26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2" t="s">
        <v>151</v>
      </c>
      <c r="AU267" s="262" t="s">
        <v>91</v>
      </c>
      <c r="AV267" s="14" t="s">
        <v>91</v>
      </c>
      <c r="AW267" s="14" t="s">
        <v>35</v>
      </c>
      <c r="AX267" s="14" t="s">
        <v>82</v>
      </c>
      <c r="AY267" s="262" t="s">
        <v>142</v>
      </c>
    </row>
    <row r="268" s="15" customFormat="1">
      <c r="A268" s="15"/>
      <c r="B268" s="263"/>
      <c r="C268" s="264"/>
      <c r="D268" s="243" t="s">
        <v>151</v>
      </c>
      <c r="E268" s="265" t="s">
        <v>1</v>
      </c>
      <c r="F268" s="266" t="s">
        <v>154</v>
      </c>
      <c r="G268" s="264"/>
      <c r="H268" s="267">
        <v>19.079999999999998</v>
      </c>
      <c r="I268" s="268"/>
      <c r="J268" s="264"/>
      <c r="K268" s="264"/>
      <c r="L268" s="269"/>
      <c r="M268" s="270"/>
      <c r="N268" s="271"/>
      <c r="O268" s="271"/>
      <c r="P268" s="271"/>
      <c r="Q268" s="271"/>
      <c r="R268" s="271"/>
      <c r="S268" s="271"/>
      <c r="T268" s="272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3" t="s">
        <v>151</v>
      </c>
      <c r="AU268" s="273" t="s">
        <v>91</v>
      </c>
      <c r="AV268" s="15" t="s">
        <v>149</v>
      </c>
      <c r="AW268" s="15" t="s">
        <v>35</v>
      </c>
      <c r="AX268" s="15" t="s">
        <v>89</v>
      </c>
      <c r="AY268" s="273" t="s">
        <v>142</v>
      </c>
    </row>
    <row r="269" s="2" customFormat="1" ht="37.8" customHeight="1">
      <c r="A269" s="39"/>
      <c r="B269" s="40"/>
      <c r="C269" s="228" t="s">
        <v>383</v>
      </c>
      <c r="D269" s="228" t="s">
        <v>144</v>
      </c>
      <c r="E269" s="229" t="s">
        <v>619</v>
      </c>
      <c r="F269" s="230" t="s">
        <v>620</v>
      </c>
      <c r="G269" s="231" t="s">
        <v>147</v>
      </c>
      <c r="H269" s="232">
        <v>7.5499999999999998</v>
      </c>
      <c r="I269" s="233"/>
      <c r="J269" s="234">
        <f>ROUND(I269*H269,2)</f>
        <v>0</v>
      </c>
      <c r="K269" s="230" t="s">
        <v>148</v>
      </c>
      <c r="L269" s="45"/>
      <c r="M269" s="235" t="s">
        <v>1</v>
      </c>
      <c r="N269" s="236" t="s">
        <v>47</v>
      </c>
      <c r="O269" s="92"/>
      <c r="P269" s="237">
        <f>O269*H269</f>
        <v>0</v>
      </c>
      <c r="Q269" s="237">
        <v>0.0014</v>
      </c>
      <c r="R269" s="237">
        <f>Q269*H269</f>
        <v>0.01057</v>
      </c>
      <c r="S269" s="237">
        <v>0</v>
      </c>
      <c r="T269" s="23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9" t="s">
        <v>149</v>
      </c>
      <c r="AT269" s="239" t="s">
        <v>144</v>
      </c>
      <c r="AU269" s="239" t="s">
        <v>91</v>
      </c>
      <c r="AY269" s="18" t="s">
        <v>142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8" t="s">
        <v>89</v>
      </c>
      <c r="BK269" s="240">
        <f>ROUND(I269*H269,2)</f>
        <v>0</v>
      </c>
      <c r="BL269" s="18" t="s">
        <v>149</v>
      </c>
      <c r="BM269" s="239" t="s">
        <v>621</v>
      </c>
    </row>
    <row r="270" s="13" customFormat="1">
      <c r="A270" s="13"/>
      <c r="B270" s="241"/>
      <c r="C270" s="242"/>
      <c r="D270" s="243" t="s">
        <v>151</v>
      </c>
      <c r="E270" s="244" t="s">
        <v>1</v>
      </c>
      <c r="F270" s="245" t="s">
        <v>622</v>
      </c>
      <c r="G270" s="242"/>
      <c r="H270" s="244" t="s">
        <v>1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1" t="s">
        <v>151</v>
      </c>
      <c r="AU270" s="251" t="s">
        <v>91</v>
      </c>
      <c r="AV270" s="13" t="s">
        <v>89</v>
      </c>
      <c r="AW270" s="13" t="s">
        <v>35</v>
      </c>
      <c r="AX270" s="13" t="s">
        <v>82</v>
      </c>
      <c r="AY270" s="251" t="s">
        <v>142</v>
      </c>
    </row>
    <row r="271" s="13" customFormat="1">
      <c r="A271" s="13"/>
      <c r="B271" s="241"/>
      <c r="C271" s="242"/>
      <c r="D271" s="243" t="s">
        <v>151</v>
      </c>
      <c r="E271" s="244" t="s">
        <v>1</v>
      </c>
      <c r="F271" s="245" t="s">
        <v>533</v>
      </c>
      <c r="G271" s="242"/>
      <c r="H271" s="244" t="s">
        <v>1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1" t="s">
        <v>151</v>
      </c>
      <c r="AU271" s="251" t="s">
        <v>91</v>
      </c>
      <c r="AV271" s="13" t="s">
        <v>89</v>
      </c>
      <c r="AW271" s="13" t="s">
        <v>35</v>
      </c>
      <c r="AX271" s="13" t="s">
        <v>82</v>
      </c>
      <c r="AY271" s="251" t="s">
        <v>142</v>
      </c>
    </row>
    <row r="272" s="14" customFormat="1">
      <c r="A272" s="14"/>
      <c r="B272" s="252"/>
      <c r="C272" s="253"/>
      <c r="D272" s="243" t="s">
        <v>151</v>
      </c>
      <c r="E272" s="254" t="s">
        <v>1</v>
      </c>
      <c r="F272" s="255" t="s">
        <v>491</v>
      </c>
      <c r="G272" s="253"/>
      <c r="H272" s="256">
        <v>7.5499999999999998</v>
      </c>
      <c r="I272" s="257"/>
      <c r="J272" s="253"/>
      <c r="K272" s="253"/>
      <c r="L272" s="258"/>
      <c r="M272" s="259"/>
      <c r="N272" s="260"/>
      <c r="O272" s="260"/>
      <c r="P272" s="260"/>
      <c r="Q272" s="260"/>
      <c r="R272" s="260"/>
      <c r="S272" s="260"/>
      <c r="T272" s="26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2" t="s">
        <v>151</v>
      </c>
      <c r="AU272" s="262" t="s">
        <v>91</v>
      </c>
      <c r="AV272" s="14" t="s">
        <v>91</v>
      </c>
      <c r="AW272" s="14" t="s">
        <v>35</v>
      </c>
      <c r="AX272" s="14" t="s">
        <v>82</v>
      </c>
      <c r="AY272" s="262" t="s">
        <v>142</v>
      </c>
    </row>
    <row r="273" s="15" customFormat="1">
      <c r="A273" s="15"/>
      <c r="B273" s="263"/>
      <c r="C273" s="264"/>
      <c r="D273" s="243" t="s">
        <v>151</v>
      </c>
      <c r="E273" s="265" t="s">
        <v>1</v>
      </c>
      <c r="F273" s="266" t="s">
        <v>154</v>
      </c>
      <c r="G273" s="264"/>
      <c r="H273" s="267">
        <v>7.5499999999999998</v>
      </c>
      <c r="I273" s="268"/>
      <c r="J273" s="264"/>
      <c r="K273" s="264"/>
      <c r="L273" s="269"/>
      <c r="M273" s="270"/>
      <c r="N273" s="271"/>
      <c r="O273" s="271"/>
      <c r="P273" s="271"/>
      <c r="Q273" s="271"/>
      <c r="R273" s="271"/>
      <c r="S273" s="271"/>
      <c r="T273" s="272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3" t="s">
        <v>151</v>
      </c>
      <c r="AU273" s="273" t="s">
        <v>91</v>
      </c>
      <c r="AV273" s="15" t="s">
        <v>149</v>
      </c>
      <c r="AW273" s="15" t="s">
        <v>35</v>
      </c>
      <c r="AX273" s="15" t="s">
        <v>89</v>
      </c>
      <c r="AY273" s="273" t="s">
        <v>142</v>
      </c>
    </row>
    <row r="274" s="2" customFormat="1" ht="24.15" customHeight="1">
      <c r="A274" s="39"/>
      <c r="B274" s="40"/>
      <c r="C274" s="228" t="s">
        <v>389</v>
      </c>
      <c r="D274" s="228" t="s">
        <v>144</v>
      </c>
      <c r="E274" s="229" t="s">
        <v>623</v>
      </c>
      <c r="F274" s="230" t="s">
        <v>624</v>
      </c>
      <c r="G274" s="231" t="s">
        <v>147</v>
      </c>
      <c r="H274" s="232">
        <v>7.5499999999999998</v>
      </c>
      <c r="I274" s="233"/>
      <c r="J274" s="234">
        <f>ROUND(I274*H274,2)</f>
        <v>0</v>
      </c>
      <c r="K274" s="230" t="s">
        <v>148</v>
      </c>
      <c r="L274" s="45"/>
      <c r="M274" s="235" t="s">
        <v>1</v>
      </c>
      <c r="N274" s="236" t="s">
        <v>47</v>
      </c>
      <c r="O274" s="92"/>
      <c r="P274" s="237">
        <f>O274*H274</f>
        <v>0</v>
      </c>
      <c r="Q274" s="237">
        <v>0.0035599999999999998</v>
      </c>
      <c r="R274" s="237">
        <f>Q274*H274</f>
        <v>0.026877999999999999</v>
      </c>
      <c r="S274" s="237">
        <v>0</v>
      </c>
      <c r="T274" s="23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9" t="s">
        <v>149</v>
      </c>
      <c r="AT274" s="239" t="s">
        <v>144</v>
      </c>
      <c r="AU274" s="239" t="s">
        <v>91</v>
      </c>
      <c r="AY274" s="18" t="s">
        <v>142</v>
      </c>
      <c r="BE274" s="240">
        <f>IF(N274="základní",J274,0)</f>
        <v>0</v>
      </c>
      <c r="BF274" s="240">
        <f>IF(N274="snížená",J274,0)</f>
        <v>0</v>
      </c>
      <c r="BG274" s="240">
        <f>IF(N274="zákl. přenesená",J274,0)</f>
        <v>0</v>
      </c>
      <c r="BH274" s="240">
        <f>IF(N274="sníž. přenesená",J274,0)</f>
        <v>0</v>
      </c>
      <c r="BI274" s="240">
        <f>IF(N274="nulová",J274,0)</f>
        <v>0</v>
      </c>
      <c r="BJ274" s="18" t="s">
        <v>89</v>
      </c>
      <c r="BK274" s="240">
        <f>ROUND(I274*H274,2)</f>
        <v>0</v>
      </c>
      <c r="BL274" s="18" t="s">
        <v>149</v>
      </c>
      <c r="BM274" s="239" t="s">
        <v>625</v>
      </c>
    </row>
    <row r="275" s="13" customFormat="1">
      <c r="A275" s="13"/>
      <c r="B275" s="241"/>
      <c r="C275" s="242"/>
      <c r="D275" s="243" t="s">
        <v>151</v>
      </c>
      <c r="E275" s="244" t="s">
        <v>1</v>
      </c>
      <c r="F275" s="245" t="s">
        <v>626</v>
      </c>
      <c r="G275" s="242"/>
      <c r="H275" s="244" t="s">
        <v>1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1" t="s">
        <v>151</v>
      </c>
      <c r="AU275" s="251" t="s">
        <v>91</v>
      </c>
      <c r="AV275" s="13" t="s">
        <v>89</v>
      </c>
      <c r="AW275" s="13" t="s">
        <v>35</v>
      </c>
      <c r="AX275" s="13" t="s">
        <v>82</v>
      </c>
      <c r="AY275" s="251" t="s">
        <v>142</v>
      </c>
    </row>
    <row r="276" s="13" customFormat="1">
      <c r="A276" s="13"/>
      <c r="B276" s="241"/>
      <c r="C276" s="242"/>
      <c r="D276" s="243" t="s">
        <v>151</v>
      </c>
      <c r="E276" s="244" t="s">
        <v>1</v>
      </c>
      <c r="F276" s="245" t="s">
        <v>533</v>
      </c>
      <c r="G276" s="242"/>
      <c r="H276" s="244" t="s">
        <v>1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1" t="s">
        <v>151</v>
      </c>
      <c r="AU276" s="251" t="s">
        <v>91</v>
      </c>
      <c r="AV276" s="13" t="s">
        <v>89</v>
      </c>
      <c r="AW276" s="13" t="s">
        <v>35</v>
      </c>
      <c r="AX276" s="13" t="s">
        <v>82</v>
      </c>
      <c r="AY276" s="251" t="s">
        <v>142</v>
      </c>
    </row>
    <row r="277" s="14" customFormat="1">
      <c r="A277" s="14"/>
      <c r="B277" s="252"/>
      <c r="C277" s="253"/>
      <c r="D277" s="243" t="s">
        <v>151</v>
      </c>
      <c r="E277" s="254" t="s">
        <v>1</v>
      </c>
      <c r="F277" s="255" t="s">
        <v>491</v>
      </c>
      <c r="G277" s="253"/>
      <c r="H277" s="256">
        <v>7.5499999999999998</v>
      </c>
      <c r="I277" s="257"/>
      <c r="J277" s="253"/>
      <c r="K277" s="253"/>
      <c r="L277" s="258"/>
      <c r="M277" s="259"/>
      <c r="N277" s="260"/>
      <c r="O277" s="260"/>
      <c r="P277" s="260"/>
      <c r="Q277" s="260"/>
      <c r="R277" s="260"/>
      <c r="S277" s="260"/>
      <c r="T277" s="26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2" t="s">
        <v>151</v>
      </c>
      <c r="AU277" s="262" t="s">
        <v>91</v>
      </c>
      <c r="AV277" s="14" t="s">
        <v>91</v>
      </c>
      <c r="AW277" s="14" t="s">
        <v>35</v>
      </c>
      <c r="AX277" s="14" t="s">
        <v>82</v>
      </c>
      <c r="AY277" s="262" t="s">
        <v>142</v>
      </c>
    </row>
    <row r="278" s="15" customFormat="1">
      <c r="A278" s="15"/>
      <c r="B278" s="263"/>
      <c r="C278" s="264"/>
      <c r="D278" s="243" t="s">
        <v>151</v>
      </c>
      <c r="E278" s="265" t="s">
        <v>1</v>
      </c>
      <c r="F278" s="266" t="s">
        <v>154</v>
      </c>
      <c r="G278" s="264"/>
      <c r="H278" s="267">
        <v>7.5499999999999998</v>
      </c>
      <c r="I278" s="268"/>
      <c r="J278" s="264"/>
      <c r="K278" s="264"/>
      <c r="L278" s="269"/>
      <c r="M278" s="270"/>
      <c r="N278" s="271"/>
      <c r="O278" s="271"/>
      <c r="P278" s="271"/>
      <c r="Q278" s="271"/>
      <c r="R278" s="271"/>
      <c r="S278" s="271"/>
      <c r="T278" s="27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3" t="s">
        <v>151</v>
      </c>
      <c r="AU278" s="273" t="s">
        <v>91</v>
      </c>
      <c r="AV278" s="15" t="s">
        <v>149</v>
      </c>
      <c r="AW278" s="15" t="s">
        <v>35</v>
      </c>
      <c r="AX278" s="15" t="s">
        <v>89</v>
      </c>
      <c r="AY278" s="273" t="s">
        <v>142</v>
      </c>
    </row>
    <row r="279" s="2" customFormat="1" ht="24.15" customHeight="1">
      <c r="A279" s="39"/>
      <c r="B279" s="40"/>
      <c r="C279" s="228" t="s">
        <v>395</v>
      </c>
      <c r="D279" s="228" t="s">
        <v>144</v>
      </c>
      <c r="E279" s="229" t="s">
        <v>627</v>
      </c>
      <c r="F279" s="230" t="s">
        <v>628</v>
      </c>
      <c r="G279" s="231" t="s">
        <v>147</v>
      </c>
      <c r="H279" s="232">
        <v>7.4500000000000002</v>
      </c>
      <c r="I279" s="233"/>
      <c r="J279" s="234">
        <f>ROUND(I279*H279,2)</f>
        <v>0</v>
      </c>
      <c r="K279" s="230" t="s">
        <v>148</v>
      </c>
      <c r="L279" s="45"/>
      <c r="M279" s="235" t="s">
        <v>1</v>
      </c>
      <c r="N279" s="236" t="s">
        <v>47</v>
      </c>
      <c r="O279" s="92"/>
      <c r="P279" s="237">
        <f>O279*H279</f>
        <v>0</v>
      </c>
      <c r="Q279" s="237">
        <v>0.027300000000000001</v>
      </c>
      <c r="R279" s="237">
        <f>Q279*H279</f>
        <v>0.20338500000000001</v>
      </c>
      <c r="S279" s="237">
        <v>0</v>
      </c>
      <c r="T279" s="23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9" t="s">
        <v>149</v>
      </c>
      <c r="AT279" s="239" t="s">
        <v>144</v>
      </c>
      <c r="AU279" s="239" t="s">
        <v>91</v>
      </c>
      <c r="AY279" s="18" t="s">
        <v>142</v>
      </c>
      <c r="BE279" s="240">
        <f>IF(N279="základní",J279,0)</f>
        <v>0</v>
      </c>
      <c r="BF279" s="240">
        <f>IF(N279="snížená",J279,0)</f>
        <v>0</v>
      </c>
      <c r="BG279" s="240">
        <f>IF(N279="zákl. přenesená",J279,0)</f>
        <v>0</v>
      </c>
      <c r="BH279" s="240">
        <f>IF(N279="sníž. přenesená",J279,0)</f>
        <v>0</v>
      </c>
      <c r="BI279" s="240">
        <f>IF(N279="nulová",J279,0)</f>
        <v>0</v>
      </c>
      <c r="BJ279" s="18" t="s">
        <v>89</v>
      </c>
      <c r="BK279" s="240">
        <f>ROUND(I279*H279,2)</f>
        <v>0</v>
      </c>
      <c r="BL279" s="18" t="s">
        <v>149</v>
      </c>
      <c r="BM279" s="239" t="s">
        <v>629</v>
      </c>
    </row>
    <row r="280" s="13" customFormat="1">
      <c r="A280" s="13"/>
      <c r="B280" s="241"/>
      <c r="C280" s="242"/>
      <c r="D280" s="243" t="s">
        <v>151</v>
      </c>
      <c r="E280" s="244" t="s">
        <v>1</v>
      </c>
      <c r="F280" s="245" t="s">
        <v>630</v>
      </c>
      <c r="G280" s="242"/>
      <c r="H280" s="244" t="s">
        <v>1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1" t="s">
        <v>151</v>
      </c>
      <c r="AU280" s="251" t="s">
        <v>91</v>
      </c>
      <c r="AV280" s="13" t="s">
        <v>89</v>
      </c>
      <c r="AW280" s="13" t="s">
        <v>35</v>
      </c>
      <c r="AX280" s="13" t="s">
        <v>82</v>
      </c>
      <c r="AY280" s="251" t="s">
        <v>142</v>
      </c>
    </row>
    <row r="281" s="13" customFormat="1">
      <c r="A281" s="13"/>
      <c r="B281" s="241"/>
      <c r="C281" s="242"/>
      <c r="D281" s="243" t="s">
        <v>151</v>
      </c>
      <c r="E281" s="244" t="s">
        <v>1</v>
      </c>
      <c r="F281" s="245" t="s">
        <v>527</v>
      </c>
      <c r="G281" s="242"/>
      <c r="H281" s="244" t="s">
        <v>1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1" t="s">
        <v>151</v>
      </c>
      <c r="AU281" s="251" t="s">
        <v>91</v>
      </c>
      <c r="AV281" s="13" t="s">
        <v>89</v>
      </c>
      <c r="AW281" s="13" t="s">
        <v>35</v>
      </c>
      <c r="AX281" s="13" t="s">
        <v>82</v>
      </c>
      <c r="AY281" s="251" t="s">
        <v>142</v>
      </c>
    </row>
    <row r="282" s="14" customFormat="1">
      <c r="A282" s="14"/>
      <c r="B282" s="252"/>
      <c r="C282" s="253"/>
      <c r="D282" s="243" t="s">
        <v>151</v>
      </c>
      <c r="E282" s="254" t="s">
        <v>1</v>
      </c>
      <c r="F282" s="255" t="s">
        <v>490</v>
      </c>
      <c r="G282" s="253"/>
      <c r="H282" s="256">
        <v>7.4500000000000002</v>
      </c>
      <c r="I282" s="257"/>
      <c r="J282" s="253"/>
      <c r="K282" s="253"/>
      <c r="L282" s="258"/>
      <c r="M282" s="259"/>
      <c r="N282" s="260"/>
      <c r="O282" s="260"/>
      <c r="P282" s="260"/>
      <c r="Q282" s="260"/>
      <c r="R282" s="260"/>
      <c r="S282" s="260"/>
      <c r="T282" s="26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2" t="s">
        <v>151</v>
      </c>
      <c r="AU282" s="262" t="s">
        <v>91</v>
      </c>
      <c r="AV282" s="14" t="s">
        <v>91</v>
      </c>
      <c r="AW282" s="14" t="s">
        <v>35</v>
      </c>
      <c r="AX282" s="14" t="s">
        <v>82</v>
      </c>
      <c r="AY282" s="262" t="s">
        <v>142</v>
      </c>
    </row>
    <row r="283" s="15" customFormat="1">
      <c r="A283" s="15"/>
      <c r="B283" s="263"/>
      <c r="C283" s="264"/>
      <c r="D283" s="243" t="s">
        <v>151</v>
      </c>
      <c r="E283" s="265" t="s">
        <v>1</v>
      </c>
      <c r="F283" s="266" t="s">
        <v>154</v>
      </c>
      <c r="G283" s="264"/>
      <c r="H283" s="267">
        <v>7.4500000000000002</v>
      </c>
      <c r="I283" s="268"/>
      <c r="J283" s="264"/>
      <c r="K283" s="264"/>
      <c r="L283" s="269"/>
      <c r="M283" s="270"/>
      <c r="N283" s="271"/>
      <c r="O283" s="271"/>
      <c r="P283" s="271"/>
      <c r="Q283" s="271"/>
      <c r="R283" s="271"/>
      <c r="S283" s="271"/>
      <c r="T283" s="272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3" t="s">
        <v>151</v>
      </c>
      <c r="AU283" s="273" t="s">
        <v>91</v>
      </c>
      <c r="AV283" s="15" t="s">
        <v>149</v>
      </c>
      <c r="AW283" s="15" t="s">
        <v>35</v>
      </c>
      <c r="AX283" s="15" t="s">
        <v>89</v>
      </c>
      <c r="AY283" s="273" t="s">
        <v>142</v>
      </c>
    </row>
    <row r="284" s="2" customFormat="1" ht="37.8" customHeight="1">
      <c r="A284" s="39"/>
      <c r="B284" s="40"/>
      <c r="C284" s="228" t="s">
        <v>399</v>
      </c>
      <c r="D284" s="228" t="s">
        <v>144</v>
      </c>
      <c r="E284" s="229" t="s">
        <v>377</v>
      </c>
      <c r="F284" s="230" t="s">
        <v>378</v>
      </c>
      <c r="G284" s="231" t="s">
        <v>180</v>
      </c>
      <c r="H284" s="232">
        <v>150.65000000000001</v>
      </c>
      <c r="I284" s="233"/>
      <c r="J284" s="234">
        <f>ROUND(I284*H284,2)</f>
        <v>0</v>
      </c>
      <c r="K284" s="230" t="s">
        <v>148</v>
      </c>
      <c r="L284" s="45"/>
      <c r="M284" s="235" t="s">
        <v>1</v>
      </c>
      <c r="N284" s="236" t="s">
        <v>47</v>
      </c>
      <c r="O284" s="92"/>
      <c r="P284" s="237">
        <f>O284*H284</f>
        <v>0</v>
      </c>
      <c r="Q284" s="237">
        <v>0.19663</v>
      </c>
      <c r="R284" s="237">
        <f>Q284*H284</f>
        <v>29.6223095</v>
      </c>
      <c r="S284" s="237">
        <v>0</v>
      </c>
      <c r="T284" s="23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9" t="s">
        <v>149</v>
      </c>
      <c r="AT284" s="239" t="s">
        <v>144</v>
      </c>
      <c r="AU284" s="239" t="s">
        <v>91</v>
      </c>
      <c r="AY284" s="18" t="s">
        <v>142</v>
      </c>
      <c r="BE284" s="240">
        <f>IF(N284="základní",J284,0)</f>
        <v>0</v>
      </c>
      <c r="BF284" s="240">
        <f>IF(N284="snížená",J284,0)</f>
        <v>0</v>
      </c>
      <c r="BG284" s="240">
        <f>IF(N284="zákl. přenesená",J284,0)</f>
        <v>0</v>
      </c>
      <c r="BH284" s="240">
        <f>IF(N284="sníž. přenesená",J284,0)</f>
        <v>0</v>
      </c>
      <c r="BI284" s="240">
        <f>IF(N284="nulová",J284,0)</f>
        <v>0</v>
      </c>
      <c r="BJ284" s="18" t="s">
        <v>89</v>
      </c>
      <c r="BK284" s="240">
        <f>ROUND(I284*H284,2)</f>
        <v>0</v>
      </c>
      <c r="BL284" s="18" t="s">
        <v>149</v>
      </c>
      <c r="BM284" s="239" t="s">
        <v>631</v>
      </c>
    </row>
    <row r="285" s="13" customFormat="1">
      <c r="A285" s="13"/>
      <c r="B285" s="241"/>
      <c r="C285" s="242"/>
      <c r="D285" s="243" t="s">
        <v>151</v>
      </c>
      <c r="E285" s="244" t="s">
        <v>1</v>
      </c>
      <c r="F285" s="245" t="s">
        <v>380</v>
      </c>
      <c r="G285" s="242"/>
      <c r="H285" s="244" t="s">
        <v>1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1" t="s">
        <v>151</v>
      </c>
      <c r="AU285" s="251" t="s">
        <v>91</v>
      </c>
      <c r="AV285" s="13" t="s">
        <v>89</v>
      </c>
      <c r="AW285" s="13" t="s">
        <v>35</v>
      </c>
      <c r="AX285" s="13" t="s">
        <v>82</v>
      </c>
      <c r="AY285" s="251" t="s">
        <v>142</v>
      </c>
    </row>
    <row r="286" s="13" customFormat="1">
      <c r="A286" s="13"/>
      <c r="B286" s="241"/>
      <c r="C286" s="242"/>
      <c r="D286" s="243" t="s">
        <v>151</v>
      </c>
      <c r="E286" s="244" t="s">
        <v>1</v>
      </c>
      <c r="F286" s="245" t="s">
        <v>381</v>
      </c>
      <c r="G286" s="242"/>
      <c r="H286" s="244" t="s">
        <v>1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1" t="s">
        <v>151</v>
      </c>
      <c r="AU286" s="251" t="s">
        <v>91</v>
      </c>
      <c r="AV286" s="13" t="s">
        <v>89</v>
      </c>
      <c r="AW286" s="13" t="s">
        <v>35</v>
      </c>
      <c r="AX286" s="13" t="s">
        <v>82</v>
      </c>
      <c r="AY286" s="251" t="s">
        <v>142</v>
      </c>
    </row>
    <row r="287" s="14" customFormat="1">
      <c r="A287" s="14"/>
      <c r="B287" s="252"/>
      <c r="C287" s="253"/>
      <c r="D287" s="243" t="s">
        <v>151</v>
      </c>
      <c r="E287" s="254" t="s">
        <v>1</v>
      </c>
      <c r="F287" s="255" t="s">
        <v>632</v>
      </c>
      <c r="G287" s="253"/>
      <c r="H287" s="256">
        <v>109.25</v>
      </c>
      <c r="I287" s="257"/>
      <c r="J287" s="253"/>
      <c r="K287" s="253"/>
      <c r="L287" s="258"/>
      <c r="M287" s="259"/>
      <c r="N287" s="260"/>
      <c r="O287" s="260"/>
      <c r="P287" s="260"/>
      <c r="Q287" s="260"/>
      <c r="R287" s="260"/>
      <c r="S287" s="260"/>
      <c r="T287" s="26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2" t="s">
        <v>151</v>
      </c>
      <c r="AU287" s="262" t="s">
        <v>91</v>
      </c>
      <c r="AV287" s="14" t="s">
        <v>91</v>
      </c>
      <c r="AW287" s="14" t="s">
        <v>35</v>
      </c>
      <c r="AX287" s="14" t="s">
        <v>82</v>
      </c>
      <c r="AY287" s="262" t="s">
        <v>142</v>
      </c>
    </row>
    <row r="288" s="13" customFormat="1">
      <c r="A288" s="13"/>
      <c r="B288" s="241"/>
      <c r="C288" s="242"/>
      <c r="D288" s="243" t="s">
        <v>151</v>
      </c>
      <c r="E288" s="244" t="s">
        <v>1</v>
      </c>
      <c r="F288" s="245" t="s">
        <v>633</v>
      </c>
      <c r="G288" s="242"/>
      <c r="H288" s="244" t="s">
        <v>1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1" t="s">
        <v>151</v>
      </c>
      <c r="AU288" s="251" t="s">
        <v>91</v>
      </c>
      <c r="AV288" s="13" t="s">
        <v>89</v>
      </c>
      <c r="AW288" s="13" t="s">
        <v>35</v>
      </c>
      <c r="AX288" s="13" t="s">
        <v>82</v>
      </c>
      <c r="AY288" s="251" t="s">
        <v>142</v>
      </c>
    </row>
    <row r="289" s="14" customFormat="1">
      <c r="A289" s="14"/>
      <c r="B289" s="252"/>
      <c r="C289" s="253"/>
      <c r="D289" s="243" t="s">
        <v>151</v>
      </c>
      <c r="E289" s="254" t="s">
        <v>1</v>
      </c>
      <c r="F289" s="255" t="s">
        <v>634</v>
      </c>
      <c r="G289" s="253"/>
      <c r="H289" s="256">
        <v>41.399999999999999</v>
      </c>
      <c r="I289" s="257"/>
      <c r="J289" s="253"/>
      <c r="K289" s="253"/>
      <c r="L289" s="258"/>
      <c r="M289" s="259"/>
      <c r="N289" s="260"/>
      <c r="O289" s="260"/>
      <c r="P289" s="260"/>
      <c r="Q289" s="260"/>
      <c r="R289" s="260"/>
      <c r="S289" s="260"/>
      <c r="T289" s="26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2" t="s">
        <v>151</v>
      </c>
      <c r="AU289" s="262" t="s">
        <v>91</v>
      </c>
      <c r="AV289" s="14" t="s">
        <v>91</v>
      </c>
      <c r="AW289" s="14" t="s">
        <v>35</v>
      </c>
      <c r="AX289" s="14" t="s">
        <v>82</v>
      </c>
      <c r="AY289" s="262" t="s">
        <v>142</v>
      </c>
    </row>
    <row r="290" s="15" customFormat="1">
      <c r="A290" s="15"/>
      <c r="B290" s="263"/>
      <c r="C290" s="264"/>
      <c r="D290" s="243" t="s">
        <v>151</v>
      </c>
      <c r="E290" s="265" t="s">
        <v>1</v>
      </c>
      <c r="F290" s="266" t="s">
        <v>154</v>
      </c>
      <c r="G290" s="264"/>
      <c r="H290" s="267">
        <v>150.65000000000001</v>
      </c>
      <c r="I290" s="268"/>
      <c r="J290" s="264"/>
      <c r="K290" s="264"/>
      <c r="L290" s="269"/>
      <c r="M290" s="270"/>
      <c r="N290" s="271"/>
      <c r="O290" s="271"/>
      <c r="P290" s="271"/>
      <c r="Q290" s="271"/>
      <c r="R290" s="271"/>
      <c r="S290" s="271"/>
      <c r="T290" s="272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3" t="s">
        <v>151</v>
      </c>
      <c r="AU290" s="273" t="s">
        <v>91</v>
      </c>
      <c r="AV290" s="15" t="s">
        <v>149</v>
      </c>
      <c r="AW290" s="15" t="s">
        <v>35</v>
      </c>
      <c r="AX290" s="15" t="s">
        <v>89</v>
      </c>
      <c r="AY290" s="273" t="s">
        <v>142</v>
      </c>
    </row>
    <row r="291" s="2" customFormat="1" ht="24.15" customHeight="1">
      <c r="A291" s="39"/>
      <c r="B291" s="40"/>
      <c r="C291" s="228" t="s">
        <v>406</v>
      </c>
      <c r="D291" s="228" t="s">
        <v>144</v>
      </c>
      <c r="E291" s="229" t="s">
        <v>384</v>
      </c>
      <c r="F291" s="230" t="s">
        <v>385</v>
      </c>
      <c r="G291" s="231" t="s">
        <v>147</v>
      </c>
      <c r="H291" s="232">
        <v>63.869999999999997</v>
      </c>
      <c r="I291" s="233"/>
      <c r="J291" s="234">
        <f>ROUND(I291*H291,2)</f>
        <v>0</v>
      </c>
      <c r="K291" s="230" t="s">
        <v>148</v>
      </c>
      <c r="L291" s="45"/>
      <c r="M291" s="235" t="s">
        <v>1</v>
      </c>
      <c r="N291" s="236" t="s">
        <v>47</v>
      </c>
      <c r="O291" s="92"/>
      <c r="P291" s="237">
        <f>O291*H291</f>
        <v>0</v>
      </c>
      <c r="Q291" s="237">
        <v>0.00033</v>
      </c>
      <c r="R291" s="237">
        <f>Q291*H291</f>
        <v>0.021077099999999998</v>
      </c>
      <c r="S291" s="237">
        <v>0</v>
      </c>
      <c r="T291" s="23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9" t="s">
        <v>149</v>
      </c>
      <c r="AT291" s="239" t="s">
        <v>144</v>
      </c>
      <c r="AU291" s="239" t="s">
        <v>91</v>
      </c>
      <c r="AY291" s="18" t="s">
        <v>142</v>
      </c>
      <c r="BE291" s="240">
        <f>IF(N291="základní",J291,0)</f>
        <v>0</v>
      </c>
      <c r="BF291" s="240">
        <f>IF(N291="snížená",J291,0)</f>
        <v>0</v>
      </c>
      <c r="BG291" s="240">
        <f>IF(N291="zákl. přenesená",J291,0)</f>
        <v>0</v>
      </c>
      <c r="BH291" s="240">
        <f>IF(N291="sníž. přenesená",J291,0)</f>
        <v>0</v>
      </c>
      <c r="BI291" s="240">
        <f>IF(N291="nulová",J291,0)</f>
        <v>0</v>
      </c>
      <c r="BJ291" s="18" t="s">
        <v>89</v>
      </c>
      <c r="BK291" s="240">
        <f>ROUND(I291*H291,2)</f>
        <v>0</v>
      </c>
      <c r="BL291" s="18" t="s">
        <v>149</v>
      </c>
      <c r="BM291" s="239" t="s">
        <v>635</v>
      </c>
    </row>
    <row r="292" s="13" customFormat="1">
      <c r="A292" s="13"/>
      <c r="B292" s="241"/>
      <c r="C292" s="242"/>
      <c r="D292" s="243" t="s">
        <v>151</v>
      </c>
      <c r="E292" s="244" t="s">
        <v>1</v>
      </c>
      <c r="F292" s="245" t="s">
        <v>636</v>
      </c>
      <c r="G292" s="242"/>
      <c r="H292" s="244" t="s">
        <v>1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1" t="s">
        <v>151</v>
      </c>
      <c r="AU292" s="251" t="s">
        <v>91</v>
      </c>
      <c r="AV292" s="13" t="s">
        <v>89</v>
      </c>
      <c r="AW292" s="13" t="s">
        <v>35</v>
      </c>
      <c r="AX292" s="13" t="s">
        <v>82</v>
      </c>
      <c r="AY292" s="251" t="s">
        <v>142</v>
      </c>
    </row>
    <row r="293" s="14" customFormat="1">
      <c r="A293" s="14"/>
      <c r="B293" s="252"/>
      <c r="C293" s="253"/>
      <c r="D293" s="243" t="s">
        <v>151</v>
      </c>
      <c r="E293" s="254" t="s">
        <v>1</v>
      </c>
      <c r="F293" s="255" t="s">
        <v>637</v>
      </c>
      <c r="G293" s="253"/>
      <c r="H293" s="256">
        <v>63.869999999999997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2" t="s">
        <v>151</v>
      </c>
      <c r="AU293" s="262" t="s">
        <v>91</v>
      </c>
      <c r="AV293" s="14" t="s">
        <v>91</v>
      </c>
      <c r="AW293" s="14" t="s">
        <v>35</v>
      </c>
      <c r="AX293" s="14" t="s">
        <v>82</v>
      </c>
      <c r="AY293" s="262" t="s">
        <v>142</v>
      </c>
    </row>
    <row r="294" s="15" customFormat="1">
      <c r="A294" s="15"/>
      <c r="B294" s="263"/>
      <c r="C294" s="264"/>
      <c r="D294" s="243" t="s">
        <v>151</v>
      </c>
      <c r="E294" s="265" t="s">
        <v>1</v>
      </c>
      <c r="F294" s="266" t="s">
        <v>154</v>
      </c>
      <c r="G294" s="264"/>
      <c r="H294" s="267">
        <v>63.869999999999997</v>
      </c>
      <c r="I294" s="268"/>
      <c r="J294" s="264"/>
      <c r="K294" s="264"/>
      <c r="L294" s="269"/>
      <c r="M294" s="270"/>
      <c r="N294" s="271"/>
      <c r="O294" s="271"/>
      <c r="P294" s="271"/>
      <c r="Q294" s="271"/>
      <c r="R294" s="271"/>
      <c r="S294" s="271"/>
      <c r="T294" s="27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3" t="s">
        <v>151</v>
      </c>
      <c r="AU294" s="273" t="s">
        <v>91</v>
      </c>
      <c r="AV294" s="15" t="s">
        <v>149</v>
      </c>
      <c r="AW294" s="15" t="s">
        <v>35</v>
      </c>
      <c r="AX294" s="15" t="s">
        <v>89</v>
      </c>
      <c r="AY294" s="273" t="s">
        <v>142</v>
      </c>
    </row>
    <row r="295" s="2" customFormat="1" ht="24.15" customHeight="1">
      <c r="A295" s="39"/>
      <c r="B295" s="40"/>
      <c r="C295" s="228" t="s">
        <v>413</v>
      </c>
      <c r="D295" s="228" t="s">
        <v>144</v>
      </c>
      <c r="E295" s="229" t="s">
        <v>390</v>
      </c>
      <c r="F295" s="230" t="s">
        <v>391</v>
      </c>
      <c r="G295" s="231" t="s">
        <v>147</v>
      </c>
      <c r="H295" s="232">
        <v>42.579999999999998</v>
      </c>
      <c r="I295" s="233"/>
      <c r="J295" s="234">
        <f>ROUND(I295*H295,2)</f>
        <v>0</v>
      </c>
      <c r="K295" s="230" t="s">
        <v>148</v>
      </c>
      <c r="L295" s="45"/>
      <c r="M295" s="235" t="s">
        <v>1</v>
      </c>
      <c r="N295" s="236" t="s">
        <v>47</v>
      </c>
      <c r="O295" s="92"/>
      <c r="P295" s="237">
        <f>O295*H295</f>
        <v>0</v>
      </c>
      <c r="Q295" s="237">
        <v>0.1837</v>
      </c>
      <c r="R295" s="237">
        <f>Q295*H295</f>
        <v>7.8219459999999996</v>
      </c>
      <c r="S295" s="237">
        <v>0</v>
      </c>
      <c r="T295" s="23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9" t="s">
        <v>149</v>
      </c>
      <c r="AT295" s="239" t="s">
        <v>144</v>
      </c>
      <c r="AU295" s="239" t="s">
        <v>91</v>
      </c>
      <c r="AY295" s="18" t="s">
        <v>142</v>
      </c>
      <c r="BE295" s="240">
        <f>IF(N295="základní",J295,0)</f>
        <v>0</v>
      </c>
      <c r="BF295" s="240">
        <f>IF(N295="snížená",J295,0)</f>
        <v>0</v>
      </c>
      <c r="BG295" s="240">
        <f>IF(N295="zákl. přenesená",J295,0)</f>
        <v>0</v>
      </c>
      <c r="BH295" s="240">
        <f>IF(N295="sníž. přenesená",J295,0)</f>
        <v>0</v>
      </c>
      <c r="BI295" s="240">
        <f>IF(N295="nulová",J295,0)</f>
        <v>0</v>
      </c>
      <c r="BJ295" s="18" t="s">
        <v>89</v>
      </c>
      <c r="BK295" s="240">
        <f>ROUND(I295*H295,2)</f>
        <v>0</v>
      </c>
      <c r="BL295" s="18" t="s">
        <v>149</v>
      </c>
      <c r="BM295" s="239" t="s">
        <v>638</v>
      </c>
    </row>
    <row r="296" s="13" customFormat="1">
      <c r="A296" s="13"/>
      <c r="B296" s="241"/>
      <c r="C296" s="242"/>
      <c r="D296" s="243" t="s">
        <v>151</v>
      </c>
      <c r="E296" s="244" t="s">
        <v>1</v>
      </c>
      <c r="F296" s="245" t="s">
        <v>639</v>
      </c>
      <c r="G296" s="242"/>
      <c r="H296" s="244" t="s">
        <v>1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1" t="s">
        <v>151</v>
      </c>
      <c r="AU296" s="251" t="s">
        <v>91</v>
      </c>
      <c r="AV296" s="13" t="s">
        <v>89</v>
      </c>
      <c r="AW296" s="13" t="s">
        <v>35</v>
      </c>
      <c r="AX296" s="13" t="s">
        <v>82</v>
      </c>
      <c r="AY296" s="251" t="s">
        <v>142</v>
      </c>
    </row>
    <row r="297" s="14" customFormat="1">
      <c r="A297" s="14"/>
      <c r="B297" s="252"/>
      <c r="C297" s="253"/>
      <c r="D297" s="243" t="s">
        <v>151</v>
      </c>
      <c r="E297" s="254" t="s">
        <v>1</v>
      </c>
      <c r="F297" s="255" t="s">
        <v>640</v>
      </c>
      <c r="G297" s="253"/>
      <c r="H297" s="256">
        <v>42.579999999999998</v>
      </c>
      <c r="I297" s="257"/>
      <c r="J297" s="253"/>
      <c r="K297" s="253"/>
      <c r="L297" s="258"/>
      <c r="M297" s="259"/>
      <c r="N297" s="260"/>
      <c r="O297" s="260"/>
      <c r="P297" s="260"/>
      <c r="Q297" s="260"/>
      <c r="R297" s="260"/>
      <c r="S297" s="260"/>
      <c r="T297" s="26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2" t="s">
        <v>151</v>
      </c>
      <c r="AU297" s="262" t="s">
        <v>91</v>
      </c>
      <c r="AV297" s="14" t="s">
        <v>91</v>
      </c>
      <c r="AW297" s="14" t="s">
        <v>35</v>
      </c>
      <c r="AX297" s="14" t="s">
        <v>82</v>
      </c>
      <c r="AY297" s="262" t="s">
        <v>142</v>
      </c>
    </row>
    <row r="298" s="15" customFormat="1">
      <c r="A298" s="15"/>
      <c r="B298" s="263"/>
      <c r="C298" s="264"/>
      <c r="D298" s="243" t="s">
        <v>151</v>
      </c>
      <c r="E298" s="265" t="s">
        <v>1</v>
      </c>
      <c r="F298" s="266" t="s">
        <v>154</v>
      </c>
      <c r="G298" s="264"/>
      <c r="H298" s="267">
        <v>42.579999999999998</v>
      </c>
      <c r="I298" s="268"/>
      <c r="J298" s="264"/>
      <c r="K298" s="264"/>
      <c r="L298" s="269"/>
      <c r="M298" s="270"/>
      <c r="N298" s="271"/>
      <c r="O298" s="271"/>
      <c r="P298" s="271"/>
      <c r="Q298" s="271"/>
      <c r="R298" s="271"/>
      <c r="S298" s="271"/>
      <c r="T298" s="272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3" t="s">
        <v>151</v>
      </c>
      <c r="AU298" s="273" t="s">
        <v>91</v>
      </c>
      <c r="AV298" s="15" t="s">
        <v>149</v>
      </c>
      <c r="AW298" s="15" t="s">
        <v>35</v>
      </c>
      <c r="AX298" s="15" t="s">
        <v>89</v>
      </c>
      <c r="AY298" s="273" t="s">
        <v>142</v>
      </c>
    </row>
    <row r="299" s="2" customFormat="1" ht="24.15" customHeight="1">
      <c r="A299" s="39"/>
      <c r="B299" s="40"/>
      <c r="C299" s="228" t="s">
        <v>417</v>
      </c>
      <c r="D299" s="228" t="s">
        <v>144</v>
      </c>
      <c r="E299" s="229" t="s">
        <v>641</v>
      </c>
      <c r="F299" s="230" t="s">
        <v>642</v>
      </c>
      <c r="G299" s="231" t="s">
        <v>147</v>
      </c>
      <c r="H299" s="232">
        <v>21.780000000000001</v>
      </c>
      <c r="I299" s="233"/>
      <c r="J299" s="234">
        <f>ROUND(I299*H299,2)</f>
        <v>0</v>
      </c>
      <c r="K299" s="230" t="s">
        <v>148</v>
      </c>
      <c r="L299" s="45"/>
      <c r="M299" s="235" t="s">
        <v>1</v>
      </c>
      <c r="N299" s="236" t="s">
        <v>47</v>
      </c>
      <c r="O299" s="92"/>
      <c r="P299" s="237">
        <f>O299*H299</f>
        <v>0</v>
      </c>
      <c r="Q299" s="237">
        <v>0.3674</v>
      </c>
      <c r="R299" s="237">
        <f>Q299*H299</f>
        <v>8.0019720000000003</v>
      </c>
      <c r="S299" s="237">
        <v>0</v>
      </c>
      <c r="T299" s="23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9" t="s">
        <v>149</v>
      </c>
      <c r="AT299" s="239" t="s">
        <v>144</v>
      </c>
      <c r="AU299" s="239" t="s">
        <v>91</v>
      </c>
      <c r="AY299" s="18" t="s">
        <v>142</v>
      </c>
      <c r="BE299" s="240">
        <f>IF(N299="základní",J299,0)</f>
        <v>0</v>
      </c>
      <c r="BF299" s="240">
        <f>IF(N299="snížená",J299,0)</f>
        <v>0</v>
      </c>
      <c r="BG299" s="240">
        <f>IF(N299="zákl. přenesená",J299,0)</f>
        <v>0</v>
      </c>
      <c r="BH299" s="240">
        <f>IF(N299="sníž. přenesená",J299,0)</f>
        <v>0</v>
      </c>
      <c r="BI299" s="240">
        <f>IF(N299="nulová",J299,0)</f>
        <v>0</v>
      </c>
      <c r="BJ299" s="18" t="s">
        <v>89</v>
      </c>
      <c r="BK299" s="240">
        <f>ROUND(I299*H299,2)</f>
        <v>0</v>
      </c>
      <c r="BL299" s="18" t="s">
        <v>149</v>
      </c>
      <c r="BM299" s="239" t="s">
        <v>643</v>
      </c>
    </row>
    <row r="300" s="13" customFormat="1">
      <c r="A300" s="13"/>
      <c r="B300" s="241"/>
      <c r="C300" s="242"/>
      <c r="D300" s="243" t="s">
        <v>151</v>
      </c>
      <c r="E300" s="244" t="s">
        <v>1</v>
      </c>
      <c r="F300" s="245" t="s">
        <v>644</v>
      </c>
      <c r="G300" s="242"/>
      <c r="H300" s="244" t="s">
        <v>1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1" t="s">
        <v>151</v>
      </c>
      <c r="AU300" s="251" t="s">
        <v>91</v>
      </c>
      <c r="AV300" s="13" t="s">
        <v>89</v>
      </c>
      <c r="AW300" s="13" t="s">
        <v>35</v>
      </c>
      <c r="AX300" s="13" t="s">
        <v>82</v>
      </c>
      <c r="AY300" s="251" t="s">
        <v>142</v>
      </c>
    </row>
    <row r="301" s="14" customFormat="1">
      <c r="A301" s="14"/>
      <c r="B301" s="252"/>
      <c r="C301" s="253"/>
      <c r="D301" s="243" t="s">
        <v>151</v>
      </c>
      <c r="E301" s="254" t="s">
        <v>1</v>
      </c>
      <c r="F301" s="255" t="s">
        <v>645</v>
      </c>
      <c r="G301" s="253"/>
      <c r="H301" s="256">
        <v>21.780000000000001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2" t="s">
        <v>151</v>
      </c>
      <c r="AU301" s="262" t="s">
        <v>91</v>
      </c>
      <c r="AV301" s="14" t="s">
        <v>91</v>
      </c>
      <c r="AW301" s="14" t="s">
        <v>35</v>
      </c>
      <c r="AX301" s="14" t="s">
        <v>82</v>
      </c>
      <c r="AY301" s="262" t="s">
        <v>142</v>
      </c>
    </row>
    <row r="302" s="15" customFormat="1">
      <c r="A302" s="15"/>
      <c r="B302" s="263"/>
      <c r="C302" s="264"/>
      <c r="D302" s="243" t="s">
        <v>151</v>
      </c>
      <c r="E302" s="265" t="s">
        <v>1</v>
      </c>
      <c r="F302" s="266" t="s">
        <v>154</v>
      </c>
      <c r="G302" s="264"/>
      <c r="H302" s="267">
        <v>21.780000000000001</v>
      </c>
      <c r="I302" s="268"/>
      <c r="J302" s="264"/>
      <c r="K302" s="264"/>
      <c r="L302" s="269"/>
      <c r="M302" s="270"/>
      <c r="N302" s="271"/>
      <c r="O302" s="271"/>
      <c r="P302" s="271"/>
      <c r="Q302" s="271"/>
      <c r="R302" s="271"/>
      <c r="S302" s="271"/>
      <c r="T302" s="272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3" t="s">
        <v>151</v>
      </c>
      <c r="AU302" s="273" t="s">
        <v>91</v>
      </c>
      <c r="AV302" s="15" t="s">
        <v>149</v>
      </c>
      <c r="AW302" s="15" t="s">
        <v>35</v>
      </c>
      <c r="AX302" s="15" t="s">
        <v>89</v>
      </c>
      <c r="AY302" s="273" t="s">
        <v>142</v>
      </c>
    </row>
    <row r="303" s="2" customFormat="1" ht="24.15" customHeight="1">
      <c r="A303" s="39"/>
      <c r="B303" s="40"/>
      <c r="C303" s="228" t="s">
        <v>422</v>
      </c>
      <c r="D303" s="228" t="s">
        <v>144</v>
      </c>
      <c r="E303" s="229" t="s">
        <v>646</v>
      </c>
      <c r="F303" s="230" t="s">
        <v>647</v>
      </c>
      <c r="G303" s="231" t="s">
        <v>147</v>
      </c>
      <c r="H303" s="232">
        <v>21.780000000000001</v>
      </c>
      <c r="I303" s="233"/>
      <c r="J303" s="234">
        <f>ROUND(I303*H303,2)</f>
        <v>0</v>
      </c>
      <c r="K303" s="230" t="s">
        <v>148</v>
      </c>
      <c r="L303" s="45"/>
      <c r="M303" s="235" t="s">
        <v>1</v>
      </c>
      <c r="N303" s="236" t="s">
        <v>47</v>
      </c>
      <c r="O303" s="92"/>
      <c r="P303" s="237">
        <f>O303*H303</f>
        <v>0</v>
      </c>
      <c r="Q303" s="237">
        <v>0.26140999999999998</v>
      </c>
      <c r="R303" s="237">
        <f>Q303*H303</f>
        <v>5.6935098000000002</v>
      </c>
      <c r="S303" s="237">
        <v>0</v>
      </c>
      <c r="T303" s="23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9" t="s">
        <v>149</v>
      </c>
      <c r="AT303" s="239" t="s">
        <v>144</v>
      </c>
      <c r="AU303" s="239" t="s">
        <v>91</v>
      </c>
      <c r="AY303" s="18" t="s">
        <v>142</v>
      </c>
      <c r="BE303" s="240">
        <f>IF(N303="základní",J303,0)</f>
        <v>0</v>
      </c>
      <c r="BF303" s="240">
        <f>IF(N303="snížená",J303,0)</f>
        <v>0</v>
      </c>
      <c r="BG303" s="240">
        <f>IF(N303="zákl. přenesená",J303,0)</f>
        <v>0</v>
      </c>
      <c r="BH303" s="240">
        <f>IF(N303="sníž. přenesená",J303,0)</f>
        <v>0</v>
      </c>
      <c r="BI303" s="240">
        <f>IF(N303="nulová",J303,0)</f>
        <v>0</v>
      </c>
      <c r="BJ303" s="18" t="s">
        <v>89</v>
      </c>
      <c r="BK303" s="240">
        <f>ROUND(I303*H303,2)</f>
        <v>0</v>
      </c>
      <c r="BL303" s="18" t="s">
        <v>149</v>
      </c>
      <c r="BM303" s="239" t="s">
        <v>648</v>
      </c>
    </row>
    <row r="304" s="13" customFormat="1">
      <c r="A304" s="13"/>
      <c r="B304" s="241"/>
      <c r="C304" s="242"/>
      <c r="D304" s="243" t="s">
        <v>151</v>
      </c>
      <c r="E304" s="244" t="s">
        <v>1</v>
      </c>
      <c r="F304" s="245" t="s">
        <v>649</v>
      </c>
      <c r="G304" s="242"/>
      <c r="H304" s="244" t="s">
        <v>1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1" t="s">
        <v>151</v>
      </c>
      <c r="AU304" s="251" t="s">
        <v>91</v>
      </c>
      <c r="AV304" s="13" t="s">
        <v>89</v>
      </c>
      <c r="AW304" s="13" t="s">
        <v>35</v>
      </c>
      <c r="AX304" s="13" t="s">
        <v>82</v>
      </c>
      <c r="AY304" s="251" t="s">
        <v>142</v>
      </c>
    </row>
    <row r="305" s="14" customFormat="1">
      <c r="A305" s="14"/>
      <c r="B305" s="252"/>
      <c r="C305" s="253"/>
      <c r="D305" s="243" t="s">
        <v>151</v>
      </c>
      <c r="E305" s="254" t="s">
        <v>1</v>
      </c>
      <c r="F305" s="255" t="s">
        <v>645</v>
      </c>
      <c r="G305" s="253"/>
      <c r="H305" s="256">
        <v>21.780000000000001</v>
      </c>
      <c r="I305" s="257"/>
      <c r="J305" s="253"/>
      <c r="K305" s="253"/>
      <c r="L305" s="258"/>
      <c r="M305" s="259"/>
      <c r="N305" s="260"/>
      <c r="O305" s="260"/>
      <c r="P305" s="260"/>
      <c r="Q305" s="260"/>
      <c r="R305" s="260"/>
      <c r="S305" s="260"/>
      <c r="T305" s="26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2" t="s">
        <v>151</v>
      </c>
      <c r="AU305" s="262" t="s">
        <v>91</v>
      </c>
      <c r="AV305" s="14" t="s">
        <v>91</v>
      </c>
      <c r="AW305" s="14" t="s">
        <v>35</v>
      </c>
      <c r="AX305" s="14" t="s">
        <v>82</v>
      </c>
      <c r="AY305" s="262" t="s">
        <v>142</v>
      </c>
    </row>
    <row r="306" s="15" customFormat="1">
      <c r="A306" s="15"/>
      <c r="B306" s="263"/>
      <c r="C306" s="264"/>
      <c r="D306" s="243" t="s">
        <v>151</v>
      </c>
      <c r="E306" s="265" t="s">
        <v>1</v>
      </c>
      <c r="F306" s="266" t="s">
        <v>154</v>
      </c>
      <c r="G306" s="264"/>
      <c r="H306" s="267">
        <v>21.780000000000001</v>
      </c>
      <c r="I306" s="268"/>
      <c r="J306" s="264"/>
      <c r="K306" s="264"/>
      <c r="L306" s="269"/>
      <c r="M306" s="270"/>
      <c r="N306" s="271"/>
      <c r="O306" s="271"/>
      <c r="P306" s="271"/>
      <c r="Q306" s="271"/>
      <c r="R306" s="271"/>
      <c r="S306" s="271"/>
      <c r="T306" s="272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3" t="s">
        <v>151</v>
      </c>
      <c r="AU306" s="273" t="s">
        <v>91</v>
      </c>
      <c r="AV306" s="15" t="s">
        <v>149</v>
      </c>
      <c r="AW306" s="15" t="s">
        <v>35</v>
      </c>
      <c r="AX306" s="15" t="s">
        <v>89</v>
      </c>
      <c r="AY306" s="273" t="s">
        <v>142</v>
      </c>
    </row>
    <row r="307" s="12" customFormat="1" ht="22.8" customHeight="1">
      <c r="A307" s="12"/>
      <c r="B307" s="213"/>
      <c r="C307" s="214"/>
      <c r="D307" s="215" t="s">
        <v>81</v>
      </c>
      <c r="E307" s="226" t="s">
        <v>427</v>
      </c>
      <c r="F307" s="226" t="s">
        <v>428</v>
      </c>
      <c r="G307" s="214"/>
      <c r="H307" s="214"/>
      <c r="I307" s="217"/>
      <c r="J307" s="227">
        <f>BK307</f>
        <v>0</v>
      </c>
      <c r="K307" s="214"/>
      <c r="L307" s="218"/>
      <c r="M307" s="219"/>
      <c r="N307" s="220"/>
      <c r="O307" s="220"/>
      <c r="P307" s="221">
        <f>P308</f>
        <v>0</v>
      </c>
      <c r="Q307" s="220"/>
      <c r="R307" s="221">
        <f>R308</f>
        <v>0</v>
      </c>
      <c r="S307" s="220"/>
      <c r="T307" s="222">
        <f>T308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3" t="s">
        <v>89</v>
      </c>
      <c r="AT307" s="224" t="s">
        <v>81</v>
      </c>
      <c r="AU307" s="224" t="s">
        <v>89</v>
      </c>
      <c r="AY307" s="223" t="s">
        <v>142</v>
      </c>
      <c r="BK307" s="225">
        <f>BK308</f>
        <v>0</v>
      </c>
    </row>
    <row r="308" s="2" customFormat="1" ht="49.05" customHeight="1">
      <c r="A308" s="39"/>
      <c r="B308" s="40"/>
      <c r="C308" s="228" t="s">
        <v>429</v>
      </c>
      <c r="D308" s="228" t="s">
        <v>144</v>
      </c>
      <c r="E308" s="229" t="s">
        <v>430</v>
      </c>
      <c r="F308" s="230" t="s">
        <v>431</v>
      </c>
      <c r="G308" s="231" t="s">
        <v>212</v>
      </c>
      <c r="H308" s="232">
        <v>106.71299999999999</v>
      </c>
      <c r="I308" s="233"/>
      <c r="J308" s="234">
        <f>ROUND(I308*H308,2)</f>
        <v>0</v>
      </c>
      <c r="K308" s="230" t="s">
        <v>148</v>
      </c>
      <c r="L308" s="45"/>
      <c r="M308" s="235" t="s">
        <v>1</v>
      </c>
      <c r="N308" s="236" t="s">
        <v>47</v>
      </c>
      <c r="O308" s="92"/>
      <c r="P308" s="237">
        <f>O308*H308</f>
        <v>0</v>
      </c>
      <c r="Q308" s="237">
        <v>0</v>
      </c>
      <c r="R308" s="237">
        <f>Q308*H308</f>
        <v>0</v>
      </c>
      <c r="S308" s="237">
        <v>0</v>
      </c>
      <c r="T308" s="238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9" t="s">
        <v>149</v>
      </c>
      <c r="AT308" s="239" t="s">
        <v>144</v>
      </c>
      <c r="AU308" s="239" t="s">
        <v>91</v>
      </c>
      <c r="AY308" s="18" t="s">
        <v>142</v>
      </c>
      <c r="BE308" s="240">
        <f>IF(N308="základní",J308,0)</f>
        <v>0</v>
      </c>
      <c r="BF308" s="240">
        <f>IF(N308="snížená",J308,0)</f>
        <v>0</v>
      </c>
      <c r="BG308" s="240">
        <f>IF(N308="zákl. přenesená",J308,0)</f>
        <v>0</v>
      </c>
      <c r="BH308" s="240">
        <f>IF(N308="sníž. přenesená",J308,0)</f>
        <v>0</v>
      </c>
      <c r="BI308" s="240">
        <f>IF(N308="nulová",J308,0)</f>
        <v>0</v>
      </c>
      <c r="BJ308" s="18" t="s">
        <v>89</v>
      </c>
      <c r="BK308" s="240">
        <f>ROUND(I308*H308,2)</f>
        <v>0</v>
      </c>
      <c r="BL308" s="18" t="s">
        <v>149</v>
      </c>
      <c r="BM308" s="239" t="s">
        <v>650</v>
      </c>
    </row>
    <row r="309" s="12" customFormat="1" ht="25.92" customHeight="1">
      <c r="A309" s="12"/>
      <c r="B309" s="213"/>
      <c r="C309" s="214"/>
      <c r="D309" s="215" t="s">
        <v>81</v>
      </c>
      <c r="E309" s="216" t="s">
        <v>223</v>
      </c>
      <c r="F309" s="216" t="s">
        <v>224</v>
      </c>
      <c r="G309" s="214"/>
      <c r="H309" s="214"/>
      <c r="I309" s="217"/>
      <c r="J309" s="201">
        <f>BK309</f>
        <v>0</v>
      </c>
      <c r="K309" s="214"/>
      <c r="L309" s="218"/>
      <c r="M309" s="219"/>
      <c r="N309" s="220"/>
      <c r="O309" s="220"/>
      <c r="P309" s="221">
        <f>P310+P332+P345</f>
        <v>0</v>
      </c>
      <c r="Q309" s="220"/>
      <c r="R309" s="221">
        <f>R310+R332+R345</f>
        <v>0.064412400000000009</v>
      </c>
      <c r="S309" s="220"/>
      <c r="T309" s="222">
        <f>T310+T332+T345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23" t="s">
        <v>91</v>
      </c>
      <c r="AT309" s="224" t="s">
        <v>81</v>
      </c>
      <c r="AU309" s="224" t="s">
        <v>82</v>
      </c>
      <c r="AY309" s="223" t="s">
        <v>142</v>
      </c>
      <c r="BK309" s="225">
        <f>BK310+BK332+BK345</f>
        <v>0</v>
      </c>
    </row>
    <row r="310" s="12" customFormat="1" ht="22.8" customHeight="1">
      <c r="A310" s="12"/>
      <c r="B310" s="213"/>
      <c r="C310" s="214"/>
      <c r="D310" s="215" t="s">
        <v>81</v>
      </c>
      <c r="E310" s="226" t="s">
        <v>651</v>
      </c>
      <c r="F310" s="226" t="s">
        <v>652</v>
      </c>
      <c r="G310" s="214"/>
      <c r="H310" s="214"/>
      <c r="I310" s="217"/>
      <c r="J310" s="227">
        <f>BK310</f>
        <v>0</v>
      </c>
      <c r="K310" s="214"/>
      <c r="L310" s="218"/>
      <c r="M310" s="219"/>
      <c r="N310" s="220"/>
      <c r="O310" s="220"/>
      <c r="P310" s="221">
        <f>SUM(P311:P331)</f>
        <v>0</v>
      </c>
      <c r="Q310" s="220"/>
      <c r="R310" s="221">
        <f>SUM(R311:R331)</f>
        <v>0.062147400000000005</v>
      </c>
      <c r="S310" s="220"/>
      <c r="T310" s="222">
        <f>SUM(T311:T331)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3" t="s">
        <v>91</v>
      </c>
      <c r="AT310" s="224" t="s">
        <v>81</v>
      </c>
      <c r="AU310" s="224" t="s">
        <v>89</v>
      </c>
      <c r="AY310" s="223" t="s">
        <v>142</v>
      </c>
      <c r="BK310" s="225">
        <f>SUM(BK311:BK331)</f>
        <v>0</v>
      </c>
    </row>
    <row r="311" s="2" customFormat="1" ht="24.15" customHeight="1">
      <c r="A311" s="39"/>
      <c r="B311" s="40"/>
      <c r="C311" s="228" t="s">
        <v>435</v>
      </c>
      <c r="D311" s="228" t="s">
        <v>144</v>
      </c>
      <c r="E311" s="229" t="s">
        <v>653</v>
      </c>
      <c r="F311" s="230" t="s">
        <v>654</v>
      </c>
      <c r="G311" s="231" t="s">
        <v>147</v>
      </c>
      <c r="H311" s="232">
        <v>7.4500000000000002</v>
      </c>
      <c r="I311" s="233"/>
      <c r="J311" s="234">
        <f>ROUND(I311*H311,2)</f>
        <v>0</v>
      </c>
      <c r="K311" s="230" t="s">
        <v>148</v>
      </c>
      <c r="L311" s="45"/>
      <c r="M311" s="235" t="s">
        <v>1</v>
      </c>
      <c r="N311" s="236" t="s">
        <v>47</v>
      </c>
      <c r="O311" s="92"/>
      <c r="P311" s="237">
        <f>O311*H311</f>
        <v>0</v>
      </c>
      <c r="Q311" s="237">
        <v>0</v>
      </c>
      <c r="R311" s="237">
        <f>Q311*H311</f>
        <v>0</v>
      </c>
      <c r="S311" s="237">
        <v>0</v>
      </c>
      <c r="T311" s="238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9" t="s">
        <v>230</v>
      </c>
      <c r="AT311" s="239" t="s">
        <v>144</v>
      </c>
      <c r="AU311" s="239" t="s">
        <v>91</v>
      </c>
      <c r="AY311" s="18" t="s">
        <v>142</v>
      </c>
      <c r="BE311" s="240">
        <f>IF(N311="základní",J311,0)</f>
        <v>0</v>
      </c>
      <c r="BF311" s="240">
        <f>IF(N311="snížená",J311,0)</f>
        <v>0</v>
      </c>
      <c r="BG311" s="240">
        <f>IF(N311="zákl. přenesená",J311,0)</f>
        <v>0</v>
      </c>
      <c r="BH311" s="240">
        <f>IF(N311="sníž. přenesená",J311,0)</f>
        <v>0</v>
      </c>
      <c r="BI311" s="240">
        <f>IF(N311="nulová",J311,0)</f>
        <v>0</v>
      </c>
      <c r="BJ311" s="18" t="s">
        <v>89</v>
      </c>
      <c r="BK311" s="240">
        <f>ROUND(I311*H311,2)</f>
        <v>0</v>
      </c>
      <c r="BL311" s="18" t="s">
        <v>230</v>
      </c>
      <c r="BM311" s="239" t="s">
        <v>655</v>
      </c>
    </row>
    <row r="312" s="13" customFormat="1">
      <c r="A312" s="13"/>
      <c r="B312" s="241"/>
      <c r="C312" s="242"/>
      <c r="D312" s="243" t="s">
        <v>151</v>
      </c>
      <c r="E312" s="244" t="s">
        <v>1</v>
      </c>
      <c r="F312" s="245" t="s">
        <v>656</v>
      </c>
      <c r="G312" s="242"/>
      <c r="H312" s="244" t="s">
        <v>1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1" t="s">
        <v>151</v>
      </c>
      <c r="AU312" s="251" t="s">
        <v>91</v>
      </c>
      <c r="AV312" s="13" t="s">
        <v>89</v>
      </c>
      <c r="AW312" s="13" t="s">
        <v>35</v>
      </c>
      <c r="AX312" s="13" t="s">
        <v>82</v>
      </c>
      <c r="AY312" s="251" t="s">
        <v>142</v>
      </c>
    </row>
    <row r="313" s="13" customFormat="1">
      <c r="A313" s="13"/>
      <c r="B313" s="241"/>
      <c r="C313" s="242"/>
      <c r="D313" s="243" t="s">
        <v>151</v>
      </c>
      <c r="E313" s="244" t="s">
        <v>1</v>
      </c>
      <c r="F313" s="245" t="s">
        <v>527</v>
      </c>
      <c r="G313" s="242"/>
      <c r="H313" s="244" t="s">
        <v>1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1" t="s">
        <v>151</v>
      </c>
      <c r="AU313" s="251" t="s">
        <v>91</v>
      </c>
      <c r="AV313" s="13" t="s">
        <v>89</v>
      </c>
      <c r="AW313" s="13" t="s">
        <v>35</v>
      </c>
      <c r="AX313" s="13" t="s">
        <v>82</v>
      </c>
      <c r="AY313" s="251" t="s">
        <v>142</v>
      </c>
    </row>
    <row r="314" s="14" customFormat="1">
      <c r="A314" s="14"/>
      <c r="B314" s="252"/>
      <c r="C314" s="253"/>
      <c r="D314" s="243" t="s">
        <v>151</v>
      </c>
      <c r="E314" s="254" t="s">
        <v>1</v>
      </c>
      <c r="F314" s="255" t="s">
        <v>490</v>
      </c>
      <c r="G314" s="253"/>
      <c r="H314" s="256">
        <v>7.4500000000000002</v>
      </c>
      <c r="I314" s="257"/>
      <c r="J314" s="253"/>
      <c r="K314" s="253"/>
      <c r="L314" s="258"/>
      <c r="M314" s="259"/>
      <c r="N314" s="260"/>
      <c r="O314" s="260"/>
      <c r="P314" s="260"/>
      <c r="Q314" s="260"/>
      <c r="R314" s="260"/>
      <c r="S314" s="260"/>
      <c r="T314" s="26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2" t="s">
        <v>151</v>
      </c>
      <c r="AU314" s="262" t="s">
        <v>91</v>
      </c>
      <c r="AV314" s="14" t="s">
        <v>91</v>
      </c>
      <c r="AW314" s="14" t="s">
        <v>35</v>
      </c>
      <c r="AX314" s="14" t="s">
        <v>82</v>
      </c>
      <c r="AY314" s="262" t="s">
        <v>142</v>
      </c>
    </row>
    <row r="315" s="15" customFormat="1">
      <c r="A315" s="15"/>
      <c r="B315" s="263"/>
      <c r="C315" s="264"/>
      <c r="D315" s="243" t="s">
        <v>151</v>
      </c>
      <c r="E315" s="265" t="s">
        <v>505</v>
      </c>
      <c r="F315" s="266" t="s">
        <v>154</v>
      </c>
      <c r="G315" s="264"/>
      <c r="H315" s="267">
        <v>7.4500000000000002</v>
      </c>
      <c r="I315" s="268"/>
      <c r="J315" s="264"/>
      <c r="K315" s="264"/>
      <c r="L315" s="269"/>
      <c r="M315" s="270"/>
      <c r="N315" s="271"/>
      <c r="O315" s="271"/>
      <c r="P315" s="271"/>
      <c r="Q315" s="271"/>
      <c r="R315" s="271"/>
      <c r="S315" s="271"/>
      <c r="T315" s="272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3" t="s">
        <v>151</v>
      </c>
      <c r="AU315" s="273" t="s">
        <v>91</v>
      </c>
      <c r="AV315" s="15" t="s">
        <v>149</v>
      </c>
      <c r="AW315" s="15" t="s">
        <v>35</v>
      </c>
      <c r="AX315" s="15" t="s">
        <v>89</v>
      </c>
      <c r="AY315" s="273" t="s">
        <v>142</v>
      </c>
    </row>
    <row r="316" s="2" customFormat="1" ht="14.4" customHeight="1">
      <c r="A316" s="39"/>
      <c r="B316" s="40"/>
      <c r="C316" s="289" t="s">
        <v>442</v>
      </c>
      <c r="D316" s="289" t="s">
        <v>284</v>
      </c>
      <c r="E316" s="290" t="s">
        <v>657</v>
      </c>
      <c r="F316" s="291" t="s">
        <v>658</v>
      </c>
      <c r="G316" s="292" t="s">
        <v>659</v>
      </c>
      <c r="H316" s="293">
        <v>2.6080000000000001</v>
      </c>
      <c r="I316" s="294"/>
      <c r="J316" s="295">
        <f>ROUND(I316*H316,2)</f>
        <v>0</v>
      </c>
      <c r="K316" s="291" t="s">
        <v>148</v>
      </c>
      <c r="L316" s="296"/>
      <c r="M316" s="297" t="s">
        <v>1</v>
      </c>
      <c r="N316" s="298" t="s">
        <v>47</v>
      </c>
      <c r="O316" s="92"/>
      <c r="P316" s="237">
        <f>O316*H316</f>
        <v>0</v>
      </c>
      <c r="Q316" s="237">
        <v>0.001</v>
      </c>
      <c r="R316" s="237">
        <f>Q316*H316</f>
        <v>0.0026080000000000001</v>
      </c>
      <c r="S316" s="237">
        <v>0</v>
      </c>
      <c r="T316" s="238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9" t="s">
        <v>413</v>
      </c>
      <c r="AT316" s="239" t="s">
        <v>284</v>
      </c>
      <c r="AU316" s="239" t="s">
        <v>91</v>
      </c>
      <c r="AY316" s="18" t="s">
        <v>142</v>
      </c>
      <c r="BE316" s="240">
        <f>IF(N316="základní",J316,0)</f>
        <v>0</v>
      </c>
      <c r="BF316" s="240">
        <f>IF(N316="snížená",J316,0)</f>
        <v>0</v>
      </c>
      <c r="BG316" s="240">
        <f>IF(N316="zákl. přenesená",J316,0)</f>
        <v>0</v>
      </c>
      <c r="BH316" s="240">
        <f>IF(N316="sníž. přenesená",J316,0)</f>
        <v>0</v>
      </c>
      <c r="BI316" s="240">
        <f>IF(N316="nulová",J316,0)</f>
        <v>0</v>
      </c>
      <c r="BJ316" s="18" t="s">
        <v>89</v>
      </c>
      <c r="BK316" s="240">
        <f>ROUND(I316*H316,2)</f>
        <v>0</v>
      </c>
      <c r="BL316" s="18" t="s">
        <v>230</v>
      </c>
      <c r="BM316" s="239" t="s">
        <v>660</v>
      </c>
    </row>
    <row r="317" s="14" customFormat="1">
      <c r="A317" s="14"/>
      <c r="B317" s="252"/>
      <c r="C317" s="253"/>
      <c r="D317" s="243" t="s">
        <v>151</v>
      </c>
      <c r="E317" s="253"/>
      <c r="F317" s="255" t="s">
        <v>661</v>
      </c>
      <c r="G317" s="253"/>
      <c r="H317" s="256">
        <v>2.6080000000000001</v>
      </c>
      <c r="I317" s="257"/>
      <c r="J317" s="253"/>
      <c r="K317" s="253"/>
      <c r="L317" s="258"/>
      <c r="M317" s="259"/>
      <c r="N317" s="260"/>
      <c r="O317" s="260"/>
      <c r="P317" s="260"/>
      <c r="Q317" s="260"/>
      <c r="R317" s="260"/>
      <c r="S317" s="260"/>
      <c r="T317" s="26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2" t="s">
        <v>151</v>
      </c>
      <c r="AU317" s="262" t="s">
        <v>91</v>
      </c>
      <c r="AV317" s="14" t="s">
        <v>91</v>
      </c>
      <c r="AW317" s="14" t="s">
        <v>4</v>
      </c>
      <c r="AX317" s="14" t="s">
        <v>89</v>
      </c>
      <c r="AY317" s="262" t="s">
        <v>142</v>
      </c>
    </row>
    <row r="318" s="2" customFormat="1" ht="24.15" customHeight="1">
      <c r="A318" s="39"/>
      <c r="B318" s="40"/>
      <c r="C318" s="228" t="s">
        <v>662</v>
      </c>
      <c r="D318" s="228" t="s">
        <v>144</v>
      </c>
      <c r="E318" s="229" t="s">
        <v>663</v>
      </c>
      <c r="F318" s="230" t="s">
        <v>664</v>
      </c>
      <c r="G318" s="231" t="s">
        <v>147</v>
      </c>
      <c r="H318" s="232">
        <v>7.4500000000000002</v>
      </c>
      <c r="I318" s="233"/>
      <c r="J318" s="234">
        <f>ROUND(I318*H318,2)</f>
        <v>0</v>
      </c>
      <c r="K318" s="230" t="s">
        <v>148</v>
      </c>
      <c r="L318" s="45"/>
      <c r="M318" s="235" t="s">
        <v>1</v>
      </c>
      <c r="N318" s="236" t="s">
        <v>47</v>
      </c>
      <c r="O318" s="92"/>
      <c r="P318" s="237">
        <f>O318*H318</f>
        <v>0</v>
      </c>
      <c r="Q318" s="237">
        <v>0.00040000000000000002</v>
      </c>
      <c r="R318" s="237">
        <f>Q318*H318</f>
        <v>0.00298</v>
      </c>
      <c r="S318" s="237">
        <v>0</v>
      </c>
      <c r="T318" s="238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9" t="s">
        <v>230</v>
      </c>
      <c r="AT318" s="239" t="s">
        <v>144</v>
      </c>
      <c r="AU318" s="239" t="s">
        <v>91</v>
      </c>
      <c r="AY318" s="18" t="s">
        <v>142</v>
      </c>
      <c r="BE318" s="240">
        <f>IF(N318="základní",J318,0)</f>
        <v>0</v>
      </c>
      <c r="BF318" s="240">
        <f>IF(N318="snížená",J318,0)</f>
        <v>0</v>
      </c>
      <c r="BG318" s="240">
        <f>IF(N318="zákl. přenesená",J318,0)</f>
        <v>0</v>
      </c>
      <c r="BH318" s="240">
        <f>IF(N318="sníž. přenesená",J318,0)</f>
        <v>0</v>
      </c>
      <c r="BI318" s="240">
        <f>IF(N318="nulová",J318,0)</f>
        <v>0</v>
      </c>
      <c r="BJ318" s="18" t="s">
        <v>89</v>
      </c>
      <c r="BK318" s="240">
        <f>ROUND(I318*H318,2)</f>
        <v>0</v>
      </c>
      <c r="BL318" s="18" t="s">
        <v>230</v>
      </c>
      <c r="BM318" s="239" t="s">
        <v>665</v>
      </c>
    </row>
    <row r="319" s="13" customFormat="1">
      <c r="A319" s="13"/>
      <c r="B319" s="241"/>
      <c r="C319" s="242"/>
      <c r="D319" s="243" t="s">
        <v>151</v>
      </c>
      <c r="E319" s="244" t="s">
        <v>1</v>
      </c>
      <c r="F319" s="245" t="s">
        <v>666</v>
      </c>
      <c r="G319" s="242"/>
      <c r="H319" s="244" t="s">
        <v>1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1" t="s">
        <v>151</v>
      </c>
      <c r="AU319" s="251" t="s">
        <v>91</v>
      </c>
      <c r="AV319" s="13" t="s">
        <v>89</v>
      </c>
      <c r="AW319" s="13" t="s">
        <v>35</v>
      </c>
      <c r="AX319" s="13" t="s">
        <v>82</v>
      </c>
      <c r="AY319" s="251" t="s">
        <v>142</v>
      </c>
    </row>
    <row r="320" s="14" customFormat="1">
      <c r="A320" s="14"/>
      <c r="B320" s="252"/>
      <c r="C320" s="253"/>
      <c r="D320" s="243" t="s">
        <v>151</v>
      </c>
      <c r="E320" s="254" t="s">
        <v>1</v>
      </c>
      <c r="F320" s="255" t="s">
        <v>667</v>
      </c>
      <c r="G320" s="253"/>
      <c r="H320" s="256">
        <v>7.4500000000000002</v>
      </c>
      <c r="I320" s="257"/>
      <c r="J320" s="253"/>
      <c r="K320" s="253"/>
      <c r="L320" s="258"/>
      <c r="M320" s="259"/>
      <c r="N320" s="260"/>
      <c r="O320" s="260"/>
      <c r="P320" s="260"/>
      <c r="Q320" s="260"/>
      <c r="R320" s="260"/>
      <c r="S320" s="260"/>
      <c r="T320" s="26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2" t="s">
        <v>151</v>
      </c>
      <c r="AU320" s="262" t="s">
        <v>91</v>
      </c>
      <c r="AV320" s="14" t="s">
        <v>91</v>
      </c>
      <c r="AW320" s="14" t="s">
        <v>35</v>
      </c>
      <c r="AX320" s="14" t="s">
        <v>82</v>
      </c>
      <c r="AY320" s="262" t="s">
        <v>142</v>
      </c>
    </row>
    <row r="321" s="15" customFormat="1">
      <c r="A321" s="15"/>
      <c r="B321" s="263"/>
      <c r="C321" s="264"/>
      <c r="D321" s="243" t="s">
        <v>151</v>
      </c>
      <c r="E321" s="265" t="s">
        <v>1</v>
      </c>
      <c r="F321" s="266" t="s">
        <v>154</v>
      </c>
      <c r="G321" s="264"/>
      <c r="H321" s="267">
        <v>7.4500000000000002</v>
      </c>
      <c r="I321" s="268"/>
      <c r="J321" s="264"/>
      <c r="K321" s="264"/>
      <c r="L321" s="269"/>
      <c r="M321" s="270"/>
      <c r="N321" s="271"/>
      <c r="O321" s="271"/>
      <c r="P321" s="271"/>
      <c r="Q321" s="271"/>
      <c r="R321" s="271"/>
      <c r="S321" s="271"/>
      <c r="T321" s="272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3" t="s">
        <v>151</v>
      </c>
      <c r="AU321" s="273" t="s">
        <v>91</v>
      </c>
      <c r="AV321" s="15" t="s">
        <v>149</v>
      </c>
      <c r="AW321" s="15" t="s">
        <v>35</v>
      </c>
      <c r="AX321" s="15" t="s">
        <v>89</v>
      </c>
      <c r="AY321" s="273" t="s">
        <v>142</v>
      </c>
    </row>
    <row r="322" s="2" customFormat="1" ht="37.8" customHeight="1">
      <c r="A322" s="39"/>
      <c r="B322" s="40"/>
      <c r="C322" s="289" t="s">
        <v>668</v>
      </c>
      <c r="D322" s="289" t="s">
        <v>284</v>
      </c>
      <c r="E322" s="290" t="s">
        <v>669</v>
      </c>
      <c r="F322" s="291" t="s">
        <v>670</v>
      </c>
      <c r="G322" s="292" t="s">
        <v>147</v>
      </c>
      <c r="H322" s="293">
        <v>8.1950000000000003</v>
      </c>
      <c r="I322" s="294"/>
      <c r="J322" s="295">
        <f>ROUND(I322*H322,2)</f>
        <v>0</v>
      </c>
      <c r="K322" s="291" t="s">
        <v>148</v>
      </c>
      <c r="L322" s="296"/>
      <c r="M322" s="297" t="s">
        <v>1</v>
      </c>
      <c r="N322" s="298" t="s">
        <v>47</v>
      </c>
      <c r="O322" s="92"/>
      <c r="P322" s="237">
        <f>O322*H322</f>
        <v>0</v>
      </c>
      <c r="Q322" s="237">
        <v>0.0054000000000000003</v>
      </c>
      <c r="R322" s="237">
        <f>Q322*H322</f>
        <v>0.044253000000000001</v>
      </c>
      <c r="S322" s="237">
        <v>0</v>
      </c>
      <c r="T322" s="238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9" t="s">
        <v>413</v>
      </c>
      <c r="AT322" s="239" t="s">
        <v>284</v>
      </c>
      <c r="AU322" s="239" t="s">
        <v>91</v>
      </c>
      <c r="AY322" s="18" t="s">
        <v>142</v>
      </c>
      <c r="BE322" s="240">
        <f>IF(N322="základní",J322,0)</f>
        <v>0</v>
      </c>
      <c r="BF322" s="240">
        <f>IF(N322="snížená",J322,0)</f>
        <v>0</v>
      </c>
      <c r="BG322" s="240">
        <f>IF(N322="zákl. přenesená",J322,0)</f>
        <v>0</v>
      </c>
      <c r="BH322" s="240">
        <f>IF(N322="sníž. přenesená",J322,0)</f>
        <v>0</v>
      </c>
      <c r="BI322" s="240">
        <f>IF(N322="nulová",J322,0)</f>
        <v>0</v>
      </c>
      <c r="BJ322" s="18" t="s">
        <v>89</v>
      </c>
      <c r="BK322" s="240">
        <f>ROUND(I322*H322,2)</f>
        <v>0</v>
      </c>
      <c r="BL322" s="18" t="s">
        <v>230</v>
      </c>
      <c r="BM322" s="239" t="s">
        <v>671</v>
      </c>
    </row>
    <row r="323" s="14" customFormat="1">
      <c r="A323" s="14"/>
      <c r="B323" s="252"/>
      <c r="C323" s="253"/>
      <c r="D323" s="243" t="s">
        <v>151</v>
      </c>
      <c r="E323" s="253"/>
      <c r="F323" s="255" t="s">
        <v>672</v>
      </c>
      <c r="G323" s="253"/>
      <c r="H323" s="256">
        <v>8.1950000000000003</v>
      </c>
      <c r="I323" s="257"/>
      <c r="J323" s="253"/>
      <c r="K323" s="253"/>
      <c r="L323" s="258"/>
      <c r="M323" s="259"/>
      <c r="N323" s="260"/>
      <c r="O323" s="260"/>
      <c r="P323" s="260"/>
      <c r="Q323" s="260"/>
      <c r="R323" s="260"/>
      <c r="S323" s="260"/>
      <c r="T323" s="26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2" t="s">
        <v>151</v>
      </c>
      <c r="AU323" s="262" t="s">
        <v>91</v>
      </c>
      <c r="AV323" s="14" t="s">
        <v>91</v>
      </c>
      <c r="AW323" s="14" t="s">
        <v>4</v>
      </c>
      <c r="AX323" s="14" t="s">
        <v>89</v>
      </c>
      <c r="AY323" s="262" t="s">
        <v>142</v>
      </c>
    </row>
    <row r="324" s="2" customFormat="1" ht="37.8" customHeight="1">
      <c r="A324" s="39"/>
      <c r="B324" s="40"/>
      <c r="C324" s="228" t="s">
        <v>673</v>
      </c>
      <c r="D324" s="228" t="s">
        <v>144</v>
      </c>
      <c r="E324" s="229" t="s">
        <v>674</v>
      </c>
      <c r="F324" s="230" t="s">
        <v>675</v>
      </c>
      <c r="G324" s="231" t="s">
        <v>147</v>
      </c>
      <c r="H324" s="232">
        <v>30.765999999999998</v>
      </c>
      <c r="I324" s="233"/>
      <c r="J324" s="234">
        <f>ROUND(I324*H324,2)</f>
        <v>0</v>
      </c>
      <c r="K324" s="230" t="s">
        <v>148</v>
      </c>
      <c r="L324" s="45"/>
      <c r="M324" s="235" t="s">
        <v>1</v>
      </c>
      <c r="N324" s="236" t="s">
        <v>47</v>
      </c>
      <c r="O324" s="92"/>
      <c r="P324" s="237">
        <f>O324*H324</f>
        <v>0</v>
      </c>
      <c r="Q324" s="237">
        <v>0.00040000000000000002</v>
      </c>
      <c r="R324" s="237">
        <f>Q324*H324</f>
        <v>0.0123064</v>
      </c>
      <c r="S324" s="237">
        <v>0</v>
      </c>
      <c r="T324" s="238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9" t="s">
        <v>230</v>
      </c>
      <c r="AT324" s="239" t="s">
        <v>144</v>
      </c>
      <c r="AU324" s="239" t="s">
        <v>91</v>
      </c>
      <c r="AY324" s="18" t="s">
        <v>142</v>
      </c>
      <c r="BE324" s="240">
        <f>IF(N324="základní",J324,0)</f>
        <v>0</v>
      </c>
      <c r="BF324" s="240">
        <f>IF(N324="snížená",J324,0)</f>
        <v>0</v>
      </c>
      <c r="BG324" s="240">
        <f>IF(N324="zákl. přenesená",J324,0)</f>
        <v>0</v>
      </c>
      <c r="BH324" s="240">
        <f>IF(N324="sníž. přenesená",J324,0)</f>
        <v>0</v>
      </c>
      <c r="BI324" s="240">
        <f>IF(N324="nulová",J324,0)</f>
        <v>0</v>
      </c>
      <c r="BJ324" s="18" t="s">
        <v>89</v>
      </c>
      <c r="BK324" s="240">
        <f>ROUND(I324*H324,2)</f>
        <v>0</v>
      </c>
      <c r="BL324" s="18" t="s">
        <v>230</v>
      </c>
      <c r="BM324" s="239" t="s">
        <v>676</v>
      </c>
    </row>
    <row r="325" s="13" customFormat="1">
      <c r="A325" s="13"/>
      <c r="B325" s="241"/>
      <c r="C325" s="242"/>
      <c r="D325" s="243" t="s">
        <v>151</v>
      </c>
      <c r="E325" s="244" t="s">
        <v>1</v>
      </c>
      <c r="F325" s="245" t="s">
        <v>677</v>
      </c>
      <c r="G325" s="242"/>
      <c r="H325" s="244" t="s">
        <v>1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1" t="s">
        <v>151</v>
      </c>
      <c r="AU325" s="251" t="s">
        <v>91</v>
      </c>
      <c r="AV325" s="13" t="s">
        <v>89</v>
      </c>
      <c r="AW325" s="13" t="s">
        <v>35</v>
      </c>
      <c r="AX325" s="13" t="s">
        <v>82</v>
      </c>
      <c r="AY325" s="251" t="s">
        <v>142</v>
      </c>
    </row>
    <row r="326" s="13" customFormat="1">
      <c r="A326" s="13"/>
      <c r="B326" s="241"/>
      <c r="C326" s="242"/>
      <c r="D326" s="243" t="s">
        <v>151</v>
      </c>
      <c r="E326" s="244" t="s">
        <v>1</v>
      </c>
      <c r="F326" s="245" t="s">
        <v>527</v>
      </c>
      <c r="G326" s="242"/>
      <c r="H326" s="244" t="s">
        <v>1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1" t="s">
        <v>151</v>
      </c>
      <c r="AU326" s="251" t="s">
        <v>91</v>
      </c>
      <c r="AV326" s="13" t="s">
        <v>89</v>
      </c>
      <c r="AW326" s="13" t="s">
        <v>35</v>
      </c>
      <c r="AX326" s="13" t="s">
        <v>82</v>
      </c>
      <c r="AY326" s="251" t="s">
        <v>142</v>
      </c>
    </row>
    <row r="327" s="14" customFormat="1">
      <c r="A327" s="14"/>
      <c r="B327" s="252"/>
      <c r="C327" s="253"/>
      <c r="D327" s="243" t="s">
        <v>151</v>
      </c>
      <c r="E327" s="254" t="s">
        <v>1</v>
      </c>
      <c r="F327" s="255" t="s">
        <v>678</v>
      </c>
      <c r="G327" s="253"/>
      <c r="H327" s="256">
        <v>23.315999999999999</v>
      </c>
      <c r="I327" s="257"/>
      <c r="J327" s="253"/>
      <c r="K327" s="253"/>
      <c r="L327" s="258"/>
      <c r="M327" s="259"/>
      <c r="N327" s="260"/>
      <c r="O327" s="260"/>
      <c r="P327" s="260"/>
      <c r="Q327" s="260"/>
      <c r="R327" s="260"/>
      <c r="S327" s="260"/>
      <c r="T327" s="26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2" t="s">
        <v>151</v>
      </c>
      <c r="AU327" s="262" t="s">
        <v>91</v>
      </c>
      <c r="AV327" s="14" t="s">
        <v>91</v>
      </c>
      <c r="AW327" s="14" t="s">
        <v>35</v>
      </c>
      <c r="AX327" s="14" t="s">
        <v>82</v>
      </c>
      <c r="AY327" s="262" t="s">
        <v>142</v>
      </c>
    </row>
    <row r="328" s="13" customFormat="1">
      <c r="A328" s="13"/>
      <c r="B328" s="241"/>
      <c r="C328" s="242"/>
      <c r="D328" s="243" t="s">
        <v>151</v>
      </c>
      <c r="E328" s="244" t="s">
        <v>1</v>
      </c>
      <c r="F328" s="245" t="s">
        <v>527</v>
      </c>
      <c r="G328" s="242"/>
      <c r="H328" s="244" t="s">
        <v>1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1" t="s">
        <v>151</v>
      </c>
      <c r="AU328" s="251" t="s">
        <v>91</v>
      </c>
      <c r="AV328" s="13" t="s">
        <v>89</v>
      </c>
      <c r="AW328" s="13" t="s">
        <v>35</v>
      </c>
      <c r="AX328" s="13" t="s">
        <v>82</v>
      </c>
      <c r="AY328" s="251" t="s">
        <v>142</v>
      </c>
    </row>
    <row r="329" s="14" customFormat="1">
      <c r="A329" s="14"/>
      <c r="B329" s="252"/>
      <c r="C329" s="253"/>
      <c r="D329" s="243" t="s">
        <v>151</v>
      </c>
      <c r="E329" s="254" t="s">
        <v>1</v>
      </c>
      <c r="F329" s="255" t="s">
        <v>667</v>
      </c>
      <c r="G329" s="253"/>
      <c r="H329" s="256">
        <v>7.4500000000000002</v>
      </c>
      <c r="I329" s="257"/>
      <c r="J329" s="253"/>
      <c r="K329" s="253"/>
      <c r="L329" s="258"/>
      <c r="M329" s="259"/>
      <c r="N329" s="260"/>
      <c r="O329" s="260"/>
      <c r="P329" s="260"/>
      <c r="Q329" s="260"/>
      <c r="R329" s="260"/>
      <c r="S329" s="260"/>
      <c r="T329" s="26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2" t="s">
        <v>151</v>
      </c>
      <c r="AU329" s="262" t="s">
        <v>91</v>
      </c>
      <c r="AV329" s="14" t="s">
        <v>91</v>
      </c>
      <c r="AW329" s="14" t="s">
        <v>35</v>
      </c>
      <c r="AX329" s="14" t="s">
        <v>82</v>
      </c>
      <c r="AY329" s="262" t="s">
        <v>142</v>
      </c>
    </row>
    <row r="330" s="15" customFormat="1">
      <c r="A330" s="15"/>
      <c r="B330" s="263"/>
      <c r="C330" s="264"/>
      <c r="D330" s="243" t="s">
        <v>151</v>
      </c>
      <c r="E330" s="265" t="s">
        <v>1</v>
      </c>
      <c r="F330" s="266" t="s">
        <v>154</v>
      </c>
      <c r="G330" s="264"/>
      <c r="H330" s="267">
        <v>30.765999999999998</v>
      </c>
      <c r="I330" s="268"/>
      <c r="J330" s="264"/>
      <c r="K330" s="264"/>
      <c r="L330" s="269"/>
      <c r="M330" s="270"/>
      <c r="N330" s="271"/>
      <c r="O330" s="271"/>
      <c r="P330" s="271"/>
      <c r="Q330" s="271"/>
      <c r="R330" s="271"/>
      <c r="S330" s="271"/>
      <c r="T330" s="272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3" t="s">
        <v>151</v>
      </c>
      <c r="AU330" s="273" t="s">
        <v>91</v>
      </c>
      <c r="AV330" s="15" t="s">
        <v>149</v>
      </c>
      <c r="AW330" s="15" t="s">
        <v>35</v>
      </c>
      <c r="AX330" s="15" t="s">
        <v>89</v>
      </c>
      <c r="AY330" s="273" t="s">
        <v>142</v>
      </c>
    </row>
    <row r="331" s="2" customFormat="1" ht="49.05" customHeight="1">
      <c r="A331" s="39"/>
      <c r="B331" s="40"/>
      <c r="C331" s="228" t="s">
        <v>679</v>
      </c>
      <c r="D331" s="228" t="s">
        <v>144</v>
      </c>
      <c r="E331" s="229" t="s">
        <v>680</v>
      </c>
      <c r="F331" s="230" t="s">
        <v>681</v>
      </c>
      <c r="G331" s="231" t="s">
        <v>212</v>
      </c>
      <c r="H331" s="232">
        <v>0.062</v>
      </c>
      <c r="I331" s="233"/>
      <c r="J331" s="234">
        <f>ROUND(I331*H331,2)</f>
        <v>0</v>
      </c>
      <c r="K331" s="230" t="s">
        <v>148</v>
      </c>
      <c r="L331" s="45"/>
      <c r="M331" s="235" t="s">
        <v>1</v>
      </c>
      <c r="N331" s="236" t="s">
        <v>47</v>
      </c>
      <c r="O331" s="92"/>
      <c r="P331" s="237">
        <f>O331*H331</f>
        <v>0</v>
      </c>
      <c r="Q331" s="237">
        <v>0</v>
      </c>
      <c r="R331" s="237">
        <f>Q331*H331</f>
        <v>0</v>
      </c>
      <c r="S331" s="237">
        <v>0</v>
      </c>
      <c r="T331" s="238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9" t="s">
        <v>230</v>
      </c>
      <c r="AT331" s="239" t="s">
        <v>144</v>
      </c>
      <c r="AU331" s="239" t="s">
        <v>91</v>
      </c>
      <c r="AY331" s="18" t="s">
        <v>142</v>
      </c>
      <c r="BE331" s="240">
        <f>IF(N331="základní",J331,0)</f>
        <v>0</v>
      </c>
      <c r="BF331" s="240">
        <f>IF(N331="snížená",J331,0)</f>
        <v>0</v>
      </c>
      <c r="BG331" s="240">
        <f>IF(N331="zákl. přenesená",J331,0)</f>
        <v>0</v>
      </c>
      <c r="BH331" s="240">
        <f>IF(N331="sníž. přenesená",J331,0)</f>
        <v>0</v>
      </c>
      <c r="BI331" s="240">
        <f>IF(N331="nulová",J331,0)</f>
        <v>0</v>
      </c>
      <c r="BJ331" s="18" t="s">
        <v>89</v>
      </c>
      <c r="BK331" s="240">
        <f>ROUND(I331*H331,2)</f>
        <v>0</v>
      </c>
      <c r="BL331" s="18" t="s">
        <v>230</v>
      </c>
      <c r="BM331" s="239" t="s">
        <v>682</v>
      </c>
    </row>
    <row r="332" s="12" customFormat="1" ht="22.8" customHeight="1">
      <c r="A332" s="12"/>
      <c r="B332" s="213"/>
      <c r="C332" s="214"/>
      <c r="D332" s="215" t="s">
        <v>81</v>
      </c>
      <c r="E332" s="226" t="s">
        <v>225</v>
      </c>
      <c r="F332" s="226" t="s">
        <v>226</v>
      </c>
      <c r="G332" s="214"/>
      <c r="H332" s="214"/>
      <c r="I332" s="217"/>
      <c r="J332" s="227">
        <f>BK332</f>
        <v>0</v>
      </c>
      <c r="K332" s="214"/>
      <c r="L332" s="218"/>
      <c r="M332" s="219"/>
      <c r="N332" s="220"/>
      <c r="O332" s="220"/>
      <c r="P332" s="221">
        <f>SUM(P333:P344)</f>
        <v>0</v>
      </c>
      <c r="Q332" s="220"/>
      <c r="R332" s="221">
        <f>SUM(R333:R344)</f>
        <v>0</v>
      </c>
      <c r="S332" s="220"/>
      <c r="T332" s="222">
        <f>SUM(T333:T344)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3" t="s">
        <v>91</v>
      </c>
      <c r="AT332" s="224" t="s">
        <v>81</v>
      </c>
      <c r="AU332" s="224" t="s">
        <v>89</v>
      </c>
      <c r="AY332" s="223" t="s">
        <v>142</v>
      </c>
      <c r="BK332" s="225">
        <f>SUM(BK333:BK344)</f>
        <v>0</v>
      </c>
    </row>
    <row r="333" s="2" customFormat="1" ht="24.15" customHeight="1">
      <c r="A333" s="39"/>
      <c r="B333" s="40"/>
      <c r="C333" s="228" t="s">
        <v>683</v>
      </c>
      <c r="D333" s="228" t="s">
        <v>144</v>
      </c>
      <c r="E333" s="229" t="s">
        <v>684</v>
      </c>
      <c r="F333" s="230" t="s">
        <v>685</v>
      </c>
      <c r="G333" s="231" t="s">
        <v>180</v>
      </c>
      <c r="H333" s="232">
        <v>13.24</v>
      </c>
      <c r="I333" s="233"/>
      <c r="J333" s="234">
        <f>ROUND(I333*H333,2)</f>
        <v>0</v>
      </c>
      <c r="K333" s="230" t="s">
        <v>1</v>
      </c>
      <c r="L333" s="45"/>
      <c r="M333" s="235" t="s">
        <v>1</v>
      </c>
      <c r="N333" s="236" t="s">
        <v>47</v>
      </c>
      <c r="O333" s="92"/>
      <c r="P333" s="237">
        <f>O333*H333</f>
        <v>0</v>
      </c>
      <c r="Q333" s="237">
        <v>0</v>
      </c>
      <c r="R333" s="237">
        <f>Q333*H333</f>
        <v>0</v>
      </c>
      <c r="S333" s="237">
        <v>0</v>
      </c>
      <c r="T333" s="238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9" t="s">
        <v>230</v>
      </c>
      <c r="AT333" s="239" t="s">
        <v>144</v>
      </c>
      <c r="AU333" s="239" t="s">
        <v>91</v>
      </c>
      <c r="AY333" s="18" t="s">
        <v>142</v>
      </c>
      <c r="BE333" s="240">
        <f>IF(N333="základní",J333,0)</f>
        <v>0</v>
      </c>
      <c r="BF333" s="240">
        <f>IF(N333="snížená",J333,0)</f>
        <v>0</v>
      </c>
      <c r="BG333" s="240">
        <f>IF(N333="zákl. přenesená",J333,0)</f>
        <v>0</v>
      </c>
      <c r="BH333" s="240">
        <f>IF(N333="sníž. přenesená",J333,0)</f>
        <v>0</v>
      </c>
      <c r="BI333" s="240">
        <f>IF(N333="nulová",J333,0)</f>
        <v>0</v>
      </c>
      <c r="BJ333" s="18" t="s">
        <v>89</v>
      </c>
      <c r="BK333" s="240">
        <f>ROUND(I333*H333,2)</f>
        <v>0</v>
      </c>
      <c r="BL333" s="18" t="s">
        <v>230</v>
      </c>
      <c r="BM333" s="239" t="s">
        <v>686</v>
      </c>
    </row>
    <row r="334" s="13" customFormat="1">
      <c r="A334" s="13"/>
      <c r="B334" s="241"/>
      <c r="C334" s="242"/>
      <c r="D334" s="243" t="s">
        <v>151</v>
      </c>
      <c r="E334" s="244" t="s">
        <v>1</v>
      </c>
      <c r="F334" s="245" t="s">
        <v>687</v>
      </c>
      <c r="G334" s="242"/>
      <c r="H334" s="244" t="s">
        <v>1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1" t="s">
        <v>151</v>
      </c>
      <c r="AU334" s="251" t="s">
        <v>91</v>
      </c>
      <c r="AV334" s="13" t="s">
        <v>89</v>
      </c>
      <c r="AW334" s="13" t="s">
        <v>35</v>
      </c>
      <c r="AX334" s="13" t="s">
        <v>82</v>
      </c>
      <c r="AY334" s="251" t="s">
        <v>142</v>
      </c>
    </row>
    <row r="335" s="13" customFormat="1">
      <c r="A335" s="13"/>
      <c r="B335" s="241"/>
      <c r="C335" s="242"/>
      <c r="D335" s="243" t="s">
        <v>151</v>
      </c>
      <c r="E335" s="244" t="s">
        <v>1</v>
      </c>
      <c r="F335" s="245" t="s">
        <v>527</v>
      </c>
      <c r="G335" s="242"/>
      <c r="H335" s="244" t="s">
        <v>1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1" t="s">
        <v>151</v>
      </c>
      <c r="AU335" s="251" t="s">
        <v>91</v>
      </c>
      <c r="AV335" s="13" t="s">
        <v>89</v>
      </c>
      <c r="AW335" s="13" t="s">
        <v>35</v>
      </c>
      <c r="AX335" s="13" t="s">
        <v>82</v>
      </c>
      <c r="AY335" s="251" t="s">
        <v>142</v>
      </c>
    </row>
    <row r="336" s="14" customFormat="1">
      <c r="A336" s="14"/>
      <c r="B336" s="252"/>
      <c r="C336" s="253"/>
      <c r="D336" s="243" t="s">
        <v>151</v>
      </c>
      <c r="E336" s="254" t="s">
        <v>1</v>
      </c>
      <c r="F336" s="255" t="s">
        <v>688</v>
      </c>
      <c r="G336" s="253"/>
      <c r="H336" s="256">
        <v>5.6900000000000004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2" t="s">
        <v>151</v>
      </c>
      <c r="AU336" s="262" t="s">
        <v>91</v>
      </c>
      <c r="AV336" s="14" t="s">
        <v>91</v>
      </c>
      <c r="AW336" s="14" t="s">
        <v>35</v>
      </c>
      <c r="AX336" s="14" t="s">
        <v>82</v>
      </c>
      <c r="AY336" s="262" t="s">
        <v>142</v>
      </c>
    </row>
    <row r="337" s="13" customFormat="1">
      <c r="A337" s="13"/>
      <c r="B337" s="241"/>
      <c r="C337" s="242"/>
      <c r="D337" s="243" t="s">
        <v>151</v>
      </c>
      <c r="E337" s="244" t="s">
        <v>1</v>
      </c>
      <c r="F337" s="245" t="s">
        <v>533</v>
      </c>
      <c r="G337" s="242"/>
      <c r="H337" s="244" t="s">
        <v>1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1" t="s">
        <v>151</v>
      </c>
      <c r="AU337" s="251" t="s">
        <v>91</v>
      </c>
      <c r="AV337" s="13" t="s">
        <v>89</v>
      </c>
      <c r="AW337" s="13" t="s">
        <v>35</v>
      </c>
      <c r="AX337" s="13" t="s">
        <v>82</v>
      </c>
      <c r="AY337" s="251" t="s">
        <v>142</v>
      </c>
    </row>
    <row r="338" s="14" customFormat="1">
      <c r="A338" s="14"/>
      <c r="B338" s="252"/>
      <c r="C338" s="253"/>
      <c r="D338" s="243" t="s">
        <v>151</v>
      </c>
      <c r="E338" s="254" t="s">
        <v>1</v>
      </c>
      <c r="F338" s="255" t="s">
        <v>689</v>
      </c>
      <c r="G338" s="253"/>
      <c r="H338" s="256">
        <v>7.5499999999999998</v>
      </c>
      <c r="I338" s="257"/>
      <c r="J338" s="253"/>
      <c r="K338" s="253"/>
      <c r="L338" s="258"/>
      <c r="M338" s="259"/>
      <c r="N338" s="260"/>
      <c r="O338" s="260"/>
      <c r="P338" s="260"/>
      <c r="Q338" s="260"/>
      <c r="R338" s="260"/>
      <c r="S338" s="260"/>
      <c r="T338" s="26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2" t="s">
        <v>151</v>
      </c>
      <c r="AU338" s="262" t="s">
        <v>91</v>
      </c>
      <c r="AV338" s="14" t="s">
        <v>91</v>
      </c>
      <c r="AW338" s="14" t="s">
        <v>35</v>
      </c>
      <c r="AX338" s="14" t="s">
        <v>82</v>
      </c>
      <c r="AY338" s="262" t="s">
        <v>142</v>
      </c>
    </row>
    <row r="339" s="15" customFormat="1">
      <c r="A339" s="15"/>
      <c r="B339" s="263"/>
      <c r="C339" s="264"/>
      <c r="D339" s="243" t="s">
        <v>151</v>
      </c>
      <c r="E339" s="265" t="s">
        <v>1</v>
      </c>
      <c r="F339" s="266" t="s">
        <v>154</v>
      </c>
      <c r="G339" s="264"/>
      <c r="H339" s="267">
        <v>13.24</v>
      </c>
      <c r="I339" s="268"/>
      <c r="J339" s="264"/>
      <c r="K339" s="264"/>
      <c r="L339" s="269"/>
      <c r="M339" s="270"/>
      <c r="N339" s="271"/>
      <c r="O339" s="271"/>
      <c r="P339" s="271"/>
      <c r="Q339" s="271"/>
      <c r="R339" s="271"/>
      <c r="S339" s="271"/>
      <c r="T339" s="272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3" t="s">
        <v>151</v>
      </c>
      <c r="AU339" s="273" t="s">
        <v>91</v>
      </c>
      <c r="AV339" s="15" t="s">
        <v>149</v>
      </c>
      <c r="AW339" s="15" t="s">
        <v>35</v>
      </c>
      <c r="AX339" s="15" t="s">
        <v>89</v>
      </c>
      <c r="AY339" s="273" t="s">
        <v>142</v>
      </c>
    </row>
    <row r="340" s="2" customFormat="1" ht="24.15" customHeight="1">
      <c r="A340" s="39"/>
      <c r="B340" s="40"/>
      <c r="C340" s="228" t="s">
        <v>690</v>
      </c>
      <c r="D340" s="228" t="s">
        <v>144</v>
      </c>
      <c r="E340" s="229" t="s">
        <v>691</v>
      </c>
      <c r="F340" s="230" t="s">
        <v>692</v>
      </c>
      <c r="G340" s="231" t="s">
        <v>445</v>
      </c>
      <c r="H340" s="232">
        <v>1</v>
      </c>
      <c r="I340" s="233"/>
      <c r="J340" s="234">
        <f>ROUND(I340*H340,2)</f>
        <v>0</v>
      </c>
      <c r="K340" s="230" t="s">
        <v>1</v>
      </c>
      <c r="L340" s="45"/>
      <c r="M340" s="235" t="s">
        <v>1</v>
      </c>
      <c r="N340" s="236" t="s">
        <v>47</v>
      </c>
      <c r="O340" s="92"/>
      <c r="P340" s="237">
        <f>O340*H340</f>
        <v>0</v>
      </c>
      <c r="Q340" s="237">
        <v>0</v>
      </c>
      <c r="R340" s="237">
        <f>Q340*H340</f>
        <v>0</v>
      </c>
      <c r="S340" s="237">
        <v>0</v>
      </c>
      <c r="T340" s="238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9" t="s">
        <v>230</v>
      </c>
      <c r="AT340" s="239" t="s">
        <v>144</v>
      </c>
      <c r="AU340" s="239" t="s">
        <v>91</v>
      </c>
      <c r="AY340" s="18" t="s">
        <v>142</v>
      </c>
      <c r="BE340" s="240">
        <f>IF(N340="základní",J340,0)</f>
        <v>0</v>
      </c>
      <c r="BF340" s="240">
        <f>IF(N340="snížená",J340,0)</f>
        <v>0</v>
      </c>
      <c r="BG340" s="240">
        <f>IF(N340="zákl. přenesená",J340,0)</f>
        <v>0</v>
      </c>
      <c r="BH340" s="240">
        <f>IF(N340="sníž. přenesená",J340,0)</f>
        <v>0</v>
      </c>
      <c r="BI340" s="240">
        <f>IF(N340="nulová",J340,0)</f>
        <v>0</v>
      </c>
      <c r="BJ340" s="18" t="s">
        <v>89</v>
      </c>
      <c r="BK340" s="240">
        <f>ROUND(I340*H340,2)</f>
        <v>0</v>
      </c>
      <c r="BL340" s="18" t="s">
        <v>230</v>
      </c>
      <c r="BM340" s="239" t="s">
        <v>693</v>
      </c>
    </row>
    <row r="341" s="2" customFormat="1" ht="24.15" customHeight="1">
      <c r="A341" s="39"/>
      <c r="B341" s="40"/>
      <c r="C341" s="228" t="s">
        <v>694</v>
      </c>
      <c r="D341" s="228" t="s">
        <v>144</v>
      </c>
      <c r="E341" s="229" t="s">
        <v>695</v>
      </c>
      <c r="F341" s="230" t="s">
        <v>696</v>
      </c>
      <c r="G341" s="231" t="s">
        <v>445</v>
      </c>
      <c r="H341" s="232">
        <v>1</v>
      </c>
      <c r="I341" s="233"/>
      <c r="J341" s="234">
        <f>ROUND(I341*H341,2)</f>
        <v>0</v>
      </c>
      <c r="K341" s="230" t="s">
        <v>1</v>
      </c>
      <c r="L341" s="45"/>
      <c r="M341" s="235" t="s">
        <v>1</v>
      </c>
      <c r="N341" s="236" t="s">
        <v>47</v>
      </c>
      <c r="O341" s="92"/>
      <c r="P341" s="237">
        <f>O341*H341</f>
        <v>0</v>
      </c>
      <c r="Q341" s="237">
        <v>0</v>
      </c>
      <c r="R341" s="237">
        <f>Q341*H341</f>
        <v>0</v>
      </c>
      <c r="S341" s="237">
        <v>0</v>
      </c>
      <c r="T341" s="238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9" t="s">
        <v>230</v>
      </c>
      <c r="AT341" s="239" t="s">
        <v>144</v>
      </c>
      <c r="AU341" s="239" t="s">
        <v>91</v>
      </c>
      <c r="AY341" s="18" t="s">
        <v>142</v>
      </c>
      <c r="BE341" s="240">
        <f>IF(N341="základní",J341,0)</f>
        <v>0</v>
      </c>
      <c r="BF341" s="240">
        <f>IF(N341="snížená",J341,0)</f>
        <v>0</v>
      </c>
      <c r="BG341" s="240">
        <f>IF(N341="zákl. přenesená",J341,0)</f>
        <v>0</v>
      </c>
      <c r="BH341" s="240">
        <f>IF(N341="sníž. přenesená",J341,0)</f>
        <v>0</v>
      </c>
      <c r="BI341" s="240">
        <f>IF(N341="nulová",J341,0)</f>
        <v>0</v>
      </c>
      <c r="BJ341" s="18" t="s">
        <v>89</v>
      </c>
      <c r="BK341" s="240">
        <f>ROUND(I341*H341,2)</f>
        <v>0</v>
      </c>
      <c r="BL341" s="18" t="s">
        <v>230</v>
      </c>
      <c r="BM341" s="239" t="s">
        <v>697</v>
      </c>
    </row>
    <row r="342" s="2" customFormat="1" ht="24.15" customHeight="1">
      <c r="A342" s="39"/>
      <c r="B342" s="40"/>
      <c r="C342" s="228" t="s">
        <v>698</v>
      </c>
      <c r="D342" s="228" t="s">
        <v>144</v>
      </c>
      <c r="E342" s="229" t="s">
        <v>699</v>
      </c>
      <c r="F342" s="230" t="s">
        <v>700</v>
      </c>
      <c r="G342" s="231" t="s">
        <v>445</v>
      </c>
      <c r="H342" s="232">
        <v>2</v>
      </c>
      <c r="I342" s="233"/>
      <c r="J342" s="234">
        <f>ROUND(I342*H342,2)</f>
        <v>0</v>
      </c>
      <c r="K342" s="230" t="s">
        <v>1</v>
      </c>
      <c r="L342" s="45"/>
      <c r="M342" s="235" t="s">
        <v>1</v>
      </c>
      <c r="N342" s="236" t="s">
        <v>47</v>
      </c>
      <c r="O342" s="92"/>
      <c r="P342" s="237">
        <f>O342*H342</f>
        <v>0</v>
      </c>
      <c r="Q342" s="237">
        <v>0</v>
      </c>
      <c r="R342" s="237">
        <f>Q342*H342</f>
        <v>0</v>
      </c>
      <c r="S342" s="237">
        <v>0</v>
      </c>
      <c r="T342" s="23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9" t="s">
        <v>230</v>
      </c>
      <c r="AT342" s="239" t="s">
        <v>144</v>
      </c>
      <c r="AU342" s="239" t="s">
        <v>91</v>
      </c>
      <c r="AY342" s="18" t="s">
        <v>142</v>
      </c>
      <c r="BE342" s="240">
        <f>IF(N342="základní",J342,0)</f>
        <v>0</v>
      </c>
      <c r="BF342" s="240">
        <f>IF(N342="snížená",J342,0)</f>
        <v>0</v>
      </c>
      <c r="BG342" s="240">
        <f>IF(N342="zákl. přenesená",J342,0)</f>
        <v>0</v>
      </c>
      <c r="BH342" s="240">
        <f>IF(N342="sníž. přenesená",J342,0)</f>
        <v>0</v>
      </c>
      <c r="BI342" s="240">
        <f>IF(N342="nulová",J342,0)</f>
        <v>0</v>
      </c>
      <c r="BJ342" s="18" t="s">
        <v>89</v>
      </c>
      <c r="BK342" s="240">
        <f>ROUND(I342*H342,2)</f>
        <v>0</v>
      </c>
      <c r="BL342" s="18" t="s">
        <v>230</v>
      </c>
      <c r="BM342" s="239" t="s">
        <v>701</v>
      </c>
    </row>
    <row r="343" s="2" customFormat="1" ht="24.15" customHeight="1">
      <c r="A343" s="39"/>
      <c r="B343" s="40"/>
      <c r="C343" s="228" t="s">
        <v>702</v>
      </c>
      <c r="D343" s="228" t="s">
        <v>144</v>
      </c>
      <c r="E343" s="229" t="s">
        <v>703</v>
      </c>
      <c r="F343" s="230" t="s">
        <v>704</v>
      </c>
      <c r="G343" s="231" t="s">
        <v>445</v>
      </c>
      <c r="H343" s="232">
        <v>2</v>
      </c>
      <c r="I343" s="233"/>
      <c r="J343" s="234">
        <f>ROUND(I343*H343,2)</f>
        <v>0</v>
      </c>
      <c r="K343" s="230" t="s">
        <v>1</v>
      </c>
      <c r="L343" s="45"/>
      <c r="M343" s="235" t="s">
        <v>1</v>
      </c>
      <c r="N343" s="236" t="s">
        <v>47</v>
      </c>
      <c r="O343" s="92"/>
      <c r="P343" s="237">
        <f>O343*H343</f>
        <v>0</v>
      </c>
      <c r="Q343" s="237">
        <v>0</v>
      </c>
      <c r="R343" s="237">
        <f>Q343*H343</f>
        <v>0</v>
      </c>
      <c r="S343" s="237">
        <v>0</v>
      </c>
      <c r="T343" s="23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9" t="s">
        <v>230</v>
      </c>
      <c r="AT343" s="239" t="s">
        <v>144</v>
      </c>
      <c r="AU343" s="239" t="s">
        <v>91</v>
      </c>
      <c r="AY343" s="18" t="s">
        <v>142</v>
      </c>
      <c r="BE343" s="240">
        <f>IF(N343="základní",J343,0)</f>
        <v>0</v>
      </c>
      <c r="BF343" s="240">
        <f>IF(N343="snížená",J343,0)</f>
        <v>0</v>
      </c>
      <c r="BG343" s="240">
        <f>IF(N343="zákl. přenesená",J343,0)</f>
        <v>0</v>
      </c>
      <c r="BH343" s="240">
        <f>IF(N343="sníž. přenesená",J343,0)</f>
        <v>0</v>
      </c>
      <c r="BI343" s="240">
        <f>IF(N343="nulová",J343,0)</f>
        <v>0</v>
      </c>
      <c r="BJ343" s="18" t="s">
        <v>89</v>
      </c>
      <c r="BK343" s="240">
        <f>ROUND(I343*H343,2)</f>
        <v>0</v>
      </c>
      <c r="BL343" s="18" t="s">
        <v>230</v>
      </c>
      <c r="BM343" s="239" t="s">
        <v>705</v>
      </c>
    </row>
    <row r="344" s="2" customFormat="1" ht="24.15" customHeight="1">
      <c r="A344" s="39"/>
      <c r="B344" s="40"/>
      <c r="C344" s="228" t="s">
        <v>706</v>
      </c>
      <c r="D344" s="228" t="s">
        <v>144</v>
      </c>
      <c r="E344" s="229" t="s">
        <v>707</v>
      </c>
      <c r="F344" s="230" t="s">
        <v>708</v>
      </c>
      <c r="G344" s="231" t="s">
        <v>445</v>
      </c>
      <c r="H344" s="232">
        <v>1</v>
      </c>
      <c r="I344" s="233"/>
      <c r="J344" s="234">
        <f>ROUND(I344*H344,2)</f>
        <v>0</v>
      </c>
      <c r="K344" s="230" t="s">
        <v>1</v>
      </c>
      <c r="L344" s="45"/>
      <c r="M344" s="235" t="s">
        <v>1</v>
      </c>
      <c r="N344" s="236" t="s">
        <v>47</v>
      </c>
      <c r="O344" s="92"/>
      <c r="P344" s="237">
        <f>O344*H344</f>
        <v>0</v>
      </c>
      <c r="Q344" s="237">
        <v>0</v>
      </c>
      <c r="R344" s="237">
        <f>Q344*H344</f>
        <v>0</v>
      </c>
      <c r="S344" s="237">
        <v>0</v>
      </c>
      <c r="T344" s="238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9" t="s">
        <v>230</v>
      </c>
      <c r="AT344" s="239" t="s">
        <v>144</v>
      </c>
      <c r="AU344" s="239" t="s">
        <v>91</v>
      </c>
      <c r="AY344" s="18" t="s">
        <v>142</v>
      </c>
      <c r="BE344" s="240">
        <f>IF(N344="základní",J344,0)</f>
        <v>0</v>
      </c>
      <c r="BF344" s="240">
        <f>IF(N344="snížená",J344,0)</f>
        <v>0</v>
      </c>
      <c r="BG344" s="240">
        <f>IF(N344="zákl. přenesená",J344,0)</f>
        <v>0</v>
      </c>
      <c r="BH344" s="240">
        <f>IF(N344="sníž. přenesená",J344,0)</f>
        <v>0</v>
      </c>
      <c r="BI344" s="240">
        <f>IF(N344="nulová",J344,0)</f>
        <v>0</v>
      </c>
      <c r="BJ344" s="18" t="s">
        <v>89</v>
      </c>
      <c r="BK344" s="240">
        <f>ROUND(I344*H344,2)</f>
        <v>0</v>
      </c>
      <c r="BL344" s="18" t="s">
        <v>230</v>
      </c>
      <c r="BM344" s="239" t="s">
        <v>709</v>
      </c>
    </row>
    <row r="345" s="12" customFormat="1" ht="22.8" customHeight="1">
      <c r="A345" s="12"/>
      <c r="B345" s="213"/>
      <c r="C345" s="214"/>
      <c r="D345" s="215" t="s">
        <v>81</v>
      </c>
      <c r="E345" s="226" t="s">
        <v>710</v>
      </c>
      <c r="F345" s="226" t="s">
        <v>711</v>
      </c>
      <c r="G345" s="214"/>
      <c r="H345" s="214"/>
      <c r="I345" s="217"/>
      <c r="J345" s="227">
        <f>BK345</f>
        <v>0</v>
      </c>
      <c r="K345" s="214"/>
      <c r="L345" s="218"/>
      <c r="M345" s="219"/>
      <c r="N345" s="220"/>
      <c r="O345" s="220"/>
      <c r="P345" s="221">
        <f>SUM(P346:P351)</f>
        <v>0</v>
      </c>
      <c r="Q345" s="220"/>
      <c r="R345" s="221">
        <f>SUM(R346:R351)</f>
        <v>0.0022649999999999997</v>
      </c>
      <c r="S345" s="220"/>
      <c r="T345" s="222">
        <f>SUM(T346:T351)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3" t="s">
        <v>91</v>
      </c>
      <c r="AT345" s="224" t="s">
        <v>81</v>
      </c>
      <c r="AU345" s="224" t="s">
        <v>89</v>
      </c>
      <c r="AY345" s="223" t="s">
        <v>142</v>
      </c>
      <c r="BK345" s="225">
        <f>SUM(BK346:BK351)</f>
        <v>0</v>
      </c>
    </row>
    <row r="346" s="2" customFormat="1" ht="24.15" customHeight="1">
      <c r="A346" s="39"/>
      <c r="B346" s="40"/>
      <c r="C346" s="228" t="s">
        <v>712</v>
      </c>
      <c r="D346" s="228" t="s">
        <v>144</v>
      </c>
      <c r="E346" s="229" t="s">
        <v>713</v>
      </c>
      <c r="F346" s="230" t="s">
        <v>714</v>
      </c>
      <c r="G346" s="231" t="s">
        <v>147</v>
      </c>
      <c r="H346" s="232">
        <v>7.5499999999999998</v>
      </c>
      <c r="I346" s="233"/>
      <c r="J346" s="234">
        <f>ROUND(I346*H346,2)</f>
        <v>0</v>
      </c>
      <c r="K346" s="230" t="s">
        <v>148</v>
      </c>
      <c r="L346" s="45"/>
      <c r="M346" s="235" t="s">
        <v>1</v>
      </c>
      <c r="N346" s="236" t="s">
        <v>47</v>
      </c>
      <c r="O346" s="92"/>
      <c r="P346" s="237">
        <f>O346*H346</f>
        <v>0</v>
      </c>
      <c r="Q346" s="237">
        <v>0.00014999999999999999</v>
      </c>
      <c r="R346" s="237">
        <f>Q346*H346</f>
        <v>0.0011324999999999998</v>
      </c>
      <c r="S346" s="237">
        <v>0</v>
      </c>
      <c r="T346" s="238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9" t="s">
        <v>230</v>
      </c>
      <c r="AT346" s="239" t="s">
        <v>144</v>
      </c>
      <c r="AU346" s="239" t="s">
        <v>91</v>
      </c>
      <c r="AY346" s="18" t="s">
        <v>142</v>
      </c>
      <c r="BE346" s="240">
        <f>IF(N346="základní",J346,0)</f>
        <v>0</v>
      </c>
      <c r="BF346" s="240">
        <f>IF(N346="snížená",J346,0)</f>
        <v>0</v>
      </c>
      <c r="BG346" s="240">
        <f>IF(N346="zákl. přenesená",J346,0)</f>
        <v>0</v>
      </c>
      <c r="BH346" s="240">
        <f>IF(N346="sníž. přenesená",J346,0)</f>
        <v>0</v>
      </c>
      <c r="BI346" s="240">
        <f>IF(N346="nulová",J346,0)</f>
        <v>0</v>
      </c>
      <c r="BJ346" s="18" t="s">
        <v>89</v>
      </c>
      <c r="BK346" s="240">
        <f>ROUND(I346*H346,2)</f>
        <v>0</v>
      </c>
      <c r="BL346" s="18" t="s">
        <v>230</v>
      </c>
      <c r="BM346" s="239" t="s">
        <v>715</v>
      </c>
    </row>
    <row r="347" s="13" customFormat="1">
      <c r="A347" s="13"/>
      <c r="B347" s="241"/>
      <c r="C347" s="242"/>
      <c r="D347" s="243" t="s">
        <v>151</v>
      </c>
      <c r="E347" s="244" t="s">
        <v>1</v>
      </c>
      <c r="F347" s="245" t="s">
        <v>716</v>
      </c>
      <c r="G347" s="242"/>
      <c r="H347" s="244" t="s">
        <v>1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1" t="s">
        <v>151</v>
      </c>
      <c r="AU347" s="251" t="s">
        <v>91</v>
      </c>
      <c r="AV347" s="13" t="s">
        <v>89</v>
      </c>
      <c r="AW347" s="13" t="s">
        <v>35</v>
      </c>
      <c r="AX347" s="13" t="s">
        <v>82</v>
      </c>
      <c r="AY347" s="251" t="s">
        <v>142</v>
      </c>
    </row>
    <row r="348" s="13" customFormat="1">
      <c r="A348" s="13"/>
      <c r="B348" s="241"/>
      <c r="C348" s="242"/>
      <c r="D348" s="243" t="s">
        <v>151</v>
      </c>
      <c r="E348" s="244" t="s">
        <v>1</v>
      </c>
      <c r="F348" s="245" t="s">
        <v>533</v>
      </c>
      <c r="G348" s="242"/>
      <c r="H348" s="244" t="s">
        <v>1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1" t="s">
        <v>151</v>
      </c>
      <c r="AU348" s="251" t="s">
        <v>91</v>
      </c>
      <c r="AV348" s="13" t="s">
        <v>89</v>
      </c>
      <c r="AW348" s="13" t="s">
        <v>35</v>
      </c>
      <c r="AX348" s="13" t="s">
        <v>82</v>
      </c>
      <c r="AY348" s="251" t="s">
        <v>142</v>
      </c>
    </row>
    <row r="349" s="14" customFormat="1">
      <c r="A349" s="14"/>
      <c r="B349" s="252"/>
      <c r="C349" s="253"/>
      <c r="D349" s="243" t="s">
        <v>151</v>
      </c>
      <c r="E349" s="254" t="s">
        <v>1</v>
      </c>
      <c r="F349" s="255" t="s">
        <v>491</v>
      </c>
      <c r="G349" s="253"/>
      <c r="H349" s="256">
        <v>7.5499999999999998</v>
      </c>
      <c r="I349" s="257"/>
      <c r="J349" s="253"/>
      <c r="K349" s="253"/>
      <c r="L349" s="258"/>
      <c r="M349" s="259"/>
      <c r="N349" s="260"/>
      <c r="O349" s="260"/>
      <c r="P349" s="260"/>
      <c r="Q349" s="260"/>
      <c r="R349" s="260"/>
      <c r="S349" s="260"/>
      <c r="T349" s="26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2" t="s">
        <v>151</v>
      </c>
      <c r="AU349" s="262" t="s">
        <v>91</v>
      </c>
      <c r="AV349" s="14" t="s">
        <v>91</v>
      </c>
      <c r="AW349" s="14" t="s">
        <v>35</v>
      </c>
      <c r="AX349" s="14" t="s">
        <v>82</v>
      </c>
      <c r="AY349" s="262" t="s">
        <v>142</v>
      </c>
    </row>
    <row r="350" s="15" customFormat="1">
      <c r="A350" s="15"/>
      <c r="B350" s="263"/>
      <c r="C350" s="264"/>
      <c r="D350" s="243" t="s">
        <v>151</v>
      </c>
      <c r="E350" s="265" t="s">
        <v>1</v>
      </c>
      <c r="F350" s="266" t="s">
        <v>154</v>
      </c>
      <c r="G350" s="264"/>
      <c r="H350" s="267">
        <v>7.5499999999999998</v>
      </c>
      <c r="I350" s="268"/>
      <c r="J350" s="264"/>
      <c r="K350" s="264"/>
      <c r="L350" s="269"/>
      <c r="M350" s="270"/>
      <c r="N350" s="271"/>
      <c r="O350" s="271"/>
      <c r="P350" s="271"/>
      <c r="Q350" s="271"/>
      <c r="R350" s="271"/>
      <c r="S350" s="271"/>
      <c r="T350" s="27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3" t="s">
        <v>151</v>
      </c>
      <c r="AU350" s="273" t="s">
        <v>91</v>
      </c>
      <c r="AV350" s="15" t="s">
        <v>149</v>
      </c>
      <c r="AW350" s="15" t="s">
        <v>35</v>
      </c>
      <c r="AX350" s="15" t="s">
        <v>89</v>
      </c>
      <c r="AY350" s="273" t="s">
        <v>142</v>
      </c>
    </row>
    <row r="351" s="2" customFormat="1" ht="49.05" customHeight="1">
      <c r="A351" s="39"/>
      <c r="B351" s="40"/>
      <c r="C351" s="228" t="s">
        <v>717</v>
      </c>
      <c r="D351" s="228" t="s">
        <v>144</v>
      </c>
      <c r="E351" s="229" t="s">
        <v>718</v>
      </c>
      <c r="F351" s="230" t="s">
        <v>719</v>
      </c>
      <c r="G351" s="231" t="s">
        <v>147</v>
      </c>
      <c r="H351" s="232">
        <v>7.5499999999999998</v>
      </c>
      <c r="I351" s="233"/>
      <c r="J351" s="234">
        <f>ROUND(I351*H351,2)</f>
        <v>0</v>
      </c>
      <c r="K351" s="230" t="s">
        <v>148</v>
      </c>
      <c r="L351" s="45"/>
      <c r="M351" s="235" t="s">
        <v>1</v>
      </c>
      <c r="N351" s="236" t="s">
        <v>47</v>
      </c>
      <c r="O351" s="92"/>
      <c r="P351" s="237">
        <f>O351*H351</f>
        <v>0</v>
      </c>
      <c r="Q351" s="237">
        <v>0.00014999999999999999</v>
      </c>
      <c r="R351" s="237">
        <f>Q351*H351</f>
        <v>0.0011324999999999998</v>
      </c>
      <c r="S351" s="237">
        <v>0</v>
      </c>
      <c r="T351" s="238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9" t="s">
        <v>230</v>
      </c>
      <c r="AT351" s="239" t="s">
        <v>144</v>
      </c>
      <c r="AU351" s="239" t="s">
        <v>91</v>
      </c>
      <c r="AY351" s="18" t="s">
        <v>142</v>
      </c>
      <c r="BE351" s="240">
        <f>IF(N351="základní",J351,0)</f>
        <v>0</v>
      </c>
      <c r="BF351" s="240">
        <f>IF(N351="snížená",J351,0)</f>
        <v>0</v>
      </c>
      <c r="BG351" s="240">
        <f>IF(N351="zákl. přenesená",J351,0)</f>
        <v>0</v>
      </c>
      <c r="BH351" s="240">
        <f>IF(N351="sníž. přenesená",J351,0)</f>
        <v>0</v>
      </c>
      <c r="BI351" s="240">
        <f>IF(N351="nulová",J351,0)</f>
        <v>0</v>
      </c>
      <c r="BJ351" s="18" t="s">
        <v>89</v>
      </c>
      <c r="BK351" s="240">
        <f>ROUND(I351*H351,2)</f>
        <v>0</v>
      </c>
      <c r="BL351" s="18" t="s">
        <v>230</v>
      </c>
      <c r="BM351" s="239" t="s">
        <v>720</v>
      </c>
    </row>
    <row r="352" s="2" customFormat="1" ht="49.92" customHeight="1">
      <c r="A352" s="39"/>
      <c r="B352" s="40"/>
      <c r="C352" s="41"/>
      <c r="D352" s="41"/>
      <c r="E352" s="216" t="s">
        <v>234</v>
      </c>
      <c r="F352" s="216" t="s">
        <v>235</v>
      </c>
      <c r="G352" s="41"/>
      <c r="H352" s="41"/>
      <c r="I352" s="41"/>
      <c r="J352" s="201">
        <f>BK352</f>
        <v>0</v>
      </c>
      <c r="K352" s="41"/>
      <c r="L352" s="45"/>
      <c r="M352" s="274"/>
      <c r="N352" s="275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81</v>
      </c>
      <c r="AU352" s="18" t="s">
        <v>82</v>
      </c>
      <c r="AY352" s="18" t="s">
        <v>236</v>
      </c>
      <c r="BK352" s="240">
        <f>SUM(BK353:BK357)</f>
        <v>0</v>
      </c>
    </row>
    <row r="353" s="2" customFormat="1" ht="16.32" customHeight="1">
      <c r="A353" s="39"/>
      <c r="B353" s="40"/>
      <c r="C353" s="276" t="s">
        <v>1</v>
      </c>
      <c r="D353" s="276" t="s">
        <v>144</v>
      </c>
      <c r="E353" s="277" t="s">
        <v>1</v>
      </c>
      <c r="F353" s="278" t="s">
        <v>1</v>
      </c>
      <c r="G353" s="279" t="s">
        <v>1</v>
      </c>
      <c r="H353" s="280"/>
      <c r="I353" s="281"/>
      <c r="J353" s="282">
        <f>BK353</f>
        <v>0</v>
      </c>
      <c r="K353" s="283"/>
      <c r="L353" s="45"/>
      <c r="M353" s="284" t="s">
        <v>1</v>
      </c>
      <c r="N353" s="285" t="s">
        <v>47</v>
      </c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236</v>
      </c>
      <c r="AU353" s="18" t="s">
        <v>89</v>
      </c>
      <c r="AY353" s="18" t="s">
        <v>236</v>
      </c>
      <c r="BE353" s="240">
        <f>IF(N353="základní",J353,0)</f>
        <v>0</v>
      </c>
      <c r="BF353" s="240">
        <f>IF(N353="snížená",J353,0)</f>
        <v>0</v>
      </c>
      <c r="BG353" s="240">
        <f>IF(N353="zákl. přenesená",J353,0)</f>
        <v>0</v>
      </c>
      <c r="BH353" s="240">
        <f>IF(N353="sníž. přenesená",J353,0)</f>
        <v>0</v>
      </c>
      <c r="BI353" s="240">
        <f>IF(N353="nulová",J353,0)</f>
        <v>0</v>
      </c>
      <c r="BJ353" s="18" t="s">
        <v>89</v>
      </c>
      <c r="BK353" s="240">
        <f>I353*H353</f>
        <v>0</v>
      </c>
    </row>
    <row r="354" s="2" customFormat="1" ht="16.32" customHeight="1">
      <c r="A354" s="39"/>
      <c r="B354" s="40"/>
      <c r="C354" s="276" t="s">
        <v>1</v>
      </c>
      <c r="D354" s="276" t="s">
        <v>144</v>
      </c>
      <c r="E354" s="277" t="s">
        <v>1</v>
      </c>
      <c r="F354" s="278" t="s">
        <v>1</v>
      </c>
      <c r="G354" s="279" t="s">
        <v>1</v>
      </c>
      <c r="H354" s="280"/>
      <c r="I354" s="281"/>
      <c r="J354" s="282">
        <f>BK354</f>
        <v>0</v>
      </c>
      <c r="K354" s="283"/>
      <c r="L354" s="45"/>
      <c r="M354" s="284" t="s">
        <v>1</v>
      </c>
      <c r="N354" s="285" t="s">
        <v>47</v>
      </c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236</v>
      </c>
      <c r="AU354" s="18" t="s">
        <v>89</v>
      </c>
      <c r="AY354" s="18" t="s">
        <v>236</v>
      </c>
      <c r="BE354" s="240">
        <f>IF(N354="základní",J354,0)</f>
        <v>0</v>
      </c>
      <c r="BF354" s="240">
        <f>IF(N354="snížená",J354,0)</f>
        <v>0</v>
      </c>
      <c r="BG354" s="240">
        <f>IF(N354="zákl. přenesená",J354,0)</f>
        <v>0</v>
      </c>
      <c r="BH354" s="240">
        <f>IF(N354="sníž. přenesená",J354,0)</f>
        <v>0</v>
      </c>
      <c r="BI354" s="240">
        <f>IF(N354="nulová",J354,0)</f>
        <v>0</v>
      </c>
      <c r="BJ354" s="18" t="s">
        <v>89</v>
      </c>
      <c r="BK354" s="240">
        <f>I354*H354</f>
        <v>0</v>
      </c>
    </row>
    <row r="355" s="2" customFormat="1" ht="16.32" customHeight="1">
      <c r="A355" s="39"/>
      <c r="B355" s="40"/>
      <c r="C355" s="276" t="s">
        <v>1</v>
      </c>
      <c r="D355" s="276" t="s">
        <v>144</v>
      </c>
      <c r="E355" s="277" t="s">
        <v>1</v>
      </c>
      <c r="F355" s="278" t="s">
        <v>1</v>
      </c>
      <c r="G355" s="279" t="s">
        <v>1</v>
      </c>
      <c r="H355" s="280"/>
      <c r="I355" s="281"/>
      <c r="J355" s="282">
        <f>BK355</f>
        <v>0</v>
      </c>
      <c r="K355" s="283"/>
      <c r="L355" s="45"/>
      <c r="M355" s="284" t="s">
        <v>1</v>
      </c>
      <c r="N355" s="285" t="s">
        <v>47</v>
      </c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236</v>
      </c>
      <c r="AU355" s="18" t="s">
        <v>89</v>
      </c>
      <c r="AY355" s="18" t="s">
        <v>236</v>
      </c>
      <c r="BE355" s="240">
        <f>IF(N355="základní",J355,0)</f>
        <v>0</v>
      </c>
      <c r="BF355" s="240">
        <f>IF(N355="snížená",J355,0)</f>
        <v>0</v>
      </c>
      <c r="BG355" s="240">
        <f>IF(N355="zákl. přenesená",J355,0)</f>
        <v>0</v>
      </c>
      <c r="BH355" s="240">
        <f>IF(N355="sníž. přenesená",J355,0)</f>
        <v>0</v>
      </c>
      <c r="BI355" s="240">
        <f>IF(N355="nulová",J355,0)</f>
        <v>0</v>
      </c>
      <c r="BJ355" s="18" t="s">
        <v>89</v>
      </c>
      <c r="BK355" s="240">
        <f>I355*H355</f>
        <v>0</v>
      </c>
    </row>
    <row r="356" s="2" customFormat="1" ht="16.32" customHeight="1">
      <c r="A356" s="39"/>
      <c r="B356" s="40"/>
      <c r="C356" s="276" t="s">
        <v>1</v>
      </c>
      <c r="D356" s="276" t="s">
        <v>144</v>
      </c>
      <c r="E356" s="277" t="s">
        <v>1</v>
      </c>
      <c r="F356" s="278" t="s">
        <v>1</v>
      </c>
      <c r="G356" s="279" t="s">
        <v>1</v>
      </c>
      <c r="H356" s="280"/>
      <c r="I356" s="281"/>
      <c r="J356" s="282">
        <f>BK356</f>
        <v>0</v>
      </c>
      <c r="K356" s="283"/>
      <c r="L356" s="45"/>
      <c r="M356" s="284" t="s">
        <v>1</v>
      </c>
      <c r="N356" s="285" t="s">
        <v>47</v>
      </c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236</v>
      </c>
      <c r="AU356" s="18" t="s">
        <v>89</v>
      </c>
      <c r="AY356" s="18" t="s">
        <v>236</v>
      </c>
      <c r="BE356" s="240">
        <f>IF(N356="základní",J356,0)</f>
        <v>0</v>
      </c>
      <c r="BF356" s="240">
        <f>IF(N356="snížená",J356,0)</f>
        <v>0</v>
      </c>
      <c r="BG356" s="240">
        <f>IF(N356="zákl. přenesená",J356,0)</f>
        <v>0</v>
      </c>
      <c r="BH356" s="240">
        <f>IF(N356="sníž. přenesená",J356,0)</f>
        <v>0</v>
      </c>
      <c r="BI356" s="240">
        <f>IF(N356="nulová",J356,0)</f>
        <v>0</v>
      </c>
      <c r="BJ356" s="18" t="s">
        <v>89</v>
      </c>
      <c r="BK356" s="240">
        <f>I356*H356</f>
        <v>0</v>
      </c>
    </row>
    <row r="357" s="2" customFormat="1" ht="16.32" customHeight="1">
      <c r="A357" s="39"/>
      <c r="B357" s="40"/>
      <c r="C357" s="276" t="s">
        <v>1</v>
      </c>
      <c r="D357" s="276" t="s">
        <v>144</v>
      </c>
      <c r="E357" s="277" t="s">
        <v>1</v>
      </c>
      <c r="F357" s="278" t="s">
        <v>1</v>
      </c>
      <c r="G357" s="279" t="s">
        <v>1</v>
      </c>
      <c r="H357" s="280"/>
      <c r="I357" s="281"/>
      <c r="J357" s="282">
        <f>BK357</f>
        <v>0</v>
      </c>
      <c r="K357" s="283"/>
      <c r="L357" s="45"/>
      <c r="M357" s="284" t="s">
        <v>1</v>
      </c>
      <c r="N357" s="285" t="s">
        <v>47</v>
      </c>
      <c r="O357" s="286"/>
      <c r="P357" s="286"/>
      <c r="Q357" s="286"/>
      <c r="R357" s="286"/>
      <c r="S357" s="286"/>
      <c r="T357" s="287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236</v>
      </c>
      <c r="AU357" s="18" t="s">
        <v>89</v>
      </c>
      <c r="AY357" s="18" t="s">
        <v>236</v>
      </c>
      <c r="BE357" s="240">
        <f>IF(N357="základní",J357,0)</f>
        <v>0</v>
      </c>
      <c r="BF357" s="240">
        <f>IF(N357="snížená",J357,0)</f>
        <v>0</v>
      </c>
      <c r="BG357" s="240">
        <f>IF(N357="zákl. přenesená",J357,0)</f>
        <v>0</v>
      </c>
      <c r="BH357" s="240">
        <f>IF(N357="sníž. přenesená",J357,0)</f>
        <v>0</v>
      </c>
      <c r="BI357" s="240">
        <f>IF(N357="nulová",J357,0)</f>
        <v>0</v>
      </c>
      <c r="BJ357" s="18" t="s">
        <v>89</v>
      </c>
      <c r="BK357" s="240">
        <f>I357*H357</f>
        <v>0</v>
      </c>
    </row>
    <row r="358" s="2" customFormat="1" ht="6.96" customHeight="1">
      <c r="A358" s="39"/>
      <c r="B358" s="67"/>
      <c r="C358" s="68"/>
      <c r="D358" s="68"/>
      <c r="E358" s="68"/>
      <c r="F358" s="68"/>
      <c r="G358" s="68"/>
      <c r="H358" s="68"/>
      <c r="I358" s="68"/>
      <c r="J358" s="68"/>
      <c r="K358" s="68"/>
      <c r="L358" s="45"/>
      <c r="M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</row>
  </sheetData>
  <sheetProtection sheet="1" autoFilter="0" formatColumns="0" formatRows="0" objects="1" scenarios="1" spinCount="100000" saltValue="29b3vF9TMNKOCEulMgWjom7RispxXdmgq6q3OXBCpZDHkd37m3R5/gJHEpQ/cCBUhavd2TCOjzB5lRxMMOhVBA==" hashValue="9fLpyJ3vxeCQ0AIPqD6cEqDgaFIEnThFVBhM866KwUQI7xGICAV2J9Zd0Ilyn9jFEQX8L/0RCREIYRjyv+swfg==" algorithmName="SHA-512" password="CC35"/>
  <autoFilter ref="C131:K3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dataValidations count="2">
    <dataValidation type="list" allowBlank="1" showInputMessage="1" showErrorMessage="1" error="Povoleny jsou hodnoty K, M." sqref="D353:D358">
      <formula1>"K, M"</formula1>
    </dataValidation>
    <dataValidation type="list" allowBlank="1" showInputMessage="1" showErrorMessage="1" error="Povoleny jsou hodnoty základní, snížená, zákl. přenesená, sníž. přenesená, nulová." sqref="N353:N358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</row>
    <row r="4" s="1" customFormat="1" ht="24.96" customHeight="1">
      <c r="B4" s="21"/>
      <c r="D4" s="149" t="s">
        <v>110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Úpravy zpevněných ploch před objektem Fr. Skaunicové 66/17, Brno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721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31. 1. 2020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25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33</v>
      </c>
      <c r="F21" s="39"/>
      <c r="G21" s="39"/>
      <c r="H21" s="39"/>
      <c r="I21" s="151" t="s">
        <v>28</v>
      </c>
      <c r="J21" s="142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36</v>
      </c>
      <c r="E23" s="39"/>
      <c r="F23" s="39"/>
      <c r="G23" s="39"/>
      <c r="H23" s="39"/>
      <c r="I23" s="151" t="s">
        <v>25</v>
      </c>
      <c r="J23" s="142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38</v>
      </c>
      <c r="F24" s="39"/>
      <c r="G24" s="39"/>
      <c r="H24" s="39"/>
      <c r="I24" s="151" t="s">
        <v>28</v>
      </c>
      <c r="J24" s="142" t="s">
        <v>39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5"/>
      <c r="B27" s="156"/>
      <c r="C27" s="155"/>
      <c r="D27" s="155"/>
      <c r="E27" s="157" t="s">
        <v>41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42</v>
      </c>
      <c r="E30" s="39"/>
      <c r="F30" s="39"/>
      <c r="G30" s="39"/>
      <c r="H30" s="39"/>
      <c r="I30" s="39"/>
      <c r="J30" s="161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44</v>
      </c>
      <c r="G32" s="39"/>
      <c r="H32" s="39"/>
      <c r="I32" s="162" t="s">
        <v>43</v>
      </c>
      <c r="J32" s="162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46</v>
      </c>
      <c r="E33" s="151" t="s">
        <v>47</v>
      </c>
      <c r="F33" s="164">
        <f>ROUND((ROUND((SUM(BE118:BE123)),  2) + SUM(BE125:BE129)), 2)</f>
        <v>0</v>
      </c>
      <c r="G33" s="39"/>
      <c r="H33" s="39"/>
      <c r="I33" s="165">
        <v>0.20999999999999999</v>
      </c>
      <c r="J33" s="164">
        <f>ROUND((ROUND(((SUM(BE118:BE123))*I33),  2) + (SUM(BE125:BE129)*I33)),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48</v>
      </c>
      <c r="F34" s="164">
        <f>ROUND((ROUND((SUM(BF118:BF123)),  2) + SUM(BF125:BF129)), 2)</f>
        <v>0</v>
      </c>
      <c r="G34" s="39"/>
      <c r="H34" s="39"/>
      <c r="I34" s="165">
        <v>0.14999999999999999</v>
      </c>
      <c r="J34" s="164">
        <f>ROUND((ROUND(((SUM(BF118:BF123))*I34),  2) + (SUM(BF125:BF129)*I34)),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49</v>
      </c>
      <c r="F35" s="164">
        <f>ROUND((ROUND((SUM(BG118:BG123)),  2) + SUM(BG125:BG129)),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50</v>
      </c>
      <c r="F36" s="164">
        <f>ROUND((ROUND((SUM(BH118:BH123)),  2) + SUM(BH125:BH129)),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51</v>
      </c>
      <c r="F37" s="164">
        <f>ROUND((ROUND((SUM(BI118:BI123)),  2) + SUM(BI125:BI129)),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52</v>
      </c>
      <c r="E39" s="168"/>
      <c r="F39" s="168"/>
      <c r="G39" s="169" t="s">
        <v>53</v>
      </c>
      <c r="H39" s="170" t="s">
        <v>54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Úpravy zpevněných ploch před objektem Fr. Skaunicové 66/17, Brno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Fr. Skaunicové 66/17, Brno-Židenice</v>
      </c>
      <c r="G89" s="41"/>
      <c r="H89" s="41"/>
      <c r="I89" s="33" t="s">
        <v>22</v>
      </c>
      <c r="J89" s="80" t="str">
        <f>IF(J12="","",J12)</f>
        <v>31. 1. 2020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MŠ speciální, ZŠ speciální a PŠ ELPIS Brno, p.o.</v>
      </c>
      <c r="G91" s="41"/>
      <c r="H91" s="41"/>
      <c r="I91" s="33" t="s">
        <v>31</v>
      </c>
      <c r="J91" s="37" t="str">
        <f>E21</f>
        <v>Pro budovy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>STAGA stavební agentura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116</v>
      </c>
      <c r="D94" s="186"/>
      <c r="E94" s="186"/>
      <c r="F94" s="186"/>
      <c r="G94" s="186"/>
      <c r="H94" s="186"/>
      <c r="I94" s="186"/>
      <c r="J94" s="187" t="s">
        <v>117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118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9"/>
      <c r="C97" s="190"/>
      <c r="D97" s="191" t="s">
        <v>722</v>
      </c>
      <c r="E97" s="192"/>
      <c r="F97" s="192"/>
      <c r="G97" s="192"/>
      <c r="H97" s="192"/>
      <c r="I97" s="192"/>
      <c r="J97" s="193">
        <f>J119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1.84" customHeight="1">
      <c r="A98" s="9"/>
      <c r="B98" s="189"/>
      <c r="C98" s="190"/>
      <c r="D98" s="200" t="s">
        <v>126</v>
      </c>
      <c r="E98" s="190"/>
      <c r="F98" s="190"/>
      <c r="G98" s="190"/>
      <c r="H98" s="190"/>
      <c r="I98" s="190"/>
      <c r="J98" s="201">
        <f>J124</f>
        <v>0</v>
      </c>
      <c r="K98" s="190"/>
      <c r="L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127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4" t="str">
        <f>E7</f>
        <v>Úpravy zpevněných ploch před objektem Fr. Skaunicové 66/17, Brno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111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03 - VRN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Fr. Skaunicové 66/17, Brno-Židenice</v>
      </c>
      <c r="G112" s="41"/>
      <c r="H112" s="41"/>
      <c r="I112" s="33" t="s">
        <v>22</v>
      </c>
      <c r="J112" s="80" t="str">
        <f>IF(J12="","",J12)</f>
        <v>31. 1. 2020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MŠ speciální, ZŠ speciální a PŠ ELPIS Brno, p.o.</v>
      </c>
      <c r="G114" s="41"/>
      <c r="H114" s="41"/>
      <c r="I114" s="33" t="s">
        <v>31</v>
      </c>
      <c r="J114" s="37" t="str">
        <f>E21</f>
        <v>Pro budovy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29</v>
      </c>
      <c r="D115" s="41"/>
      <c r="E115" s="41"/>
      <c r="F115" s="28" t="str">
        <f>IF(E18="","",E18)</f>
        <v>Vyplň údaj</v>
      </c>
      <c r="G115" s="41"/>
      <c r="H115" s="41"/>
      <c r="I115" s="33" t="s">
        <v>36</v>
      </c>
      <c r="J115" s="37" t="str">
        <f>E24</f>
        <v>STAGA stavební agentura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2"/>
      <c r="B117" s="203"/>
      <c r="C117" s="204" t="s">
        <v>128</v>
      </c>
      <c r="D117" s="205" t="s">
        <v>67</v>
      </c>
      <c r="E117" s="205" t="s">
        <v>63</v>
      </c>
      <c r="F117" s="205" t="s">
        <v>64</v>
      </c>
      <c r="G117" s="205" t="s">
        <v>129</v>
      </c>
      <c r="H117" s="205" t="s">
        <v>130</v>
      </c>
      <c r="I117" s="205" t="s">
        <v>131</v>
      </c>
      <c r="J117" s="205" t="s">
        <v>117</v>
      </c>
      <c r="K117" s="206" t="s">
        <v>132</v>
      </c>
      <c r="L117" s="207"/>
      <c r="M117" s="101" t="s">
        <v>1</v>
      </c>
      <c r="N117" s="102" t="s">
        <v>46</v>
      </c>
      <c r="O117" s="102" t="s">
        <v>133</v>
      </c>
      <c r="P117" s="102" t="s">
        <v>134</v>
      </c>
      <c r="Q117" s="102" t="s">
        <v>135</v>
      </c>
      <c r="R117" s="102" t="s">
        <v>136</v>
      </c>
      <c r="S117" s="102" t="s">
        <v>137</v>
      </c>
      <c r="T117" s="103" t="s">
        <v>138</v>
      </c>
      <c r="U117" s="202"/>
      <c r="V117" s="202"/>
      <c r="W117" s="202"/>
      <c r="X117" s="202"/>
      <c r="Y117" s="202"/>
      <c r="Z117" s="202"/>
      <c r="AA117" s="202"/>
      <c r="AB117" s="202"/>
      <c r="AC117" s="202"/>
      <c r="AD117" s="202"/>
      <c r="AE117" s="202"/>
    </row>
    <row r="118" s="2" customFormat="1" ht="22.8" customHeight="1">
      <c r="A118" s="39"/>
      <c r="B118" s="40"/>
      <c r="C118" s="108" t="s">
        <v>139</v>
      </c>
      <c r="D118" s="41"/>
      <c r="E118" s="41"/>
      <c r="F118" s="41"/>
      <c r="G118" s="41"/>
      <c r="H118" s="41"/>
      <c r="I118" s="41"/>
      <c r="J118" s="208">
        <f>BK118</f>
        <v>0</v>
      </c>
      <c r="K118" s="41"/>
      <c r="L118" s="45"/>
      <c r="M118" s="104"/>
      <c r="N118" s="209"/>
      <c r="O118" s="105"/>
      <c r="P118" s="210">
        <f>P119+P124</f>
        <v>0</v>
      </c>
      <c r="Q118" s="105"/>
      <c r="R118" s="210">
        <f>R119+R124</f>
        <v>0</v>
      </c>
      <c r="S118" s="105"/>
      <c r="T118" s="211">
        <f>T119+T124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81</v>
      </c>
      <c r="AU118" s="18" t="s">
        <v>119</v>
      </c>
      <c r="BK118" s="212">
        <f>BK119+BK124</f>
        <v>0</v>
      </c>
    </row>
    <row r="119" s="12" customFormat="1" ht="25.92" customHeight="1">
      <c r="A119" s="12"/>
      <c r="B119" s="213"/>
      <c r="C119" s="214"/>
      <c r="D119" s="215" t="s">
        <v>81</v>
      </c>
      <c r="E119" s="216" t="s">
        <v>108</v>
      </c>
      <c r="F119" s="216" t="s">
        <v>723</v>
      </c>
      <c r="G119" s="214"/>
      <c r="H119" s="214"/>
      <c r="I119" s="217"/>
      <c r="J119" s="201">
        <f>BK119</f>
        <v>0</v>
      </c>
      <c r="K119" s="214"/>
      <c r="L119" s="218"/>
      <c r="M119" s="219"/>
      <c r="N119" s="220"/>
      <c r="O119" s="220"/>
      <c r="P119" s="221">
        <f>SUM(P120:P123)</f>
        <v>0</v>
      </c>
      <c r="Q119" s="220"/>
      <c r="R119" s="221">
        <f>SUM(R120:R123)</f>
        <v>0</v>
      </c>
      <c r="S119" s="220"/>
      <c r="T119" s="222">
        <f>SUM(T120:T123)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3" t="s">
        <v>171</v>
      </c>
      <c r="AT119" s="224" t="s">
        <v>81</v>
      </c>
      <c r="AU119" s="224" t="s">
        <v>82</v>
      </c>
      <c r="AY119" s="223" t="s">
        <v>142</v>
      </c>
      <c r="BK119" s="225">
        <f>SUM(BK120:BK123)</f>
        <v>0</v>
      </c>
    </row>
    <row r="120" s="2" customFormat="1" ht="14.4" customHeight="1">
      <c r="A120" s="39"/>
      <c r="B120" s="40"/>
      <c r="C120" s="228" t="s">
        <v>89</v>
      </c>
      <c r="D120" s="228" t="s">
        <v>144</v>
      </c>
      <c r="E120" s="229" t="s">
        <v>724</v>
      </c>
      <c r="F120" s="230" t="s">
        <v>725</v>
      </c>
      <c r="G120" s="231" t="s">
        <v>445</v>
      </c>
      <c r="H120" s="232">
        <v>1</v>
      </c>
      <c r="I120" s="233"/>
      <c r="J120" s="234">
        <f>ROUND(I120*H120,2)</f>
        <v>0</v>
      </c>
      <c r="K120" s="230" t="s">
        <v>1</v>
      </c>
      <c r="L120" s="45"/>
      <c r="M120" s="235" t="s">
        <v>1</v>
      </c>
      <c r="N120" s="236" t="s">
        <v>47</v>
      </c>
      <c r="O120" s="92"/>
      <c r="P120" s="237">
        <f>O120*H120</f>
        <v>0</v>
      </c>
      <c r="Q120" s="237">
        <v>0</v>
      </c>
      <c r="R120" s="237">
        <f>Q120*H120</f>
        <v>0</v>
      </c>
      <c r="S120" s="237">
        <v>0</v>
      </c>
      <c r="T120" s="23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9" t="s">
        <v>149</v>
      </c>
      <c r="AT120" s="239" t="s">
        <v>144</v>
      </c>
      <c r="AU120" s="239" t="s">
        <v>89</v>
      </c>
      <c r="AY120" s="18" t="s">
        <v>142</v>
      </c>
      <c r="BE120" s="240">
        <f>IF(N120="základní",J120,0)</f>
        <v>0</v>
      </c>
      <c r="BF120" s="240">
        <f>IF(N120="snížená",J120,0)</f>
        <v>0</v>
      </c>
      <c r="BG120" s="240">
        <f>IF(N120="zákl. přenesená",J120,0)</f>
        <v>0</v>
      </c>
      <c r="BH120" s="240">
        <f>IF(N120="sníž. přenesená",J120,0)</f>
        <v>0</v>
      </c>
      <c r="BI120" s="240">
        <f>IF(N120="nulová",J120,0)</f>
        <v>0</v>
      </c>
      <c r="BJ120" s="18" t="s">
        <v>89</v>
      </c>
      <c r="BK120" s="240">
        <f>ROUND(I120*H120,2)</f>
        <v>0</v>
      </c>
      <c r="BL120" s="18" t="s">
        <v>149</v>
      </c>
      <c r="BM120" s="239" t="s">
        <v>726</v>
      </c>
    </row>
    <row r="121" s="2" customFormat="1" ht="14.4" customHeight="1">
      <c r="A121" s="39"/>
      <c r="B121" s="40"/>
      <c r="C121" s="228" t="s">
        <v>91</v>
      </c>
      <c r="D121" s="228" t="s">
        <v>144</v>
      </c>
      <c r="E121" s="229" t="s">
        <v>727</v>
      </c>
      <c r="F121" s="230" t="s">
        <v>728</v>
      </c>
      <c r="G121" s="231" t="s">
        <v>445</v>
      </c>
      <c r="H121" s="232">
        <v>1</v>
      </c>
      <c r="I121" s="233"/>
      <c r="J121" s="234">
        <f>ROUND(I121*H121,2)</f>
        <v>0</v>
      </c>
      <c r="K121" s="230" t="s">
        <v>1</v>
      </c>
      <c r="L121" s="45"/>
      <c r="M121" s="235" t="s">
        <v>1</v>
      </c>
      <c r="N121" s="236" t="s">
        <v>47</v>
      </c>
      <c r="O121" s="92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9" t="s">
        <v>149</v>
      </c>
      <c r="AT121" s="239" t="s">
        <v>144</v>
      </c>
      <c r="AU121" s="239" t="s">
        <v>89</v>
      </c>
      <c r="AY121" s="18" t="s">
        <v>142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8" t="s">
        <v>89</v>
      </c>
      <c r="BK121" s="240">
        <f>ROUND(I121*H121,2)</f>
        <v>0</v>
      </c>
      <c r="BL121" s="18" t="s">
        <v>149</v>
      </c>
      <c r="BM121" s="239" t="s">
        <v>729</v>
      </c>
    </row>
    <row r="122" s="2" customFormat="1" ht="14.4" customHeight="1">
      <c r="A122" s="39"/>
      <c r="B122" s="40"/>
      <c r="C122" s="228" t="s">
        <v>160</v>
      </c>
      <c r="D122" s="228" t="s">
        <v>144</v>
      </c>
      <c r="E122" s="229" t="s">
        <v>730</v>
      </c>
      <c r="F122" s="230" t="s">
        <v>731</v>
      </c>
      <c r="G122" s="231" t="s">
        <v>445</v>
      </c>
      <c r="H122" s="232">
        <v>1</v>
      </c>
      <c r="I122" s="233"/>
      <c r="J122" s="234">
        <f>ROUND(I122*H122,2)</f>
        <v>0</v>
      </c>
      <c r="K122" s="230" t="s">
        <v>1</v>
      </c>
      <c r="L122" s="45"/>
      <c r="M122" s="235" t="s">
        <v>1</v>
      </c>
      <c r="N122" s="236" t="s">
        <v>47</v>
      </c>
      <c r="O122" s="92"/>
      <c r="P122" s="237">
        <f>O122*H122</f>
        <v>0</v>
      </c>
      <c r="Q122" s="237">
        <v>0</v>
      </c>
      <c r="R122" s="237">
        <f>Q122*H122</f>
        <v>0</v>
      </c>
      <c r="S122" s="237">
        <v>0</v>
      </c>
      <c r="T122" s="23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9" t="s">
        <v>149</v>
      </c>
      <c r="AT122" s="239" t="s">
        <v>144</v>
      </c>
      <c r="AU122" s="239" t="s">
        <v>89</v>
      </c>
      <c r="AY122" s="18" t="s">
        <v>142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18" t="s">
        <v>89</v>
      </c>
      <c r="BK122" s="240">
        <f>ROUND(I122*H122,2)</f>
        <v>0</v>
      </c>
      <c r="BL122" s="18" t="s">
        <v>149</v>
      </c>
      <c r="BM122" s="239" t="s">
        <v>732</v>
      </c>
    </row>
    <row r="123" s="2" customFormat="1" ht="14.4" customHeight="1">
      <c r="A123" s="39"/>
      <c r="B123" s="40"/>
      <c r="C123" s="228" t="s">
        <v>149</v>
      </c>
      <c r="D123" s="228" t="s">
        <v>144</v>
      </c>
      <c r="E123" s="229" t="s">
        <v>733</v>
      </c>
      <c r="F123" s="230" t="s">
        <v>734</v>
      </c>
      <c r="G123" s="231" t="s">
        <v>445</v>
      </c>
      <c r="H123" s="232">
        <v>1</v>
      </c>
      <c r="I123" s="233"/>
      <c r="J123" s="234">
        <f>ROUND(I123*H123,2)</f>
        <v>0</v>
      </c>
      <c r="K123" s="230" t="s">
        <v>1</v>
      </c>
      <c r="L123" s="45"/>
      <c r="M123" s="235" t="s">
        <v>1</v>
      </c>
      <c r="N123" s="236" t="s">
        <v>47</v>
      </c>
      <c r="O123" s="92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9" t="s">
        <v>149</v>
      </c>
      <c r="AT123" s="239" t="s">
        <v>144</v>
      </c>
      <c r="AU123" s="239" t="s">
        <v>89</v>
      </c>
      <c r="AY123" s="18" t="s">
        <v>142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8" t="s">
        <v>89</v>
      </c>
      <c r="BK123" s="240">
        <f>ROUND(I123*H123,2)</f>
        <v>0</v>
      </c>
      <c r="BL123" s="18" t="s">
        <v>149</v>
      </c>
      <c r="BM123" s="239" t="s">
        <v>735</v>
      </c>
    </row>
    <row r="124" s="2" customFormat="1" ht="49.92" customHeight="1">
      <c r="A124" s="39"/>
      <c r="B124" s="40"/>
      <c r="C124" s="41"/>
      <c r="D124" s="41"/>
      <c r="E124" s="216" t="s">
        <v>234</v>
      </c>
      <c r="F124" s="216" t="s">
        <v>235</v>
      </c>
      <c r="G124" s="41"/>
      <c r="H124" s="41"/>
      <c r="I124" s="41"/>
      <c r="J124" s="201">
        <f>BK124</f>
        <v>0</v>
      </c>
      <c r="K124" s="41"/>
      <c r="L124" s="45"/>
      <c r="M124" s="274"/>
      <c r="N124" s="275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81</v>
      </c>
      <c r="AU124" s="18" t="s">
        <v>82</v>
      </c>
      <c r="AY124" s="18" t="s">
        <v>236</v>
      </c>
      <c r="BK124" s="240">
        <f>SUM(BK125:BK129)</f>
        <v>0</v>
      </c>
    </row>
    <row r="125" s="2" customFormat="1" ht="16.32" customHeight="1">
      <c r="A125" s="39"/>
      <c r="B125" s="40"/>
      <c r="C125" s="276" t="s">
        <v>1</v>
      </c>
      <c r="D125" s="276" t="s">
        <v>144</v>
      </c>
      <c r="E125" s="277" t="s">
        <v>1</v>
      </c>
      <c r="F125" s="278" t="s">
        <v>1</v>
      </c>
      <c r="G125" s="279" t="s">
        <v>1</v>
      </c>
      <c r="H125" s="280"/>
      <c r="I125" s="281"/>
      <c r="J125" s="282">
        <f>BK125</f>
        <v>0</v>
      </c>
      <c r="K125" s="283"/>
      <c r="L125" s="45"/>
      <c r="M125" s="284" t="s">
        <v>1</v>
      </c>
      <c r="N125" s="285" t="s">
        <v>47</v>
      </c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236</v>
      </c>
      <c r="AU125" s="18" t="s">
        <v>89</v>
      </c>
      <c r="AY125" s="18" t="s">
        <v>236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8" t="s">
        <v>89</v>
      </c>
      <c r="BK125" s="240">
        <f>I125*H125</f>
        <v>0</v>
      </c>
    </row>
    <row r="126" s="2" customFormat="1" ht="16.32" customHeight="1">
      <c r="A126" s="39"/>
      <c r="B126" s="40"/>
      <c r="C126" s="276" t="s">
        <v>1</v>
      </c>
      <c r="D126" s="276" t="s">
        <v>144</v>
      </c>
      <c r="E126" s="277" t="s">
        <v>1</v>
      </c>
      <c r="F126" s="278" t="s">
        <v>1</v>
      </c>
      <c r="G126" s="279" t="s">
        <v>1</v>
      </c>
      <c r="H126" s="280"/>
      <c r="I126" s="281"/>
      <c r="J126" s="282">
        <f>BK126</f>
        <v>0</v>
      </c>
      <c r="K126" s="283"/>
      <c r="L126" s="45"/>
      <c r="M126" s="284" t="s">
        <v>1</v>
      </c>
      <c r="N126" s="285" t="s">
        <v>47</v>
      </c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236</v>
      </c>
      <c r="AU126" s="18" t="s">
        <v>89</v>
      </c>
      <c r="AY126" s="18" t="s">
        <v>236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89</v>
      </c>
      <c r="BK126" s="240">
        <f>I126*H126</f>
        <v>0</v>
      </c>
    </row>
    <row r="127" s="2" customFormat="1" ht="16.32" customHeight="1">
      <c r="A127" s="39"/>
      <c r="B127" s="40"/>
      <c r="C127" s="276" t="s">
        <v>1</v>
      </c>
      <c r="D127" s="276" t="s">
        <v>144</v>
      </c>
      <c r="E127" s="277" t="s">
        <v>1</v>
      </c>
      <c r="F127" s="278" t="s">
        <v>1</v>
      </c>
      <c r="G127" s="279" t="s">
        <v>1</v>
      </c>
      <c r="H127" s="280"/>
      <c r="I127" s="281"/>
      <c r="J127" s="282">
        <f>BK127</f>
        <v>0</v>
      </c>
      <c r="K127" s="283"/>
      <c r="L127" s="45"/>
      <c r="M127" s="284" t="s">
        <v>1</v>
      </c>
      <c r="N127" s="285" t="s">
        <v>47</v>
      </c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236</v>
      </c>
      <c r="AU127" s="18" t="s">
        <v>89</v>
      </c>
      <c r="AY127" s="18" t="s">
        <v>236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8" t="s">
        <v>89</v>
      </c>
      <c r="BK127" s="240">
        <f>I127*H127</f>
        <v>0</v>
      </c>
    </row>
    <row r="128" s="2" customFormat="1" ht="16.32" customHeight="1">
      <c r="A128" s="39"/>
      <c r="B128" s="40"/>
      <c r="C128" s="276" t="s">
        <v>1</v>
      </c>
      <c r="D128" s="276" t="s">
        <v>144</v>
      </c>
      <c r="E128" s="277" t="s">
        <v>1</v>
      </c>
      <c r="F128" s="278" t="s">
        <v>1</v>
      </c>
      <c r="G128" s="279" t="s">
        <v>1</v>
      </c>
      <c r="H128" s="280"/>
      <c r="I128" s="281"/>
      <c r="J128" s="282">
        <f>BK128</f>
        <v>0</v>
      </c>
      <c r="K128" s="283"/>
      <c r="L128" s="45"/>
      <c r="M128" s="284" t="s">
        <v>1</v>
      </c>
      <c r="N128" s="285" t="s">
        <v>47</v>
      </c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236</v>
      </c>
      <c r="AU128" s="18" t="s">
        <v>89</v>
      </c>
      <c r="AY128" s="18" t="s">
        <v>236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8" t="s">
        <v>89</v>
      </c>
      <c r="BK128" s="240">
        <f>I128*H128</f>
        <v>0</v>
      </c>
    </row>
    <row r="129" s="2" customFormat="1" ht="16.32" customHeight="1">
      <c r="A129" s="39"/>
      <c r="B129" s="40"/>
      <c r="C129" s="276" t="s">
        <v>1</v>
      </c>
      <c r="D129" s="276" t="s">
        <v>144</v>
      </c>
      <c r="E129" s="277" t="s">
        <v>1</v>
      </c>
      <c r="F129" s="278" t="s">
        <v>1</v>
      </c>
      <c r="G129" s="279" t="s">
        <v>1</v>
      </c>
      <c r="H129" s="280"/>
      <c r="I129" s="281"/>
      <c r="J129" s="282">
        <f>BK129</f>
        <v>0</v>
      </c>
      <c r="K129" s="283"/>
      <c r="L129" s="45"/>
      <c r="M129" s="284" t="s">
        <v>1</v>
      </c>
      <c r="N129" s="285" t="s">
        <v>47</v>
      </c>
      <c r="O129" s="286"/>
      <c r="P129" s="286"/>
      <c r="Q129" s="286"/>
      <c r="R129" s="286"/>
      <c r="S129" s="286"/>
      <c r="T129" s="287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236</v>
      </c>
      <c r="AU129" s="18" t="s">
        <v>89</v>
      </c>
      <c r="AY129" s="18" t="s">
        <v>236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89</v>
      </c>
      <c r="BK129" s="240">
        <f>I129*H129</f>
        <v>0</v>
      </c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t0WupLL1BOIZ05KAqOXESQcjcs6okq5R/0ByBOkIbzYWNov8RPwNa8Hb163m3SIsFTERHHdfT3KcSOkc3ViAfg==" hashValue="ngoBc9PAmRuURSCKkK3JLCIxeBI+CdluwgG7Ml4yX+Qv+YYVapT9bUycjzOgEeJlcOLBaUDwvaNO3nZwM9QTPQ==" algorithmName="SHA-512" password="CC35"/>
  <autoFilter ref="C117:K12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dataValidations count="2">
    <dataValidation type="list" allowBlank="1" showInputMessage="1" showErrorMessage="1" error="Povoleny jsou hodnoty K, M." sqref="D125:D130">
      <formula1>"K, M"</formula1>
    </dataValidation>
    <dataValidation type="list" allowBlank="1" showInputMessage="1" showErrorMessage="1" error="Povoleny jsou hodnoty základní, snížená, zákl. přenesená, sníž. přenesená, nulová." sqref="N125:N130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7"/>
      <c r="C3" s="148"/>
      <c r="D3" s="148"/>
      <c r="E3" s="148"/>
      <c r="F3" s="148"/>
      <c r="G3" s="148"/>
      <c r="H3" s="21"/>
    </row>
    <row r="4" s="1" customFormat="1" ht="24.96" customHeight="1">
      <c r="B4" s="21"/>
      <c r="C4" s="149" t="s">
        <v>736</v>
      </c>
      <c r="H4" s="21"/>
    </row>
    <row r="5" s="1" customFormat="1" ht="12" customHeight="1">
      <c r="B5" s="21"/>
      <c r="C5" s="310" t="s">
        <v>13</v>
      </c>
      <c r="D5" s="157" t="s">
        <v>14</v>
      </c>
      <c r="E5" s="1"/>
      <c r="F5" s="1"/>
      <c r="H5" s="21"/>
    </row>
    <row r="6" s="1" customFormat="1" ht="36.96" customHeight="1">
      <c r="B6" s="21"/>
      <c r="C6" s="311" t="s">
        <v>16</v>
      </c>
      <c r="D6" s="312" t="s">
        <v>17</v>
      </c>
      <c r="E6" s="1"/>
      <c r="F6" s="1"/>
      <c r="H6" s="21"/>
    </row>
    <row r="7" s="1" customFormat="1" ht="16.5" customHeight="1">
      <c r="B7" s="21"/>
      <c r="C7" s="151" t="s">
        <v>22</v>
      </c>
      <c r="D7" s="154" t="str">
        <f>'Rekapitulace stavby'!AN8</f>
        <v>31. 1. 2020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2"/>
      <c r="B9" s="313"/>
      <c r="C9" s="314" t="s">
        <v>63</v>
      </c>
      <c r="D9" s="315" t="s">
        <v>64</v>
      </c>
      <c r="E9" s="315" t="s">
        <v>129</v>
      </c>
      <c r="F9" s="316" t="s">
        <v>737</v>
      </c>
      <c r="G9" s="202"/>
      <c r="H9" s="313"/>
    </row>
    <row r="10" s="2" customFormat="1" ht="26.4" customHeight="1">
      <c r="A10" s="39"/>
      <c r="B10" s="45"/>
      <c r="C10" s="317" t="s">
        <v>738</v>
      </c>
      <c r="D10" s="317" t="s">
        <v>98</v>
      </c>
      <c r="E10" s="39"/>
      <c r="F10" s="39"/>
      <c r="G10" s="39"/>
      <c r="H10" s="45"/>
    </row>
    <row r="11" s="2" customFormat="1" ht="16.8" customHeight="1">
      <c r="A11" s="39"/>
      <c r="B11" s="45"/>
      <c r="C11" s="318" t="s">
        <v>550</v>
      </c>
      <c r="D11" s="319" t="s">
        <v>1</v>
      </c>
      <c r="E11" s="320" t="s">
        <v>1</v>
      </c>
      <c r="F11" s="321">
        <v>31.387</v>
      </c>
      <c r="G11" s="39"/>
      <c r="H11" s="45"/>
    </row>
    <row r="12" s="2" customFormat="1" ht="16.8" customHeight="1">
      <c r="A12" s="39"/>
      <c r="B12" s="45"/>
      <c r="C12" s="318" t="s">
        <v>237</v>
      </c>
      <c r="D12" s="319" t="s">
        <v>1</v>
      </c>
      <c r="E12" s="320" t="s">
        <v>1</v>
      </c>
      <c r="F12" s="321">
        <v>1.9199999999999999</v>
      </c>
      <c r="G12" s="39"/>
      <c r="H12" s="45"/>
    </row>
    <row r="13" s="2" customFormat="1" ht="16.8" customHeight="1">
      <c r="A13" s="39"/>
      <c r="B13" s="45"/>
      <c r="C13" s="322" t="s">
        <v>1</v>
      </c>
      <c r="D13" s="322" t="s">
        <v>251</v>
      </c>
      <c r="E13" s="18" t="s">
        <v>1</v>
      </c>
      <c r="F13" s="323">
        <v>0</v>
      </c>
      <c r="G13" s="39"/>
      <c r="H13" s="45"/>
    </row>
    <row r="14" s="2" customFormat="1" ht="16.8" customHeight="1">
      <c r="A14" s="39"/>
      <c r="B14" s="45"/>
      <c r="C14" s="322" t="s">
        <v>1</v>
      </c>
      <c r="D14" s="322" t="s">
        <v>200</v>
      </c>
      <c r="E14" s="18" t="s">
        <v>1</v>
      </c>
      <c r="F14" s="323">
        <v>0</v>
      </c>
      <c r="G14" s="39"/>
      <c r="H14" s="45"/>
    </row>
    <row r="15" s="2" customFormat="1" ht="16.8" customHeight="1">
      <c r="A15" s="39"/>
      <c r="B15" s="45"/>
      <c r="C15" s="322" t="s">
        <v>1</v>
      </c>
      <c r="D15" s="322" t="s">
        <v>252</v>
      </c>
      <c r="E15" s="18" t="s">
        <v>1</v>
      </c>
      <c r="F15" s="323">
        <v>1.9199999999999999</v>
      </c>
      <c r="G15" s="39"/>
      <c r="H15" s="45"/>
    </row>
    <row r="16" s="2" customFormat="1" ht="16.8" customHeight="1">
      <c r="A16" s="39"/>
      <c r="B16" s="45"/>
      <c r="C16" s="322" t="s">
        <v>237</v>
      </c>
      <c r="D16" s="322" t="s">
        <v>154</v>
      </c>
      <c r="E16" s="18" t="s">
        <v>1</v>
      </c>
      <c r="F16" s="323">
        <v>1.9199999999999999</v>
      </c>
      <c r="G16" s="39"/>
      <c r="H16" s="45"/>
    </row>
    <row r="17" s="2" customFormat="1" ht="16.8" customHeight="1">
      <c r="A17" s="39"/>
      <c r="B17" s="45"/>
      <c r="C17" s="324" t="s">
        <v>739</v>
      </c>
      <c r="D17" s="39"/>
      <c r="E17" s="39"/>
      <c r="F17" s="39"/>
      <c r="G17" s="39"/>
      <c r="H17" s="45"/>
    </row>
    <row r="18" s="2" customFormat="1">
      <c r="A18" s="39"/>
      <c r="B18" s="45"/>
      <c r="C18" s="322" t="s">
        <v>248</v>
      </c>
      <c r="D18" s="322" t="s">
        <v>740</v>
      </c>
      <c r="E18" s="18" t="s">
        <v>197</v>
      </c>
      <c r="F18" s="323">
        <v>1.9199999999999999</v>
      </c>
      <c r="G18" s="39"/>
      <c r="H18" s="45"/>
    </row>
    <row r="19" s="2" customFormat="1" ht="16.8" customHeight="1">
      <c r="A19" s="39"/>
      <c r="B19" s="45"/>
      <c r="C19" s="322" t="s">
        <v>253</v>
      </c>
      <c r="D19" s="322" t="s">
        <v>741</v>
      </c>
      <c r="E19" s="18" t="s">
        <v>197</v>
      </c>
      <c r="F19" s="323">
        <v>1.9199999999999999</v>
      </c>
      <c r="G19" s="39"/>
      <c r="H19" s="45"/>
    </row>
    <row r="20" s="2" customFormat="1">
      <c r="A20" s="39"/>
      <c r="B20" s="45"/>
      <c r="C20" s="322" t="s">
        <v>266</v>
      </c>
      <c r="D20" s="322" t="s">
        <v>742</v>
      </c>
      <c r="E20" s="18" t="s">
        <v>197</v>
      </c>
      <c r="F20" s="323">
        <v>1.9199999999999999</v>
      </c>
      <c r="G20" s="39"/>
      <c r="H20" s="45"/>
    </row>
    <row r="21" s="2" customFormat="1" ht="16.8" customHeight="1">
      <c r="A21" s="39"/>
      <c r="B21" s="45"/>
      <c r="C21" s="322" t="s">
        <v>262</v>
      </c>
      <c r="D21" s="322" t="s">
        <v>743</v>
      </c>
      <c r="E21" s="18" t="s">
        <v>197</v>
      </c>
      <c r="F21" s="323">
        <v>1.9199999999999999</v>
      </c>
      <c r="G21" s="39"/>
      <c r="H21" s="45"/>
    </row>
    <row r="22" s="2" customFormat="1" ht="16.8" customHeight="1">
      <c r="A22" s="39"/>
      <c r="B22" s="45"/>
      <c r="C22" s="322" t="s">
        <v>258</v>
      </c>
      <c r="D22" s="322" t="s">
        <v>744</v>
      </c>
      <c r="E22" s="18" t="s">
        <v>197</v>
      </c>
      <c r="F22" s="323">
        <v>1.9199999999999999</v>
      </c>
      <c r="G22" s="39"/>
      <c r="H22" s="45"/>
    </row>
    <row r="23" s="2" customFormat="1" ht="16.8" customHeight="1">
      <c r="A23" s="39"/>
      <c r="B23" s="45"/>
      <c r="C23" s="322" t="s">
        <v>274</v>
      </c>
      <c r="D23" s="322" t="s">
        <v>745</v>
      </c>
      <c r="E23" s="18" t="s">
        <v>212</v>
      </c>
      <c r="F23" s="323">
        <v>3.456</v>
      </c>
      <c r="G23" s="39"/>
      <c r="H23" s="45"/>
    </row>
    <row r="24" s="2" customFormat="1" ht="16.8" customHeight="1">
      <c r="A24" s="39"/>
      <c r="B24" s="45"/>
      <c r="C24" s="318" t="s">
        <v>239</v>
      </c>
      <c r="D24" s="319" t="s">
        <v>1</v>
      </c>
      <c r="E24" s="320" t="s">
        <v>1</v>
      </c>
      <c r="F24" s="321">
        <v>128</v>
      </c>
      <c r="G24" s="39"/>
      <c r="H24" s="45"/>
    </row>
    <row r="25" s="2" customFormat="1" ht="16.8" customHeight="1">
      <c r="A25" s="39"/>
      <c r="B25" s="45"/>
      <c r="C25" s="322" t="s">
        <v>1</v>
      </c>
      <c r="D25" s="322" t="s">
        <v>363</v>
      </c>
      <c r="E25" s="18" t="s">
        <v>1</v>
      </c>
      <c r="F25" s="323">
        <v>0</v>
      </c>
      <c r="G25" s="39"/>
      <c r="H25" s="45"/>
    </row>
    <row r="26" s="2" customFormat="1" ht="16.8" customHeight="1">
      <c r="A26" s="39"/>
      <c r="B26" s="45"/>
      <c r="C26" s="322" t="s">
        <v>1</v>
      </c>
      <c r="D26" s="322" t="s">
        <v>357</v>
      </c>
      <c r="E26" s="18" t="s">
        <v>1</v>
      </c>
      <c r="F26" s="323">
        <v>0</v>
      </c>
      <c r="G26" s="39"/>
      <c r="H26" s="45"/>
    </row>
    <row r="27" s="2" customFormat="1" ht="16.8" customHeight="1">
      <c r="A27" s="39"/>
      <c r="B27" s="45"/>
      <c r="C27" s="322" t="s">
        <v>1</v>
      </c>
      <c r="D27" s="322" t="s">
        <v>364</v>
      </c>
      <c r="E27" s="18" t="s">
        <v>1</v>
      </c>
      <c r="F27" s="323">
        <v>128</v>
      </c>
      <c r="G27" s="39"/>
      <c r="H27" s="45"/>
    </row>
    <row r="28" s="2" customFormat="1" ht="16.8" customHeight="1">
      <c r="A28" s="39"/>
      <c r="B28" s="45"/>
      <c r="C28" s="322" t="s">
        <v>239</v>
      </c>
      <c r="D28" s="322" t="s">
        <v>154</v>
      </c>
      <c r="E28" s="18" t="s">
        <v>1</v>
      </c>
      <c r="F28" s="323">
        <v>128</v>
      </c>
      <c r="G28" s="39"/>
      <c r="H28" s="45"/>
    </row>
    <row r="29" s="2" customFormat="1" ht="16.8" customHeight="1">
      <c r="A29" s="39"/>
      <c r="B29" s="45"/>
      <c r="C29" s="324" t="s">
        <v>739</v>
      </c>
      <c r="D29" s="39"/>
      <c r="E29" s="39"/>
      <c r="F29" s="39"/>
      <c r="G29" s="39"/>
      <c r="H29" s="45"/>
    </row>
    <row r="30" s="2" customFormat="1">
      <c r="A30" s="39"/>
      <c r="B30" s="45"/>
      <c r="C30" s="322" t="s">
        <v>360</v>
      </c>
      <c r="D30" s="322" t="s">
        <v>746</v>
      </c>
      <c r="E30" s="18" t="s">
        <v>147</v>
      </c>
      <c r="F30" s="323">
        <v>128</v>
      </c>
      <c r="G30" s="39"/>
      <c r="H30" s="45"/>
    </row>
    <row r="31" s="2" customFormat="1" ht="16.8" customHeight="1">
      <c r="A31" s="39"/>
      <c r="B31" s="45"/>
      <c r="C31" s="322" t="s">
        <v>353</v>
      </c>
      <c r="D31" s="322" t="s">
        <v>747</v>
      </c>
      <c r="E31" s="18" t="s">
        <v>147</v>
      </c>
      <c r="F31" s="323">
        <v>128</v>
      </c>
      <c r="G31" s="39"/>
      <c r="H31" s="45"/>
    </row>
    <row r="32" s="2" customFormat="1" ht="16.8" customHeight="1">
      <c r="A32" s="39"/>
      <c r="B32" s="45"/>
      <c r="C32" s="318" t="s">
        <v>510</v>
      </c>
      <c r="D32" s="319" t="s">
        <v>1</v>
      </c>
      <c r="E32" s="320" t="s">
        <v>1</v>
      </c>
      <c r="F32" s="321">
        <v>0</v>
      </c>
      <c r="G32" s="39"/>
      <c r="H32" s="45"/>
    </row>
    <row r="33" s="2" customFormat="1" ht="16.8" customHeight="1">
      <c r="A33" s="39"/>
      <c r="B33" s="45"/>
      <c r="C33" s="318" t="s">
        <v>514</v>
      </c>
      <c r="D33" s="319" t="s">
        <v>1</v>
      </c>
      <c r="E33" s="320" t="s">
        <v>1</v>
      </c>
      <c r="F33" s="321">
        <v>0.5</v>
      </c>
      <c r="G33" s="39"/>
      <c r="H33" s="45"/>
    </row>
    <row r="34" s="2" customFormat="1" ht="26.4" customHeight="1">
      <c r="A34" s="39"/>
      <c r="B34" s="45"/>
      <c r="C34" s="317" t="s">
        <v>748</v>
      </c>
      <c r="D34" s="317" t="s">
        <v>98</v>
      </c>
      <c r="E34" s="39"/>
      <c r="F34" s="39"/>
      <c r="G34" s="39"/>
      <c r="H34" s="45"/>
    </row>
    <row r="35" s="2" customFormat="1" ht="16.8" customHeight="1">
      <c r="A35" s="39"/>
      <c r="B35" s="45"/>
      <c r="C35" s="318" t="s">
        <v>505</v>
      </c>
      <c r="D35" s="319" t="s">
        <v>1</v>
      </c>
      <c r="E35" s="320" t="s">
        <v>1</v>
      </c>
      <c r="F35" s="321">
        <v>7.4500000000000002</v>
      </c>
      <c r="G35" s="39"/>
      <c r="H35" s="45"/>
    </row>
    <row r="36" s="2" customFormat="1" ht="16.8" customHeight="1">
      <c r="A36" s="39"/>
      <c r="B36" s="45"/>
      <c r="C36" s="322" t="s">
        <v>1</v>
      </c>
      <c r="D36" s="322" t="s">
        <v>656</v>
      </c>
      <c r="E36" s="18" t="s">
        <v>1</v>
      </c>
      <c r="F36" s="323">
        <v>0</v>
      </c>
      <c r="G36" s="39"/>
      <c r="H36" s="45"/>
    </row>
    <row r="37" s="2" customFormat="1" ht="16.8" customHeight="1">
      <c r="A37" s="39"/>
      <c r="B37" s="45"/>
      <c r="C37" s="322" t="s">
        <v>1</v>
      </c>
      <c r="D37" s="322" t="s">
        <v>527</v>
      </c>
      <c r="E37" s="18" t="s">
        <v>1</v>
      </c>
      <c r="F37" s="323">
        <v>0</v>
      </c>
      <c r="G37" s="39"/>
      <c r="H37" s="45"/>
    </row>
    <row r="38" s="2" customFormat="1" ht="16.8" customHeight="1">
      <c r="A38" s="39"/>
      <c r="B38" s="45"/>
      <c r="C38" s="322" t="s">
        <v>1</v>
      </c>
      <c r="D38" s="322" t="s">
        <v>490</v>
      </c>
      <c r="E38" s="18" t="s">
        <v>1</v>
      </c>
      <c r="F38" s="323">
        <v>7.4500000000000002</v>
      </c>
      <c r="G38" s="39"/>
      <c r="H38" s="45"/>
    </row>
    <row r="39" s="2" customFormat="1" ht="16.8" customHeight="1">
      <c r="A39" s="39"/>
      <c r="B39" s="45"/>
      <c r="C39" s="322" t="s">
        <v>505</v>
      </c>
      <c r="D39" s="322" t="s">
        <v>154</v>
      </c>
      <c r="E39" s="18" t="s">
        <v>1</v>
      </c>
      <c r="F39" s="323">
        <v>7.4500000000000002</v>
      </c>
      <c r="G39" s="39"/>
      <c r="H39" s="45"/>
    </row>
    <row r="40" s="2" customFormat="1" ht="16.8" customHeight="1">
      <c r="A40" s="39"/>
      <c r="B40" s="45"/>
      <c r="C40" s="324" t="s">
        <v>739</v>
      </c>
      <c r="D40" s="39"/>
      <c r="E40" s="39"/>
      <c r="F40" s="39"/>
      <c r="G40" s="39"/>
      <c r="H40" s="45"/>
    </row>
    <row r="41" s="2" customFormat="1" ht="16.8" customHeight="1">
      <c r="A41" s="39"/>
      <c r="B41" s="45"/>
      <c r="C41" s="322" t="s">
        <v>653</v>
      </c>
      <c r="D41" s="322" t="s">
        <v>749</v>
      </c>
      <c r="E41" s="18" t="s">
        <v>147</v>
      </c>
      <c r="F41" s="323">
        <v>7.4500000000000002</v>
      </c>
      <c r="G41" s="39"/>
      <c r="H41" s="45"/>
    </row>
    <row r="42" s="2" customFormat="1" ht="16.8" customHeight="1">
      <c r="A42" s="39"/>
      <c r="B42" s="45"/>
      <c r="C42" s="322" t="s">
        <v>663</v>
      </c>
      <c r="D42" s="322" t="s">
        <v>750</v>
      </c>
      <c r="E42" s="18" t="s">
        <v>147</v>
      </c>
      <c r="F42" s="323">
        <v>7.4500000000000002</v>
      </c>
      <c r="G42" s="39"/>
      <c r="H42" s="45"/>
    </row>
    <row r="43" s="2" customFormat="1" ht="16.8" customHeight="1">
      <c r="A43" s="39"/>
      <c r="B43" s="45"/>
      <c r="C43" s="322" t="s">
        <v>674</v>
      </c>
      <c r="D43" s="322" t="s">
        <v>751</v>
      </c>
      <c r="E43" s="18" t="s">
        <v>147</v>
      </c>
      <c r="F43" s="323">
        <v>30.765999999999998</v>
      </c>
      <c r="G43" s="39"/>
      <c r="H43" s="45"/>
    </row>
    <row r="44" s="2" customFormat="1" ht="16.8" customHeight="1">
      <c r="A44" s="39"/>
      <c r="B44" s="45"/>
      <c r="C44" s="318" t="s">
        <v>752</v>
      </c>
      <c r="D44" s="319" t="s">
        <v>1</v>
      </c>
      <c r="E44" s="320" t="s">
        <v>1</v>
      </c>
      <c r="F44" s="321">
        <v>88.159999999999997</v>
      </c>
      <c r="G44" s="39"/>
      <c r="H44" s="45"/>
    </row>
    <row r="45" s="2" customFormat="1" ht="16.8" customHeight="1">
      <c r="A45" s="39"/>
      <c r="B45" s="45"/>
      <c r="C45" s="318" t="s">
        <v>550</v>
      </c>
      <c r="D45" s="319" t="s">
        <v>1</v>
      </c>
      <c r="E45" s="320" t="s">
        <v>1</v>
      </c>
      <c r="F45" s="321">
        <v>13.278000000000001</v>
      </c>
      <c r="G45" s="39"/>
      <c r="H45" s="45"/>
    </row>
    <row r="46" s="2" customFormat="1" ht="16.8" customHeight="1">
      <c r="A46" s="39"/>
      <c r="B46" s="45"/>
      <c r="C46" s="322" t="s">
        <v>1</v>
      </c>
      <c r="D46" s="322" t="s">
        <v>548</v>
      </c>
      <c r="E46" s="18" t="s">
        <v>1</v>
      </c>
      <c r="F46" s="323">
        <v>0</v>
      </c>
      <c r="G46" s="39"/>
      <c r="H46" s="45"/>
    </row>
    <row r="47" s="2" customFormat="1" ht="16.8" customHeight="1">
      <c r="A47" s="39"/>
      <c r="B47" s="45"/>
      <c r="C47" s="322" t="s">
        <v>1</v>
      </c>
      <c r="D47" s="322" t="s">
        <v>527</v>
      </c>
      <c r="E47" s="18" t="s">
        <v>1</v>
      </c>
      <c r="F47" s="323">
        <v>0</v>
      </c>
      <c r="G47" s="39"/>
      <c r="H47" s="45"/>
    </row>
    <row r="48" s="2" customFormat="1" ht="16.8" customHeight="1">
      <c r="A48" s="39"/>
      <c r="B48" s="45"/>
      <c r="C48" s="322" t="s">
        <v>1</v>
      </c>
      <c r="D48" s="322" t="s">
        <v>549</v>
      </c>
      <c r="E48" s="18" t="s">
        <v>1</v>
      </c>
      <c r="F48" s="323">
        <v>13.278000000000001</v>
      </c>
      <c r="G48" s="39"/>
      <c r="H48" s="45"/>
    </row>
    <row r="49" s="2" customFormat="1" ht="16.8" customHeight="1">
      <c r="A49" s="39"/>
      <c r="B49" s="45"/>
      <c r="C49" s="322" t="s">
        <v>550</v>
      </c>
      <c r="D49" s="322" t="s">
        <v>154</v>
      </c>
      <c r="E49" s="18" t="s">
        <v>1</v>
      </c>
      <c r="F49" s="323">
        <v>13.278000000000001</v>
      </c>
      <c r="G49" s="39"/>
      <c r="H49" s="45"/>
    </row>
    <row r="50" s="2" customFormat="1" ht="16.8" customHeight="1">
      <c r="A50" s="39"/>
      <c r="B50" s="45"/>
      <c r="C50" s="318" t="s">
        <v>507</v>
      </c>
      <c r="D50" s="319" t="s">
        <v>1</v>
      </c>
      <c r="E50" s="320" t="s">
        <v>1</v>
      </c>
      <c r="F50" s="321">
        <v>15.24</v>
      </c>
      <c r="G50" s="39"/>
      <c r="H50" s="45"/>
    </row>
    <row r="51" s="2" customFormat="1" ht="16.8" customHeight="1">
      <c r="A51" s="39"/>
      <c r="B51" s="45"/>
      <c r="C51" s="322" t="s">
        <v>1</v>
      </c>
      <c r="D51" s="322" t="s">
        <v>524</v>
      </c>
      <c r="E51" s="18" t="s">
        <v>1</v>
      </c>
      <c r="F51" s="323">
        <v>0</v>
      </c>
      <c r="G51" s="39"/>
      <c r="H51" s="45"/>
    </row>
    <row r="52" s="2" customFormat="1" ht="16.8" customHeight="1">
      <c r="A52" s="39"/>
      <c r="B52" s="45"/>
      <c r="C52" s="322" t="s">
        <v>1</v>
      </c>
      <c r="D52" s="322" t="s">
        <v>525</v>
      </c>
      <c r="E52" s="18" t="s">
        <v>1</v>
      </c>
      <c r="F52" s="323">
        <v>15.24</v>
      </c>
      <c r="G52" s="39"/>
      <c r="H52" s="45"/>
    </row>
    <row r="53" s="2" customFormat="1" ht="16.8" customHeight="1">
      <c r="A53" s="39"/>
      <c r="B53" s="45"/>
      <c r="C53" s="322" t="s">
        <v>507</v>
      </c>
      <c r="D53" s="322" t="s">
        <v>154</v>
      </c>
      <c r="E53" s="18" t="s">
        <v>1</v>
      </c>
      <c r="F53" s="323">
        <v>15.24</v>
      </c>
      <c r="G53" s="39"/>
      <c r="H53" s="45"/>
    </row>
    <row r="54" s="2" customFormat="1" ht="16.8" customHeight="1">
      <c r="A54" s="39"/>
      <c r="B54" s="45"/>
      <c r="C54" s="324" t="s">
        <v>739</v>
      </c>
      <c r="D54" s="39"/>
      <c r="E54" s="39"/>
      <c r="F54" s="39"/>
      <c r="G54" s="39"/>
      <c r="H54" s="45"/>
    </row>
    <row r="55" s="2" customFormat="1" ht="16.8" customHeight="1">
      <c r="A55" s="39"/>
      <c r="B55" s="45"/>
      <c r="C55" s="322" t="s">
        <v>521</v>
      </c>
      <c r="D55" s="322" t="s">
        <v>753</v>
      </c>
      <c r="E55" s="18" t="s">
        <v>197</v>
      </c>
      <c r="F55" s="323">
        <v>15.24</v>
      </c>
      <c r="G55" s="39"/>
      <c r="H55" s="45"/>
    </row>
    <row r="56" s="2" customFormat="1">
      <c r="A56" s="39"/>
      <c r="B56" s="45"/>
      <c r="C56" s="322" t="s">
        <v>266</v>
      </c>
      <c r="D56" s="322" t="s">
        <v>742</v>
      </c>
      <c r="E56" s="18" t="s">
        <v>197</v>
      </c>
      <c r="F56" s="323">
        <v>21.957999999999998</v>
      </c>
      <c r="G56" s="39"/>
      <c r="H56" s="45"/>
    </row>
    <row r="57" s="2" customFormat="1" ht="16.8" customHeight="1">
      <c r="A57" s="39"/>
      <c r="B57" s="45"/>
      <c r="C57" s="322" t="s">
        <v>274</v>
      </c>
      <c r="D57" s="322" t="s">
        <v>745</v>
      </c>
      <c r="E57" s="18" t="s">
        <v>212</v>
      </c>
      <c r="F57" s="323">
        <v>39.524000000000001</v>
      </c>
      <c r="G57" s="39"/>
      <c r="H57" s="45"/>
    </row>
    <row r="58" s="2" customFormat="1" ht="16.8" customHeight="1">
      <c r="A58" s="39"/>
      <c r="B58" s="45"/>
      <c r="C58" s="318" t="s">
        <v>237</v>
      </c>
      <c r="D58" s="319" t="s">
        <v>1</v>
      </c>
      <c r="E58" s="320" t="s">
        <v>1</v>
      </c>
      <c r="F58" s="321">
        <v>6.218</v>
      </c>
      <c r="G58" s="39"/>
      <c r="H58" s="45"/>
    </row>
    <row r="59" s="2" customFormat="1" ht="16.8" customHeight="1">
      <c r="A59" s="39"/>
      <c r="B59" s="45"/>
      <c r="C59" s="322" t="s">
        <v>1</v>
      </c>
      <c r="D59" s="322" t="s">
        <v>251</v>
      </c>
      <c r="E59" s="18" t="s">
        <v>1</v>
      </c>
      <c r="F59" s="323">
        <v>0</v>
      </c>
      <c r="G59" s="39"/>
      <c r="H59" s="45"/>
    </row>
    <row r="60" s="2" customFormat="1" ht="16.8" customHeight="1">
      <c r="A60" s="39"/>
      <c r="B60" s="45"/>
      <c r="C60" s="322" t="s">
        <v>1</v>
      </c>
      <c r="D60" s="322" t="s">
        <v>527</v>
      </c>
      <c r="E60" s="18" t="s">
        <v>1</v>
      </c>
      <c r="F60" s="323">
        <v>0</v>
      </c>
      <c r="G60" s="39"/>
      <c r="H60" s="45"/>
    </row>
    <row r="61" s="2" customFormat="1" ht="16.8" customHeight="1">
      <c r="A61" s="39"/>
      <c r="B61" s="45"/>
      <c r="C61" s="322" t="s">
        <v>1</v>
      </c>
      <c r="D61" s="322" t="s">
        <v>528</v>
      </c>
      <c r="E61" s="18" t="s">
        <v>1</v>
      </c>
      <c r="F61" s="323">
        <v>6.218</v>
      </c>
      <c r="G61" s="39"/>
      <c r="H61" s="45"/>
    </row>
    <row r="62" s="2" customFormat="1" ht="16.8" customHeight="1">
      <c r="A62" s="39"/>
      <c r="B62" s="45"/>
      <c r="C62" s="322" t="s">
        <v>237</v>
      </c>
      <c r="D62" s="322" t="s">
        <v>154</v>
      </c>
      <c r="E62" s="18" t="s">
        <v>1</v>
      </c>
      <c r="F62" s="323">
        <v>6.218</v>
      </c>
      <c r="G62" s="39"/>
      <c r="H62" s="45"/>
    </row>
    <row r="63" s="2" customFormat="1" ht="16.8" customHeight="1">
      <c r="A63" s="39"/>
      <c r="B63" s="45"/>
      <c r="C63" s="324" t="s">
        <v>739</v>
      </c>
      <c r="D63" s="39"/>
      <c r="E63" s="39"/>
      <c r="F63" s="39"/>
      <c r="G63" s="39"/>
      <c r="H63" s="45"/>
    </row>
    <row r="64" s="2" customFormat="1">
      <c r="A64" s="39"/>
      <c r="B64" s="45"/>
      <c r="C64" s="322" t="s">
        <v>248</v>
      </c>
      <c r="D64" s="322" t="s">
        <v>740</v>
      </c>
      <c r="E64" s="18" t="s">
        <v>197</v>
      </c>
      <c r="F64" s="323">
        <v>6.218</v>
      </c>
      <c r="G64" s="39"/>
      <c r="H64" s="45"/>
    </row>
    <row r="65" s="2" customFormat="1" ht="16.8" customHeight="1">
      <c r="A65" s="39"/>
      <c r="B65" s="45"/>
      <c r="C65" s="322" t="s">
        <v>253</v>
      </c>
      <c r="D65" s="322" t="s">
        <v>741</v>
      </c>
      <c r="E65" s="18" t="s">
        <v>197</v>
      </c>
      <c r="F65" s="323">
        <v>6.718</v>
      </c>
      <c r="G65" s="39"/>
      <c r="H65" s="45"/>
    </row>
    <row r="66" s="2" customFormat="1">
      <c r="A66" s="39"/>
      <c r="B66" s="45"/>
      <c r="C66" s="322" t="s">
        <v>266</v>
      </c>
      <c r="D66" s="322" t="s">
        <v>742</v>
      </c>
      <c r="E66" s="18" t="s">
        <v>197</v>
      </c>
      <c r="F66" s="323">
        <v>21.957999999999998</v>
      </c>
      <c r="G66" s="39"/>
      <c r="H66" s="45"/>
    </row>
    <row r="67" s="2" customFormat="1" ht="16.8" customHeight="1">
      <c r="A67" s="39"/>
      <c r="B67" s="45"/>
      <c r="C67" s="322" t="s">
        <v>262</v>
      </c>
      <c r="D67" s="322" t="s">
        <v>743</v>
      </c>
      <c r="E67" s="18" t="s">
        <v>197</v>
      </c>
      <c r="F67" s="323">
        <v>6.718</v>
      </c>
      <c r="G67" s="39"/>
      <c r="H67" s="45"/>
    </row>
    <row r="68" s="2" customFormat="1" ht="16.8" customHeight="1">
      <c r="A68" s="39"/>
      <c r="B68" s="45"/>
      <c r="C68" s="322" t="s">
        <v>258</v>
      </c>
      <c r="D68" s="322" t="s">
        <v>744</v>
      </c>
      <c r="E68" s="18" t="s">
        <v>197</v>
      </c>
      <c r="F68" s="323">
        <v>6.718</v>
      </c>
      <c r="G68" s="39"/>
      <c r="H68" s="45"/>
    </row>
    <row r="69" s="2" customFormat="1" ht="16.8" customHeight="1">
      <c r="A69" s="39"/>
      <c r="B69" s="45"/>
      <c r="C69" s="322" t="s">
        <v>274</v>
      </c>
      <c r="D69" s="322" t="s">
        <v>745</v>
      </c>
      <c r="E69" s="18" t="s">
        <v>212</v>
      </c>
      <c r="F69" s="323">
        <v>39.524000000000001</v>
      </c>
      <c r="G69" s="39"/>
      <c r="H69" s="45"/>
    </row>
    <row r="70" s="2" customFormat="1" ht="16.8" customHeight="1">
      <c r="A70" s="39"/>
      <c r="B70" s="45"/>
      <c r="C70" s="318" t="s">
        <v>754</v>
      </c>
      <c r="D70" s="319" t="s">
        <v>1</v>
      </c>
      <c r="E70" s="320" t="s">
        <v>1</v>
      </c>
      <c r="F70" s="321">
        <v>23.073</v>
      </c>
      <c r="G70" s="39"/>
      <c r="H70" s="45"/>
    </row>
    <row r="71" s="2" customFormat="1" ht="16.8" customHeight="1">
      <c r="A71" s="39"/>
      <c r="B71" s="45"/>
      <c r="C71" s="318" t="s">
        <v>510</v>
      </c>
      <c r="D71" s="319" t="s">
        <v>1</v>
      </c>
      <c r="E71" s="320" t="s">
        <v>1</v>
      </c>
      <c r="F71" s="321">
        <v>8.5199999999999996</v>
      </c>
      <c r="G71" s="39"/>
      <c r="H71" s="45"/>
    </row>
    <row r="72" s="2" customFormat="1" ht="16.8" customHeight="1">
      <c r="A72" s="39"/>
      <c r="B72" s="45"/>
      <c r="C72" s="322" t="s">
        <v>1</v>
      </c>
      <c r="D72" s="322" t="s">
        <v>600</v>
      </c>
      <c r="E72" s="18" t="s">
        <v>1</v>
      </c>
      <c r="F72" s="323">
        <v>0</v>
      </c>
      <c r="G72" s="39"/>
      <c r="H72" s="45"/>
    </row>
    <row r="73" s="2" customFormat="1" ht="16.8" customHeight="1">
      <c r="A73" s="39"/>
      <c r="B73" s="45"/>
      <c r="C73" s="322" t="s">
        <v>1</v>
      </c>
      <c r="D73" s="322" t="s">
        <v>527</v>
      </c>
      <c r="E73" s="18" t="s">
        <v>1</v>
      </c>
      <c r="F73" s="323">
        <v>0</v>
      </c>
      <c r="G73" s="39"/>
      <c r="H73" s="45"/>
    </row>
    <row r="74" s="2" customFormat="1" ht="16.8" customHeight="1">
      <c r="A74" s="39"/>
      <c r="B74" s="45"/>
      <c r="C74" s="322" t="s">
        <v>1</v>
      </c>
      <c r="D74" s="322" t="s">
        <v>601</v>
      </c>
      <c r="E74" s="18" t="s">
        <v>1</v>
      </c>
      <c r="F74" s="323">
        <v>8.5199999999999996</v>
      </c>
      <c r="G74" s="39"/>
      <c r="H74" s="45"/>
    </row>
    <row r="75" s="2" customFormat="1" ht="16.8" customHeight="1">
      <c r="A75" s="39"/>
      <c r="B75" s="45"/>
      <c r="C75" s="322" t="s">
        <v>510</v>
      </c>
      <c r="D75" s="322" t="s">
        <v>599</v>
      </c>
      <c r="E75" s="18" t="s">
        <v>1</v>
      </c>
      <c r="F75" s="323">
        <v>8.5199999999999996</v>
      </c>
      <c r="G75" s="39"/>
      <c r="H75" s="45"/>
    </row>
    <row r="76" s="2" customFormat="1" ht="16.8" customHeight="1">
      <c r="A76" s="39"/>
      <c r="B76" s="45"/>
      <c r="C76" s="324" t="s">
        <v>739</v>
      </c>
      <c r="D76" s="39"/>
      <c r="E76" s="39"/>
      <c r="F76" s="39"/>
      <c r="G76" s="39"/>
      <c r="H76" s="45"/>
    </row>
    <row r="77" s="2" customFormat="1">
      <c r="A77" s="39"/>
      <c r="B77" s="45"/>
      <c r="C77" s="322" t="s">
        <v>594</v>
      </c>
      <c r="D77" s="322" t="s">
        <v>755</v>
      </c>
      <c r="E77" s="18" t="s">
        <v>147</v>
      </c>
      <c r="F77" s="323">
        <v>20.856999999999999</v>
      </c>
      <c r="G77" s="39"/>
      <c r="H77" s="45"/>
    </row>
    <row r="78" s="2" customFormat="1" ht="16.8" customHeight="1">
      <c r="A78" s="39"/>
      <c r="B78" s="45"/>
      <c r="C78" s="322" t="s">
        <v>584</v>
      </c>
      <c r="D78" s="322" t="s">
        <v>756</v>
      </c>
      <c r="E78" s="18" t="s">
        <v>147</v>
      </c>
      <c r="F78" s="323">
        <v>20.856999999999999</v>
      </c>
      <c r="G78" s="39"/>
      <c r="H78" s="45"/>
    </row>
    <row r="79" s="2" customFormat="1" ht="16.8" customHeight="1">
      <c r="A79" s="39"/>
      <c r="B79" s="45"/>
      <c r="C79" s="322" t="s">
        <v>591</v>
      </c>
      <c r="D79" s="322" t="s">
        <v>757</v>
      </c>
      <c r="E79" s="18" t="s">
        <v>147</v>
      </c>
      <c r="F79" s="323">
        <v>20.856999999999999</v>
      </c>
      <c r="G79" s="39"/>
      <c r="H79" s="45"/>
    </row>
    <row r="80" s="2" customFormat="1" ht="16.8" customHeight="1">
      <c r="A80" s="39"/>
      <c r="B80" s="45"/>
      <c r="C80" s="318" t="s">
        <v>512</v>
      </c>
      <c r="D80" s="319" t="s">
        <v>1</v>
      </c>
      <c r="E80" s="320" t="s">
        <v>1</v>
      </c>
      <c r="F80" s="321">
        <v>12.337</v>
      </c>
      <c r="G80" s="39"/>
      <c r="H80" s="45"/>
    </row>
    <row r="81" s="2" customFormat="1" ht="16.8" customHeight="1">
      <c r="A81" s="39"/>
      <c r="B81" s="45"/>
      <c r="C81" s="322" t="s">
        <v>1</v>
      </c>
      <c r="D81" s="322" t="s">
        <v>363</v>
      </c>
      <c r="E81" s="18" t="s">
        <v>1</v>
      </c>
      <c r="F81" s="323">
        <v>0</v>
      </c>
      <c r="G81" s="39"/>
      <c r="H81" s="45"/>
    </row>
    <row r="82" s="2" customFormat="1" ht="16.8" customHeight="1">
      <c r="A82" s="39"/>
      <c r="B82" s="45"/>
      <c r="C82" s="322" t="s">
        <v>1</v>
      </c>
      <c r="D82" s="322" t="s">
        <v>597</v>
      </c>
      <c r="E82" s="18" t="s">
        <v>1</v>
      </c>
      <c r="F82" s="323">
        <v>0</v>
      </c>
      <c r="G82" s="39"/>
      <c r="H82" s="45"/>
    </row>
    <row r="83" s="2" customFormat="1" ht="16.8" customHeight="1">
      <c r="A83" s="39"/>
      <c r="B83" s="45"/>
      <c r="C83" s="322" t="s">
        <v>1</v>
      </c>
      <c r="D83" s="322" t="s">
        <v>527</v>
      </c>
      <c r="E83" s="18" t="s">
        <v>1</v>
      </c>
      <c r="F83" s="323">
        <v>0</v>
      </c>
      <c r="G83" s="39"/>
      <c r="H83" s="45"/>
    </row>
    <row r="84" s="2" customFormat="1" ht="16.8" customHeight="1">
      <c r="A84" s="39"/>
      <c r="B84" s="45"/>
      <c r="C84" s="322" t="s">
        <v>1</v>
      </c>
      <c r="D84" s="322" t="s">
        <v>598</v>
      </c>
      <c r="E84" s="18" t="s">
        <v>1</v>
      </c>
      <c r="F84" s="323">
        <v>12.337</v>
      </c>
      <c r="G84" s="39"/>
      <c r="H84" s="45"/>
    </row>
    <row r="85" s="2" customFormat="1" ht="16.8" customHeight="1">
      <c r="A85" s="39"/>
      <c r="B85" s="45"/>
      <c r="C85" s="322" t="s">
        <v>512</v>
      </c>
      <c r="D85" s="322" t="s">
        <v>599</v>
      </c>
      <c r="E85" s="18" t="s">
        <v>1</v>
      </c>
      <c r="F85" s="323">
        <v>12.337</v>
      </c>
      <c r="G85" s="39"/>
      <c r="H85" s="45"/>
    </row>
    <row r="86" s="2" customFormat="1" ht="16.8" customHeight="1">
      <c r="A86" s="39"/>
      <c r="B86" s="45"/>
      <c r="C86" s="324" t="s">
        <v>739</v>
      </c>
      <c r="D86" s="39"/>
      <c r="E86" s="39"/>
      <c r="F86" s="39"/>
      <c r="G86" s="39"/>
      <c r="H86" s="45"/>
    </row>
    <row r="87" s="2" customFormat="1">
      <c r="A87" s="39"/>
      <c r="B87" s="45"/>
      <c r="C87" s="322" t="s">
        <v>594</v>
      </c>
      <c r="D87" s="322" t="s">
        <v>755</v>
      </c>
      <c r="E87" s="18" t="s">
        <v>147</v>
      </c>
      <c r="F87" s="323">
        <v>20.856999999999999</v>
      </c>
      <c r="G87" s="39"/>
      <c r="H87" s="45"/>
    </row>
    <row r="88" s="2" customFormat="1" ht="16.8" customHeight="1">
      <c r="A88" s="39"/>
      <c r="B88" s="45"/>
      <c r="C88" s="322" t="s">
        <v>584</v>
      </c>
      <c r="D88" s="322" t="s">
        <v>756</v>
      </c>
      <c r="E88" s="18" t="s">
        <v>147</v>
      </c>
      <c r="F88" s="323">
        <v>20.856999999999999</v>
      </c>
      <c r="G88" s="39"/>
      <c r="H88" s="45"/>
    </row>
    <row r="89" s="2" customFormat="1" ht="16.8" customHeight="1">
      <c r="A89" s="39"/>
      <c r="B89" s="45"/>
      <c r="C89" s="322" t="s">
        <v>591</v>
      </c>
      <c r="D89" s="322" t="s">
        <v>757</v>
      </c>
      <c r="E89" s="18" t="s">
        <v>147</v>
      </c>
      <c r="F89" s="323">
        <v>20.856999999999999</v>
      </c>
      <c r="G89" s="39"/>
      <c r="H89" s="45"/>
    </row>
    <row r="90" s="2" customFormat="1" ht="16.8" customHeight="1">
      <c r="A90" s="39"/>
      <c r="B90" s="45"/>
      <c r="C90" s="318" t="s">
        <v>514</v>
      </c>
      <c r="D90" s="319" t="s">
        <v>1</v>
      </c>
      <c r="E90" s="320" t="s">
        <v>1</v>
      </c>
      <c r="F90" s="321">
        <v>0.5</v>
      </c>
      <c r="G90" s="39"/>
      <c r="H90" s="45"/>
    </row>
    <row r="91" s="2" customFormat="1" ht="16.8" customHeight="1">
      <c r="A91" s="39"/>
      <c r="B91" s="45"/>
      <c r="C91" s="322" t="s">
        <v>1</v>
      </c>
      <c r="D91" s="322" t="s">
        <v>532</v>
      </c>
      <c r="E91" s="18" t="s">
        <v>1</v>
      </c>
      <c r="F91" s="323">
        <v>0</v>
      </c>
      <c r="G91" s="39"/>
      <c r="H91" s="45"/>
    </row>
    <row r="92" s="2" customFormat="1" ht="16.8" customHeight="1">
      <c r="A92" s="39"/>
      <c r="B92" s="45"/>
      <c r="C92" s="322" t="s">
        <v>1</v>
      </c>
      <c r="D92" s="322" t="s">
        <v>533</v>
      </c>
      <c r="E92" s="18" t="s">
        <v>1</v>
      </c>
      <c r="F92" s="323">
        <v>0</v>
      </c>
      <c r="G92" s="39"/>
      <c r="H92" s="45"/>
    </row>
    <row r="93" s="2" customFormat="1" ht="16.8" customHeight="1">
      <c r="A93" s="39"/>
      <c r="B93" s="45"/>
      <c r="C93" s="322" t="s">
        <v>1</v>
      </c>
      <c r="D93" s="322" t="s">
        <v>534</v>
      </c>
      <c r="E93" s="18" t="s">
        <v>1</v>
      </c>
      <c r="F93" s="323">
        <v>0.5</v>
      </c>
      <c r="G93" s="39"/>
      <c r="H93" s="45"/>
    </row>
    <row r="94" s="2" customFormat="1" ht="16.8" customHeight="1">
      <c r="A94" s="39"/>
      <c r="B94" s="45"/>
      <c r="C94" s="322" t="s">
        <v>514</v>
      </c>
      <c r="D94" s="322" t="s">
        <v>154</v>
      </c>
      <c r="E94" s="18" t="s">
        <v>1</v>
      </c>
      <c r="F94" s="323">
        <v>0.5</v>
      </c>
      <c r="G94" s="39"/>
      <c r="H94" s="45"/>
    </row>
    <row r="95" s="2" customFormat="1" ht="16.8" customHeight="1">
      <c r="A95" s="39"/>
      <c r="B95" s="45"/>
      <c r="C95" s="324" t="s">
        <v>739</v>
      </c>
      <c r="D95" s="39"/>
      <c r="E95" s="39"/>
      <c r="F95" s="39"/>
      <c r="G95" s="39"/>
      <c r="H95" s="45"/>
    </row>
    <row r="96" s="2" customFormat="1" ht="16.8" customHeight="1">
      <c r="A96" s="39"/>
      <c r="B96" s="45"/>
      <c r="C96" s="322" t="s">
        <v>529</v>
      </c>
      <c r="D96" s="322" t="s">
        <v>758</v>
      </c>
      <c r="E96" s="18" t="s">
        <v>197</v>
      </c>
      <c r="F96" s="323">
        <v>0.5</v>
      </c>
      <c r="G96" s="39"/>
      <c r="H96" s="45"/>
    </row>
    <row r="97" s="2" customFormat="1" ht="16.8" customHeight="1">
      <c r="A97" s="39"/>
      <c r="B97" s="45"/>
      <c r="C97" s="322" t="s">
        <v>253</v>
      </c>
      <c r="D97" s="322" t="s">
        <v>741</v>
      </c>
      <c r="E97" s="18" t="s">
        <v>197</v>
      </c>
      <c r="F97" s="323">
        <v>6.718</v>
      </c>
      <c r="G97" s="39"/>
      <c r="H97" s="45"/>
    </row>
    <row r="98" s="2" customFormat="1">
      <c r="A98" s="39"/>
      <c r="B98" s="45"/>
      <c r="C98" s="322" t="s">
        <v>266</v>
      </c>
      <c r="D98" s="322" t="s">
        <v>742</v>
      </c>
      <c r="E98" s="18" t="s">
        <v>197</v>
      </c>
      <c r="F98" s="323">
        <v>21.957999999999998</v>
      </c>
      <c r="G98" s="39"/>
      <c r="H98" s="45"/>
    </row>
    <row r="99" s="2" customFormat="1" ht="16.8" customHeight="1">
      <c r="A99" s="39"/>
      <c r="B99" s="45"/>
      <c r="C99" s="322" t="s">
        <v>262</v>
      </c>
      <c r="D99" s="322" t="s">
        <v>743</v>
      </c>
      <c r="E99" s="18" t="s">
        <v>197</v>
      </c>
      <c r="F99" s="323">
        <v>6.718</v>
      </c>
      <c r="G99" s="39"/>
      <c r="H99" s="45"/>
    </row>
    <row r="100" s="2" customFormat="1" ht="16.8" customHeight="1">
      <c r="A100" s="39"/>
      <c r="B100" s="45"/>
      <c r="C100" s="322" t="s">
        <v>258</v>
      </c>
      <c r="D100" s="322" t="s">
        <v>744</v>
      </c>
      <c r="E100" s="18" t="s">
        <v>197</v>
      </c>
      <c r="F100" s="323">
        <v>6.718</v>
      </c>
      <c r="G100" s="39"/>
      <c r="H100" s="45"/>
    </row>
    <row r="101" s="2" customFormat="1" ht="16.8" customHeight="1">
      <c r="A101" s="39"/>
      <c r="B101" s="45"/>
      <c r="C101" s="322" t="s">
        <v>274</v>
      </c>
      <c r="D101" s="322" t="s">
        <v>745</v>
      </c>
      <c r="E101" s="18" t="s">
        <v>212</v>
      </c>
      <c r="F101" s="323">
        <v>39.524000000000001</v>
      </c>
      <c r="G101" s="39"/>
      <c r="H101" s="45"/>
    </row>
    <row r="102" s="2" customFormat="1" ht="16.8" customHeight="1">
      <c r="A102" s="39"/>
      <c r="B102" s="45"/>
      <c r="C102" s="318" t="s">
        <v>759</v>
      </c>
      <c r="D102" s="319" t="s">
        <v>1</v>
      </c>
      <c r="E102" s="320" t="s">
        <v>1</v>
      </c>
      <c r="F102" s="321">
        <v>1.228</v>
      </c>
      <c r="G102" s="39"/>
      <c r="H102" s="45"/>
    </row>
    <row r="103" s="2" customFormat="1" ht="16.8" customHeight="1">
      <c r="A103" s="39"/>
      <c r="B103" s="45"/>
      <c r="C103" s="318" t="s">
        <v>516</v>
      </c>
      <c r="D103" s="319" t="s">
        <v>1</v>
      </c>
      <c r="E103" s="320" t="s">
        <v>1</v>
      </c>
      <c r="F103" s="321">
        <v>19.43</v>
      </c>
      <c r="G103" s="39"/>
      <c r="H103" s="45"/>
    </row>
    <row r="104" s="2" customFormat="1" ht="16.8" customHeight="1">
      <c r="A104" s="39"/>
      <c r="B104" s="45"/>
      <c r="C104" s="322" t="s">
        <v>1</v>
      </c>
      <c r="D104" s="322" t="s">
        <v>567</v>
      </c>
      <c r="E104" s="18" t="s">
        <v>1</v>
      </c>
      <c r="F104" s="323">
        <v>0</v>
      </c>
      <c r="G104" s="39"/>
      <c r="H104" s="45"/>
    </row>
    <row r="105" s="2" customFormat="1" ht="16.8" customHeight="1">
      <c r="A105" s="39"/>
      <c r="B105" s="45"/>
      <c r="C105" s="322" t="s">
        <v>1</v>
      </c>
      <c r="D105" s="322" t="s">
        <v>527</v>
      </c>
      <c r="E105" s="18" t="s">
        <v>1</v>
      </c>
      <c r="F105" s="323">
        <v>0</v>
      </c>
      <c r="G105" s="39"/>
      <c r="H105" s="45"/>
    </row>
    <row r="106" s="2" customFormat="1" ht="16.8" customHeight="1">
      <c r="A106" s="39"/>
      <c r="B106" s="45"/>
      <c r="C106" s="322" t="s">
        <v>1</v>
      </c>
      <c r="D106" s="322" t="s">
        <v>568</v>
      </c>
      <c r="E106" s="18" t="s">
        <v>1</v>
      </c>
      <c r="F106" s="323">
        <v>19.43</v>
      </c>
      <c r="G106" s="39"/>
      <c r="H106" s="45"/>
    </row>
    <row r="107" s="2" customFormat="1" ht="16.8" customHeight="1">
      <c r="A107" s="39"/>
      <c r="B107" s="45"/>
      <c r="C107" s="322" t="s">
        <v>516</v>
      </c>
      <c r="D107" s="322" t="s">
        <v>154</v>
      </c>
      <c r="E107" s="18" t="s">
        <v>1</v>
      </c>
      <c r="F107" s="323">
        <v>19.43</v>
      </c>
      <c r="G107" s="39"/>
      <c r="H107" s="45"/>
    </row>
    <row r="108" s="2" customFormat="1" ht="16.8" customHeight="1">
      <c r="A108" s="39"/>
      <c r="B108" s="45"/>
      <c r="C108" s="324" t="s">
        <v>739</v>
      </c>
      <c r="D108" s="39"/>
      <c r="E108" s="39"/>
      <c r="F108" s="39"/>
      <c r="G108" s="39"/>
      <c r="H108" s="45"/>
    </row>
    <row r="109" s="2" customFormat="1">
      <c r="A109" s="39"/>
      <c r="B109" s="45"/>
      <c r="C109" s="322" t="s">
        <v>564</v>
      </c>
      <c r="D109" s="322" t="s">
        <v>760</v>
      </c>
      <c r="E109" s="18" t="s">
        <v>147</v>
      </c>
      <c r="F109" s="323">
        <v>19.43</v>
      </c>
      <c r="G109" s="39"/>
      <c r="H109" s="45"/>
    </row>
    <row r="110" s="2" customFormat="1" ht="16.8" customHeight="1">
      <c r="A110" s="39"/>
      <c r="B110" s="45"/>
      <c r="C110" s="322" t="s">
        <v>569</v>
      </c>
      <c r="D110" s="322" t="s">
        <v>761</v>
      </c>
      <c r="E110" s="18" t="s">
        <v>212</v>
      </c>
      <c r="F110" s="323">
        <v>0.29099999999999998</v>
      </c>
      <c r="G110" s="39"/>
      <c r="H110" s="45"/>
    </row>
    <row r="111" s="2" customFormat="1" ht="16.8" customHeight="1">
      <c r="A111" s="39"/>
      <c r="B111" s="45"/>
      <c r="C111" s="318" t="s">
        <v>762</v>
      </c>
      <c r="D111" s="319" t="s">
        <v>1</v>
      </c>
      <c r="E111" s="320" t="s">
        <v>1</v>
      </c>
      <c r="F111" s="321">
        <v>1.05</v>
      </c>
      <c r="G111" s="39"/>
      <c r="H111" s="45"/>
    </row>
    <row r="112" s="2" customFormat="1" ht="7.44" customHeight="1">
      <c r="A112" s="39"/>
      <c r="B112" s="180"/>
      <c r="C112" s="181"/>
      <c r="D112" s="181"/>
      <c r="E112" s="181"/>
      <c r="F112" s="181"/>
      <c r="G112" s="181"/>
      <c r="H112" s="45"/>
    </row>
    <row r="113" s="2" customFormat="1">
      <c r="A113" s="39"/>
      <c r="B113" s="39"/>
      <c r="C113" s="39"/>
      <c r="D113" s="39"/>
      <c r="E113" s="39"/>
      <c r="F113" s="39"/>
      <c r="G113" s="39"/>
      <c r="H113" s="39"/>
    </row>
  </sheetData>
  <sheetProtection sheet="1" formatColumns="0" formatRows="0" objects="1" scenarios="1" spinCount="100000" saltValue="zhy+9b9arnu3zsi96OiUbvVjVsZJibafKxNgSfhoFa6r+fTgypqCM0GwrehyZ/KboYU3Uxtb4yBFG5xDspkrsg==" hashValue="Afjwh2PA+hMbNv9CGfiMWwxiygsuF7Bc706oubNTebu4E3GJtRLQetrJBOmRvUGqgX8JPaNhtwqpEtWqUtFXm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tuscher</dc:creator>
  <cp:lastModifiedBy>martin tuscher</cp:lastModifiedBy>
  <dcterms:created xsi:type="dcterms:W3CDTF">2020-10-20T12:08:06Z</dcterms:created>
  <dcterms:modified xsi:type="dcterms:W3CDTF">2020-10-20T12:08:13Z</dcterms:modified>
</cp:coreProperties>
</file>