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0" yWindow="520" windowWidth="24640" windowHeight="9240" activeTab="1"/>
  </bookViews>
  <sheets>
    <sheet name="D.1.4.2 - Elektroinstalace" sheetId="6" r:id="rId1"/>
    <sheet name="D.1.4.4 - Ochrana před bl..." sheetId="8" r:id="rId2"/>
  </sheets>
  <definedNames>
    <definedName name="_xlnm._FilterDatabase" localSheetId="0" hidden="1">'D.1.4.2 - Elektroinstalace'!$C$92:$K$107</definedName>
    <definedName name="_xlnm._FilterDatabase" localSheetId="1" hidden="1">'D.1.4.4 - Ochrana před bl...'!$C$90:$K$110</definedName>
    <definedName name="_xlnm.Print_Titles" localSheetId="0">'D.1.4.2 - Elektroinstalace'!$92:$92</definedName>
    <definedName name="_xlnm.Print_Titles" localSheetId="1">'D.1.4.4 - Ochrana před bl...'!$90:$90</definedName>
    <definedName name="_xlnm.Print_Area" localSheetId="0">'D.1.4.2 - Elektroinstalace'!$C$4:$J$40,'D.1.4.2 - Elektroinstalace'!$C$46:$J$70,'D.1.4.2 - Elektroinstalace'!$C$76:$K$107</definedName>
    <definedName name="_xlnm.Print_Area" localSheetId="1">'D.1.4.4 - Ochrana před bl...'!$C$4:$J$40,'D.1.4.4 - Ochrana před bl...'!$C$46:$J$68,'D.1.4.4 - Ochrana před bl...'!$C$74:$K$110</definedName>
  </definedNames>
  <calcPr calcId="145621"/>
</workbook>
</file>

<file path=xl/calcChain.xml><?xml version="1.0" encoding="utf-8"?>
<calcChain xmlns="http://schemas.openxmlformats.org/spreadsheetml/2006/main">
  <c r="BI110" i="8" l="1"/>
  <c r="BH110" i="8"/>
  <c r="BG110" i="8"/>
  <c r="BE110" i="8"/>
  <c r="T110" i="8"/>
  <c r="R110" i="8"/>
  <c r="P110" i="8"/>
  <c r="BK110" i="8"/>
  <c r="J110" i="8"/>
  <c r="BF110" i="8"/>
  <c r="BI109" i="8"/>
  <c r="BH109" i="8"/>
  <c r="BG109" i="8"/>
  <c r="BE109" i="8"/>
  <c r="T109" i="8"/>
  <c r="R109" i="8"/>
  <c r="P109" i="8"/>
  <c r="BK109" i="8"/>
  <c r="J109" i="8"/>
  <c r="BF109" i="8" s="1"/>
  <c r="BI108" i="8"/>
  <c r="BH108" i="8"/>
  <c r="BG108" i="8"/>
  <c r="BE108" i="8"/>
  <c r="T108" i="8"/>
  <c r="R108" i="8"/>
  <c r="P108" i="8"/>
  <c r="BK108" i="8"/>
  <c r="J108" i="8"/>
  <c r="BF108" i="8" s="1"/>
  <c r="BI107" i="8"/>
  <c r="BH107" i="8"/>
  <c r="BG107" i="8"/>
  <c r="BE107" i="8"/>
  <c r="T107" i="8"/>
  <c r="T106" i="8"/>
  <c r="R107" i="8"/>
  <c r="R106" i="8" s="1"/>
  <c r="P107" i="8"/>
  <c r="P106" i="8"/>
  <c r="BK107" i="8"/>
  <c r="J107" i="8"/>
  <c r="BF107" i="8" s="1"/>
  <c r="BI105" i="8"/>
  <c r="BH105" i="8"/>
  <c r="BG105" i="8"/>
  <c r="BE105" i="8"/>
  <c r="T105" i="8"/>
  <c r="R105" i="8"/>
  <c r="P105" i="8"/>
  <c r="BK105" i="8"/>
  <c r="J105" i="8"/>
  <c r="BF105" i="8"/>
  <c r="BI104" i="8"/>
  <c r="BH104" i="8"/>
  <c r="BG104" i="8"/>
  <c r="BE104" i="8"/>
  <c r="T104" i="8"/>
  <c r="R104" i="8"/>
  <c r="P104" i="8"/>
  <c r="BK104" i="8"/>
  <c r="J104" i="8"/>
  <c r="BF104" i="8" s="1"/>
  <c r="BI103" i="8"/>
  <c r="BH103" i="8"/>
  <c r="BG103" i="8"/>
  <c r="BE103" i="8"/>
  <c r="T103" i="8"/>
  <c r="R103" i="8"/>
  <c r="P103" i="8"/>
  <c r="BK103" i="8"/>
  <c r="J103" i="8"/>
  <c r="BF103" i="8" s="1"/>
  <c r="BI102" i="8"/>
  <c r="BH102" i="8"/>
  <c r="BG102" i="8"/>
  <c r="BE102" i="8"/>
  <c r="T102" i="8"/>
  <c r="R102" i="8"/>
  <c r="P102" i="8"/>
  <c r="BK102" i="8"/>
  <c r="J102" i="8"/>
  <c r="BF102" i="8" s="1"/>
  <c r="BI101" i="8"/>
  <c r="BH101" i="8"/>
  <c r="BG101" i="8"/>
  <c r="BE101" i="8"/>
  <c r="T101" i="8"/>
  <c r="R101" i="8"/>
  <c r="P101" i="8"/>
  <c r="BK101" i="8"/>
  <c r="J101" i="8"/>
  <c r="BF101" i="8" s="1"/>
  <c r="BI100" i="8"/>
  <c r="BH100" i="8"/>
  <c r="BG100" i="8"/>
  <c r="BE100" i="8"/>
  <c r="T100" i="8"/>
  <c r="R100" i="8"/>
  <c r="P100" i="8"/>
  <c r="BK100" i="8"/>
  <c r="J100" i="8"/>
  <c r="BF100" i="8" s="1"/>
  <c r="BI99" i="8"/>
  <c r="BH99" i="8"/>
  <c r="BG99" i="8"/>
  <c r="BE99" i="8"/>
  <c r="T99" i="8"/>
  <c r="R99" i="8"/>
  <c r="P99" i="8"/>
  <c r="BK99" i="8"/>
  <c r="J99" i="8"/>
  <c r="BF99" i="8" s="1"/>
  <c r="BI98" i="8"/>
  <c r="BH98" i="8"/>
  <c r="BG98" i="8"/>
  <c r="BE98" i="8"/>
  <c r="T98" i="8"/>
  <c r="R98" i="8"/>
  <c r="P98" i="8"/>
  <c r="BK98" i="8"/>
  <c r="J98" i="8"/>
  <c r="BF98" i="8" s="1"/>
  <c r="BI97" i="8"/>
  <c r="BH97" i="8"/>
  <c r="BG97" i="8"/>
  <c r="BE97" i="8"/>
  <c r="T97" i="8"/>
  <c r="R97" i="8"/>
  <c r="P97" i="8"/>
  <c r="BK97" i="8"/>
  <c r="J97" i="8"/>
  <c r="BF97" i="8" s="1"/>
  <c r="BI96" i="8"/>
  <c r="BH96" i="8"/>
  <c r="BG96" i="8"/>
  <c r="BE96" i="8"/>
  <c r="T96" i="8"/>
  <c r="R96" i="8"/>
  <c r="P96" i="8"/>
  <c r="BK96" i="8"/>
  <c r="J96" i="8"/>
  <c r="BF96" i="8" s="1"/>
  <c r="BI95" i="8"/>
  <c r="BH95" i="8"/>
  <c r="BG95" i="8"/>
  <c r="BE95" i="8"/>
  <c r="T95" i="8"/>
  <c r="R95" i="8"/>
  <c r="P95" i="8"/>
  <c r="BK95" i="8"/>
  <c r="J95" i="8"/>
  <c r="BF95" i="8" s="1"/>
  <c r="BI94" i="8"/>
  <c r="BH94" i="8"/>
  <c r="F37" i="8" s="1"/>
  <c r="BG94" i="8"/>
  <c r="BE94" i="8"/>
  <c r="T94" i="8"/>
  <c r="R94" i="8"/>
  <c r="R93" i="8"/>
  <c r="P94" i="8"/>
  <c r="BK94" i="8"/>
  <c r="J94" i="8"/>
  <c r="BF94" i="8" s="1"/>
  <c r="J87" i="8"/>
  <c r="F87" i="8"/>
  <c r="F85" i="8"/>
  <c r="E83" i="8"/>
  <c r="J59" i="8"/>
  <c r="F59" i="8"/>
  <c r="F57" i="8"/>
  <c r="E55" i="8"/>
  <c r="J22" i="8"/>
  <c r="E22" i="8"/>
  <c r="F88" i="8" s="1"/>
  <c r="J21" i="8"/>
  <c r="J16" i="8"/>
  <c r="J85" i="8" s="1"/>
  <c r="E7" i="8"/>
  <c r="E49" i="8" s="1"/>
  <c r="E77" i="8"/>
  <c r="BI107" i="6"/>
  <c r="BH107" i="6"/>
  <c r="BG107" i="6"/>
  <c r="BE107" i="6"/>
  <c r="T107" i="6"/>
  <c r="R107" i="6"/>
  <c r="P107" i="6"/>
  <c r="BK107" i="6"/>
  <c r="J107" i="6"/>
  <c r="BF107" i="6" s="1"/>
  <c r="BI106" i="6"/>
  <c r="BH106" i="6"/>
  <c r="BG106" i="6"/>
  <c r="BE106" i="6"/>
  <c r="T106" i="6"/>
  <c r="R106" i="6"/>
  <c r="P106" i="6"/>
  <c r="BK106" i="6"/>
  <c r="J106" i="6"/>
  <c r="BF106" i="6" s="1"/>
  <c r="BI105" i="6"/>
  <c r="BH105" i="6"/>
  <c r="BG105" i="6"/>
  <c r="BE105" i="6"/>
  <c r="T105" i="6"/>
  <c r="T104" i="6" s="1"/>
  <c r="R105" i="6"/>
  <c r="R104" i="6" s="1"/>
  <c r="P105" i="6"/>
  <c r="P104" i="6" s="1"/>
  <c r="BK105" i="6"/>
  <c r="J105" i="6"/>
  <c r="BF105" i="6" s="1"/>
  <c r="BI103" i="6"/>
  <c r="BH103" i="6"/>
  <c r="BG103" i="6"/>
  <c r="BE103" i="6"/>
  <c r="T103" i="6"/>
  <c r="R103" i="6"/>
  <c r="P103" i="6"/>
  <c r="BK103" i="6"/>
  <c r="J103" i="6"/>
  <c r="BF103" i="6" s="1"/>
  <c r="BI102" i="6"/>
  <c r="BH102" i="6"/>
  <c r="BG102" i="6"/>
  <c r="BE102" i="6"/>
  <c r="T102" i="6"/>
  <c r="T101" i="6" s="1"/>
  <c r="R102" i="6"/>
  <c r="R101" i="6" s="1"/>
  <c r="P102" i="6"/>
  <c r="P101" i="6" s="1"/>
  <c r="BK102" i="6"/>
  <c r="BK101" i="6" s="1"/>
  <c r="J101" i="6" s="1"/>
  <c r="J68" i="6" s="1"/>
  <c r="J102" i="6"/>
  <c r="BF102" i="6" s="1"/>
  <c r="BI100" i="6"/>
  <c r="BH100" i="6"/>
  <c r="BG100" i="6"/>
  <c r="BE100" i="6"/>
  <c r="T100" i="6"/>
  <c r="R100" i="6"/>
  <c r="P100" i="6"/>
  <c r="BK100" i="6"/>
  <c r="J100" i="6"/>
  <c r="BF100" i="6" s="1"/>
  <c r="BI99" i="6"/>
  <c r="BH99" i="6"/>
  <c r="BG99" i="6"/>
  <c r="BE99" i="6"/>
  <c r="T99" i="6"/>
  <c r="R99" i="6"/>
  <c r="P99" i="6"/>
  <c r="BK99" i="6"/>
  <c r="J99" i="6"/>
  <c r="BF99" i="6" s="1"/>
  <c r="BI98" i="6"/>
  <c r="BH98" i="6"/>
  <c r="BG98" i="6"/>
  <c r="BE98" i="6"/>
  <c r="T98" i="6"/>
  <c r="T97" i="6" s="1"/>
  <c r="R98" i="6"/>
  <c r="R97" i="6" s="1"/>
  <c r="P98" i="6"/>
  <c r="P97" i="6" s="1"/>
  <c r="BK98" i="6"/>
  <c r="J98" i="6"/>
  <c r="BF98" i="6" s="1"/>
  <c r="BI96" i="6"/>
  <c r="F38" i="6" s="1"/>
  <c r="BH96" i="6"/>
  <c r="F37" i="6" s="1"/>
  <c r="BG96" i="6"/>
  <c r="BE96" i="6"/>
  <c r="F34" i="6" s="1"/>
  <c r="J34" i="6"/>
  <c r="T96" i="6"/>
  <c r="T95" i="6" s="1"/>
  <c r="R96" i="6"/>
  <c r="R95" i="6" s="1"/>
  <c r="R94" i="6" s="1"/>
  <c r="R93" i="6" s="1"/>
  <c r="P96" i="6"/>
  <c r="P95" i="6" s="1"/>
  <c r="BK96" i="6"/>
  <c r="BK95" i="6" s="1"/>
  <c r="J95" i="6" s="1"/>
  <c r="J66" i="6" s="1"/>
  <c r="J96" i="6"/>
  <c r="BF96" i="6"/>
  <c r="J89" i="6"/>
  <c r="F89" i="6"/>
  <c r="F87" i="6"/>
  <c r="E85" i="6"/>
  <c r="J59" i="6"/>
  <c r="F59" i="6"/>
  <c r="F57" i="6"/>
  <c r="E55" i="6"/>
  <c r="J22" i="6"/>
  <c r="E22" i="6"/>
  <c r="F60" i="6" s="1"/>
  <c r="J21" i="6"/>
  <c r="J16" i="6"/>
  <c r="J57" i="6" s="1"/>
  <c r="E7" i="6"/>
  <c r="E79" i="6" s="1"/>
  <c r="BK106" i="8" l="1"/>
  <c r="J106" i="8" s="1"/>
  <c r="J67" i="8" s="1"/>
  <c r="F34" i="8"/>
  <c r="BK93" i="8"/>
  <c r="J93" i="8" s="1"/>
  <c r="J66" i="8" s="1"/>
  <c r="BK104" i="6"/>
  <c r="J104" i="6" s="1"/>
  <c r="J69" i="6" s="1"/>
  <c r="F36" i="6"/>
  <c r="BK97" i="6"/>
  <c r="J97" i="6" s="1"/>
  <c r="J67" i="6" s="1"/>
  <c r="F90" i="6"/>
  <c r="J87" i="6"/>
  <c r="R92" i="8"/>
  <c r="R91" i="8" s="1"/>
  <c r="T93" i="8"/>
  <c r="T92" i="8" s="1"/>
  <c r="T91" i="8" s="1"/>
  <c r="F38" i="8"/>
  <c r="F36" i="8"/>
  <c r="P93" i="8"/>
  <c r="P92" i="8" s="1"/>
  <c r="P91" i="8" s="1"/>
  <c r="J35" i="6"/>
  <c r="J35" i="8"/>
  <c r="F35" i="8"/>
  <c r="T94" i="6"/>
  <c r="T93" i="6" s="1"/>
  <c r="P94" i="6"/>
  <c r="P93" i="6" s="1"/>
  <c r="BK94" i="6"/>
  <c r="J34" i="8"/>
  <c r="F35" i="6"/>
  <c r="J57" i="8"/>
  <c r="F60" i="8"/>
  <c r="E49" i="6"/>
  <c r="BK92" i="8" l="1"/>
  <c r="J92" i="8" s="1"/>
  <c r="J65" i="8" s="1"/>
  <c r="J94" i="6"/>
  <c r="J65" i="6" s="1"/>
  <c r="BK93" i="6"/>
  <c r="J93" i="6" s="1"/>
  <c r="BK91" i="8" l="1"/>
  <c r="J91" i="8" s="1"/>
  <c r="J31" i="8" s="1"/>
  <c r="J31" i="6"/>
  <c r="J64" i="6"/>
  <c r="J64" i="8" l="1"/>
  <c r="J40" i="6"/>
  <c r="J40" i="8"/>
</calcChain>
</file>

<file path=xl/sharedStrings.xml><?xml version="1.0" encoding="utf-8"?>
<sst xmlns="http://schemas.openxmlformats.org/spreadsheetml/2006/main" count="647" uniqueCount="189">
  <si>
    <t>List obsahuje:</t>
  </si>
  <si>
    <t/>
  </si>
  <si>
    <t>False</t>
  </si>
  <si>
    <t>&gt;&gt;  skryté sloupce  &lt;&lt;</t>
  </si>
  <si>
    <t>15</t>
  </si>
  <si>
    <t>v ---  níže se nacházejí doplnkové a pomocné údaje k sestavám  --- v</t>
  </si>
  <si>
    <t>Stavba:</t>
  </si>
  <si>
    <t>KSO:</t>
  </si>
  <si>
    <t>CC-CZ:</t>
  </si>
  <si>
    <t>Místo:</t>
  </si>
  <si>
    <t>Polní 252/1, 682 01 Vyškov</t>
  </si>
  <si>
    <t>Datum:</t>
  </si>
  <si>
    <t>Zadavatel:</t>
  </si>
  <si>
    <t>IČ:</t>
  </si>
  <si>
    <t>00226556</t>
  </si>
  <si>
    <t>Sociální služby Vyškov, příspěvková organizace</t>
  </si>
  <si>
    <t>DIČ:</t>
  </si>
  <si>
    <t>Uchazeč:</t>
  </si>
  <si>
    <t>Projektant:</t>
  </si>
  <si>
    <t>41539656</t>
  </si>
  <si>
    <t>DEA Energetická agentura s.r.o.</t>
  </si>
  <si>
    <t>CZ41539656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</si>
  <si>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</si>
  <si>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</si>
  <si>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</si>
  <si>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</si>
  <si>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</si>
  <si>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</si>
  <si>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</si>
  <si>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</si>
  <si>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</si>
  <si>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</si>
  <si>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</si>
  <si>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</si>
  <si>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</si>
  <si>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</si>
  <si>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</si>
  <si>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</si>
  <si>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</si>
  <si>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</si>
  <si>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1</t>
  </si>
  <si>
    <t>2</t>
  </si>
  <si>
    <t>3</t>
  </si>
  <si>
    <t>4</t>
  </si>
  <si>
    <t>Elektroinstalace</t>
  </si>
  <si>
    <t>{3360acd5-3903-4546-9265-ad5ed0c3e28e}</t>
  </si>
  <si>
    <t>{a936157a-e4d5-40b9-b64f-f1b756166317}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</si>
  <si>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</si>
  <si>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</si>
  <si>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</si>
  <si>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</si>
  <si>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</si>
  <si>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</si>
  <si>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</si>
  <si>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SO.01 - Domov pro seniory</t>
  </si>
  <si>
    <t>Soupis:</t>
  </si>
  <si>
    <t>Úroveň 3: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</si>
  <si>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 Rozpočet slouží výhradně a pouze pro výběr zhotovitele. Rozpočet je sestaven na základě vyhlášky č. 169/2016 Sb. Zhotovitel je povinen zkontrolovat rozpočet a doplnit chybějící položky. V opačném případě je zhotovitel povinen upozornit zadavatele na případné nedostatky. Ceny v nabídce musí vycházet nejen z předloženého soupisu výkonů, ale i ze znalosti celého projektu. Prostudování kompletní dokumentace je nutnou podmínkou předložení nabídky. Veškeré konstrukce se dodávají jako plně funkční celek.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</si>
  <si>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</si>
  <si>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</si>
  <si>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</si>
  <si>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</si>
  <si>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</si>
  <si>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</si>
  <si>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</si>
  <si>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</si>
  <si>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</si>
  <si>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</si>
  <si>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</si>
  <si>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</si>
  <si>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</si>
  <si>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</si>
  <si>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</si>
  <si>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</si>
  <si>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</si>
  <si>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</si>
  <si>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</si>
  <si>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</si>
  <si>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</si>
  <si>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m</t>
  </si>
  <si>
    <t>9</t>
  </si>
  <si>
    <t>5</t>
  </si>
  <si>
    <t>6</t>
  </si>
  <si>
    <t>7</t>
  </si>
  <si>
    <t>8</t>
  </si>
  <si>
    <t>10</t>
  </si>
  <si>
    <t>11</t>
  </si>
  <si>
    <t>12</t>
  </si>
  <si>
    <t>16</t>
  </si>
  <si>
    <t>13</t>
  </si>
  <si>
    <t>14</t>
  </si>
  <si>
    <t>ks</t>
  </si>
  <si>
    <t>kpl</t>
  </si>
  <si>
    <t>OST - Ostatní</t>
  </si>
  <si>
    <t>512</t>
  </si>
  <si>
    <t>OST</t>
  </si>
  <si>
    <t>Ostatní</t>
  </si>
  <si>
    <t>D.1.4. - Technika prostředí staveb</t>
  </si>
  <si>
    <t>D.1.4.2 - Elektroinstalace</t>
  </si>
  <si>
    <t>EL - Elektroinstalace</t>
  </si>
  <si>
    <t xml:space="preserve">    D1 - KABELY</t>
  </si>
  <si>
    <t xml:space="preserve">    D2 - INSTALAČNÍ MATERIÁL</t>
  </si>
  <si>
    <t>ROZ - ROZVÁDĚČ STÁVAJÍCÍ  VE VSTUPNÍ HALE- ÚPRAVY</t>
  </si>
  <si>
    <t>EL</t>
  </si>
  <si>
    <t>D1</t>
  </si>
  <si>
    <t>KABELY</t>
  </si>
  <si>
    <t>210 80-0106.RT2</t>
  </si>
  <si>
    <t>Kabel CYKY 750V 3J X 2.5 uložený pevně včetně doddávky kabelu 3J X 2.5</t>
  </si>
  <si>
    <t>1859391015</t>
  </si>
  <si>
    <t>D2</t>
  </si>
  <si>
    <t>INSTALAČNÍ MATERIÁL</t>
  </si>
  <si>
    <t>211 01-0102.RT1</t>
  </si>
  <si>
    <t>Lišta z PH bez krabic, ulož.pevně LH20 zaklapovací. včetně doddávky LH20</t>
  </si>
  <si>
    <t>-1582621775</t>
  </si>
  <si>
    <t>210 01-0301-RT9</t>
  </si>
  <si>
    <t>Drobný materiál</t>
  </si>
  <si>
    <t>-318912387</t>
  </si>
  <si>
    <t>P1</t>
  </si>
  <si>
    <t>Podružný materiál</t>
  </si>
  <si>
    <t>1055879722</t>
  </si>
  <si>
    <t>ROZ</t>
  </si>
  <si>
    <t>ROZVÁDĚČ STÁVAJÍCÍ  VE VSTUPNÍ HALE- ÚPRAVY</t>
  </si>
  <si>
    <t>211 12-0011.R06</t>
  </si>
  <si>
    <t>Jistič 16A/C s krytem včetně dodávky</t>
  </si>
  <si>
    <t>-1784874010</t>
  </si>
  <si>
    <t>210 15-0002.R11</t>
  </si>
  <si>
    <t>Proudový chránič FI 25/2/0,03 včetně dodávky</t>
  </si>
  <si>
    <t>1141640419</t>
  </si>
  <si>
    <t>OST001.1</t>
  </si>
  <si>
    <t>DEMONTÁŽE A ÚPRAVY V E STÁV ROZVADĚČI</t>
  </si>
  <si>
    <t>HOD</t>
  </si>
  <si>
    <t>804580890</t>
  </si>
  <si>
    <t>OST002.1</t>
  </si>
  <si>
    <t>Revize elektroinstalace</t>
  </si>
  <si>
    <t xml:space="preserve">hod </t>
  </si>
  <si>
    <t>1284349798</t>
  </si>
  <si>
    <t>OST003.1</t>
  </si>
  <si>
    <t>Stavení práce a PPV</t>
  </si>
  <si>
    <t>730329557</t>
  </si>
  <si>
    <t>D.1.4.4 - Ochrana před bleskem</t>
  </si>
  <si>
    <t xml:space="preserve">    D1 - HROMOSVOD- - JÍMACÍ SOUSTAVA + SVODY</t>
  </si>
  <si>
    <t xml:space="preserve">    D2 - Ostatní</t>
  </si>
  <si>
    <t>HROMOSVOD- - JÍMACÍ SOUSTAVA + SVODY</t>
  </si>
  <si>
    <t>210 22-0022.RT1</t>
  </si>
  <si>
    <t>Vedení uzemňovací v zemi FeZn pr.10 včetně dodávky FeZn pr.10</t>
  </si>
  <si>
    <t>-1305216044</t>
  </si>
  <si>
    <t>210 22-0101.RT5.1</t>
  </si>
  <si>
    <t>Vedení svodové AlMgSi pr.8 včetně dodávky a podpěr na svislé svody</t>
  </si>
  <si>
    <t>2031364931</t>
  </si>
  <si>
    <t>210 22-0101.RT3.5</t>
  </si>
  <si>
    <t>Vedení svodové AlMgSi pr.8 -včetně podpěr na hřeben a dodávky vodiče AlMgSi pr.8 a podpěr</t>
  </si>
  <si>
    <t>-1204220058</t>
  </si>
  <si>
    <t>210 22-0101.RT3.6</t>
  </si>
  <si>
    <t>Vedení svodové AlMgSi pr.8 - včetně podpěr na šikmou střechu a dodávky vodiče AlMgSi pr.8 a podpěr</t>
  </si>
  <si>
    <t>1198564286</t>
  </si>
  <si>
    <t>210 22-0022.R02</t>
  </si>
  <si>
    <t>Tyč jímací 1,5m včetně i včetně dodávky izol.držáků a upevňovací objímky a dodávky jím.tyče 1,5m</t>
  </si>
  <si>
    <t>-1715112319</t>
  </si>
  <si>
    <t>210 22-0301.R02</t>
  </si>
  <si>
    <t>Svorka zkušební SZ +chranný úhelník+držák včetně dodávky</t>
  </si>
  <si>
    <t>-627628389</t>
  </si>
  <si>
    <t>210 22-0301.R03</t>
  </si>
  <si>
    <t>Svorka hromosvodová SU včetně dodávky</t>
  </si>
  <si>
    <t>1755745839</t>
  </si>
  <si>
    <t>210 22-0301.RT1</t>
  </si>
  <si>
    <t>Svorka hromosvodová SO včetně dodávky</t>
  </si>
  <si>
    <t>437172172</t>
  </si>
  <si>
    <t>210 22-0302.RT6</t>
  </si>
  <si>
    <t>Svorka hromosvodová SP1 včetně dodávky</t>
  </si>
  <si>
    <t>-1295418268</t>
  </si>
  <si>
    <t>210 22-0352.RT1</t>
  </si>
  <si>
    <t>Hloubkový zemnič včetně doddávky</t>
  </si>
  <si>
    <t>1194524309</t>
  </si>
  <si>
    <t>210 22-0401.RT1</t>
  </si>
  <si>
    <t>Označení svodu štítkem včetně dodávky štítku</t>
  </si>
  <si>
    <t>-1586911603</t>
  </si>
  <si>
    <t>-1729602291</t>
  </si>
  <si>
    <t>OST001</t>
  </si>
  <si>
    <t>Měření a revize HROMOSVODU</t>
  </si>
  <si>
    <t>-1011688211</t>
  </si>
  <si>
    <t>OST002</t>
  </si>
  <si>
    <t>Demontáž</t>
  </si>
  <si>
    <t>1515162369</t>
  </si>
  <si>
    <t>OST003</t>
  </si>
  <si>
    <t>VÝKOP A ZÁHOZ PRO ZEMNÍCÍ TYČE</t>
  </si>
  <si>
    <t>2013014889</t>
  </si>
  <si>
    <t>OST004</t>
  </si>
  <si>
    <t>Zednická výpomoc a PPV</t>
  </si>
  <si>
    <t>1116499973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</si>
</sst>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1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color rgb="FF96000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12"/>
      <color rgb="FF960000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0" fillId="0" borderId="5" xfId="0" applyBorder="1"/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vertical="center"/>
    </xf>
    <xf numFmtId="0" fontId="18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" fontId="1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0" fillId="4" borderId="5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4" fontId="13" fillId="0" borderId="0" xfId="0" applyNumberFormat="1" applyFont="1" applyAlignment="1"/>
    <xf numFmtId="166" fontId="16" fillId="0" borderId="12" xfId="0" applyNumberFormat="1" applyFont="1" applyBorder="1" applyAlignment="1"/>
    <xf numFmtId="166" fontId="16" fillId="0" borderId="13" xfId="0" applyNumberFormat="1" applyFont="1" applyBorder="1" applyAlignment="1"/>
    <xf numFmtId="4" fontId="1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19" xfId="0" applyFont="1" applyBorder="1" applyAlignment="1">
      <alignment horizontal="center" vertical="center"/>
    </xf>
    <xf numFmtId="166" fontId="1" fillId="0" borderId="19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8"/>
  <sheetViews>
    <sheetView showGridLines="0" workbookViewId="0">
      <pane ySplit="1" topLeftCell="A93" activePane="bottomLeft" state="frozen"/>
      <selection pane="bottomLeft" activeCell="I107" sqref="I107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customWidth="1"/>
    <col min="10" max="10" width="23.5" customWidth="1"/>
    <col min="11" max="11" width="15.5" customWidth="1"/>
    <col min="13" max="18" width="9.375" hidden="1"/>
    <col min="19" max="19" width="8.125" hidden="1" customWidth="1"/>
    <col min="20" max="20" width="29.625" hidden="1" customWidth="1"/>
    <col min="21" max="21" width="16.375" hidden="1" customWidth="1"/>
    <col min="22" max="22" width="12.375" customWidth="1"/>
    <col min="23" max="23" width="16.375" customWidth="1"/>
    <col min="24" max="24" width="12.375" customWidth="1"/>
    <col min="25" max="25" width="15" customWidth="1"/>
    <col min="26" max="26" width="11" customWidth="1"/>
    <col min="27" max="27" width="15" customWidth="1"/>
    <col min="28" max="28" width="16.375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70" ht="21.75" customHeight="1" x14ac:dyDescent="0.35">
      <c r="A1" s="41"/>
      <c r="B1" s="7"/>
      <c r="C1" s="7"/>
      <c r="D1" s="8" t="s">
        <v>0</v>
      </c>
      <c r="E1" s="7"/>
      <c r="F1" s="42" t="s">
        <v>47</v>
      </c>
      <c r="G1" s="122" t="s">
        <v>48</v>
      </c>
      <c r="H1" s="122"/>
      <c r="I1" s="7"/>
      <c r="J1" s="42" t="s">
        <v>49</v>
      </c>
      <c r="K1" s="8" t="s">
        <v>50</v>
      </c>
      <c r="L1" s="42" t="s">
        <v>51</v>
      </c>
      <c r="M1" s="42"/>
      <c r="N1" s="42"/>
      <c r="O1" s="42"/>
      <c r="P1" s="42"/>
      <c r="Q1" s="42"/>
      <c r="R1" s="42"/>
      <c r="S1" s="42"/>
      <c r="T1" s="42"/>
      <c r="U1" s="43"/>
      <c r="V1" s="4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</row>
    <row r="2" spans="1:70" ht="37" customHeight="1" x14ac:dyDescent="0.35">
      <c r="L2" s="112" t="s">
        <v>3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  <c r="AT2" s="10" t="s">
        <v>45</v>
      </c>
    </row>
    <row r="3" spans="1:70" ht="7" customHeight="1" x14ac:dyDescent="0.35">
      <c r="B3" s="11"/>
      <c r="C3" s="12"/>
      <c r="D3" s="12"/>
      <c r="E3" s="12"/>
      <c r="F3" s="12"/>
      <c r="G3" s="12"/>
      <c r="H3" s="12"/>
      <c r="I3" s="12"/>
      <c r="J3" s="12"/>
      <c r="K3" s="13"/>
      <c r="AT3" s="10" t="s">
        <v>40</v>
      </c>
    </row>
    <row r="4" spans="1:70" ht="37" customHeight="1" x14ac:dyDescent="0.35">
      <c r="B4" s="14"/>
      <c r="C4" s="15"/>
      <c r="D4" s="16" t="s">
        <v>52</v>
      </c>
      <c r="E4" s="15"/>
      <c r="F4" s="15"/>
      <c r="G4" s="15"/>
      <c r="H4" s="15"/>
      <c r="I4" s="15"/>
      <c r="J4" s="15"/>
      <c r="K4" s="17"/>
      <c r="M4" s="18" t="s">
        <v>5</v>
      </c>
      <c r="AT4" s="10" t="s">
        <v>2</v>
      </c>
    </row>
    <row r="5" spans="1:70" ht="7" customHeight="1" x14ac:dyDescent="0.35">
      <c r="B5" s="14"/>
      <c r="C5" s="15"/>
      <c r="D5" s="15"/>
      <c r="E5" s="15"/>
      <c r="F5" s="15"/>
      <c r="G5" s="15"/>
      <c r="H5" s="15"/>
      <c r="I5" s="15"/>
      <c r="J5" s="15"/>
      <c r="K5" s="17"/>
    </row>
    <row r="6" spans="1:70" x14ac:dyDescent="0.35">
      <c r="B6" s="14"/>
      <c r="C6" s="15"/>
      <c r="D6" s="20" t="s">
        <v>6</v>
      </c>
      <c r="E6" s="15"/>
      <c r="F6" s="15"/>
      <c r="G6" s="15"/>
      <c r="H6" s="15"/>
      <c r="I6" s="15"/>
      <c r="J6" s="15"/>
      <c r="K6" s="17"/>
    </row>
    <row r="7" spans="1:70" ht="16.5" customHeight="1" x14ac:dyDescent="0.35">
      <c r="B7" s="14"/>
      <c r="C7" s="15"/>
      <c r="D7" s="15"/>
      <c r="E7" s="123" t="e">
        <f>#REF!</f>
        <v>#REF!</v>
      </c>
      <c r="F7" s="124"/>
      <c r="G7" s="124"/>
      <c r="H7" s="124"/>
      <c r="I7" s="15"/>
      <c r="J7" s="15"/>
      <c r="K7" s="17"/>
    </row>
    <row r="8" spans="1:70" x14ac:dyDescent="0.35">
      <c r="B8" s="14"/>
      <c r="C8" s="15"/>
      <c r="D8" s="20" t="s">
        <v>53</v>
      </c>
      <c r="E8" s="15"/>
      <c r="F8" s="15"/>
      <c r="G8" s="15"/>
      <c r="H8" s="15"/>
      <c r="I8" s="15"/>
      <c r="J8" s="15"/>
      <c r="K8" s="17"/>
    </row>
    <row r="9" spans="1:70" ht="16.5" customHeight="1" x14ac:dyDescent="0.35">
      <c r="B9" s="14"/>
      <c r="C9" s="15"/>
      <c r="D9" s="15"/>
      <c r="E9" s="123" t="s">
        <v>54</v>
      </c>
      <c r="F9" s="116"/>
      <c r="G9" s="116"/>
      <c r="H9" s="116"/>
      <c r="I9" s="15"/>
      <c r="J9" s="15"/>
      <c r="K9" s="17"/>
    </row>
    <row r="10" spans="1:70" x14ac:dyDescent="0.35">
      <c r="B10" s="14"/>
      <c r="C10" s="15"/>
      <c r="D10" s="20" t="s">
        <v>55</v>
      </c>
      <c r="E10" s="15"/>
      <c r="F10" s="15"/>
      <c r="G10" s="15"/>
      <c r="H10" s="15"/>
      <c r="I10" s="15"/>
      <c r="J10" s="15"/>
      <c r="K10" s="17"/>
    </row>
    <row r="11" spans="1:70" s="1" customFormat="1" ht="16.5" customHeight="1" x14ac:dyDescent="0.35">
      <c r="B11" s="21"/>
      <c r="C11" s="22"/>
      <c r="D11" s="22"/>
      <c r="E11" s="115" t="s">
        <v>97</v>
      </c>
      <c r="F11" s="125"/>
      <c r="G11" s="125"/>
      <c r="H11" s="125"/>
      <c r="I11" s="22"/>
      <c r="J11" s="22"/>
      <c r="K11" s="23"/>
    </row>
    <row r="12" spans="1:70" s="1" customFormat="1" x14ac:dyDescent="0.35">
      <c r="B12" s="21"/>
      <c r="C12" s="22"/>
      <c r="D12" s="20" t="s">
        <v>56</v>
      </c>
      <c r="E12" s="22"/>
      <c r="F12" s="22"/>
      <c r="G12" s="22"/>
      <c r="H12" s="22"/>
      <c r="I12" s="22"/>
      <c r="J12" s="22"/>
      <c r="K12" s="23"/>
    </row>
    <row r="13" spans="1:70" s="1" customFormat="1" ht="37" customHeight="1" x14ac:dyDescent="0.35">
      <c r="B13" s="21"/>
      <c r="C13" s="22"/>
      <c r="D13" s="22"/>
      <c r="E13" s="126" t="s">
        <v>98</v>
      </c>
      <c r="F13" s="125"/>
      <c r="G13" s="125"/>
      <c r="H13" s="125"/>
      <c r="I13" s="22"/>
      <c r="J13" s="22"/>
      <c r="K13" s="23"/>
    </row>
    <row r="14" spans="1:70" s="1" customFormat="1" x14ac:dyDescent="0.35">
      <c r="B14" s="21"/>
      <c r="C14" s="22"/>
      <c r="D14" s="22"/>
      <c r="E14" s="22"/>
      <c r="F14" s="22"/>
      <c r="G14" s="22"/>
      <c r="H14" s="22"/>
      <c r="I14" s="22"/>
      <c r="J14" s="22"/>
      <c r="K14" s="23"/>
    </row>
    <row r="15" spans="1:70" s="1" customFormat="1" ht="14.4" customHeight="1" x14ac:dyDescent="0.35">
      <c r="B15" s="21"/>
      <c r="C15" s="22"/>
      <c r="D15" s="20" t="s">
        <v>7</v>
      </c>
      <c r="E15" s="22"/>
      <c r="F15" s="19" t="s">
        <v>1</v>
      </c>
      <c r="G15" s="22"/>
      <c r="H15" s="22"/>
      <c r="I15" s="20" t="s">
        <v>8</v>
      </c>
      <c r="J15" s="19" t="s">
        <v>1</v>
      </c>
      <c r="K15" s="23"/>
    </row>
    <row r="16" spans="1:70" s="1" customFormat="1" ht="14.4" customHeight="1" x14ac:dyDescent="0.35">
      <c r="B16" s="21"/>
      <c r="C16" s="22"/>
      <c r="D16" s="20" t="s">
        <v>9</v>
      </c>
      <c r="E16" s="22"/>
      <c r="F16" s="19" t="s">
        <v>10</v>
      </c>
      <c r="G16" s="22"/>
      <c r="H16" s="22"/>
      <c r="I16" s="20" t="s">
        <v>11</v>
      </c>
      <c r="J16" s="44" t="e">
        <f>#REF!</f>
        <v>#REF!</v>
      </c>
      <c r="K16" s="23"/>
    </row>
    <row r="17" spans="2:11" s="1" customFormat="1" ht="10.75" customHeight="1" x14ac:dyDescent="0.35"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2:11" s="1" customFormat="1" ht="14.4" customHeight="1" x14ac:dyDescent="0.35">
      <c r="B18" s="21"/>
      <c r="C18" s="22"/>
      <c r="D18" s="20" t="s">
        <v>12</v>
      </c>
      <c r="E18" s="22"/>
      <c r="F18" s="22"/>
      <c r="G18" s="22"/>
      <c r="H18" s="22"/>
      <c r="I18" s="20" t="s">
        <v>13</v>
      </c>
      <c r="J18" s="19" t="s">
        <v>14</v>
      </c>
      <c r="K18" s="23"/>
    </row>
    <row r="19" spans="2:11" s="1" customFormat="1" ht="18" customHeight="1" x14ac:dyDescent="0.35">
      <c r="B19" s="21"/>
      <c r="C19" s="22"/>
      <c r="D19" s="22"/>
      <c r="E19" s="19" t="s">
        <v>15</v>
      </c>
      <c r="F19" s="22"/>
      <c r="G19" s="22"/>
      <c r="H19" s="22"/>
      <c r="I19" s="20" t="s">
        <v>16</v>
      </c>
      <c r="J19" s="19" t="s">
        <v>1</v>
      </c>
      <c r="K19" s="23"/>
    </row>
    <row r="20" spans="2:11" s="1" customFormat="1" ht="7" customHeight="1" x14ac:dyDescent="0.35"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2:11" s="1" customFormat="1" ht="14.4" customHeight="1" x14ac:dyDescent="0.35">
      <c r="B21" s="21"/>
      <c r="C21" s="22"/>
      <c r="D21" s="20" t="s">
        <v>17</v>
      </c>
      <c r="E21" s="22"/>
      <c r="F21" s="22"/>
      <c r="G21" s="22"/>
      <c r="H21" s="22"/>
      <c r="I21" s="20" t="s">
        <v>13</v>
      </c>
      <c r="J21" s="19" t="e">
        <f>IF(#REF!="Vyplň údaj","",IF(#REF!="","",#REF!))</f>
        <v>#REF!</v>
      </c>
      <c r="K21" s="23"/>
    </row>
    <row r="22" spans="2:11" s="1" customFormat="1" ht="18" customHeight="1" x14ac:dyDescent="0.35">
      <c r="B22" s="21"/>
      <c r="C22" s="22"/>
      <c r="D22" s="22"/>
      <c r="E22" s="19" t="e">
        <f>IF(#REF!="Vyplň údaj","",IF(#REF!="","",#REF!))</f>
        <v>#REF!</v>
      </c>
      <c r="F22" s="22"/>
      <c r="G22" s="22"/>
      <c r="H22" s="22"/>
      <c r="I22" s="20" t="s">
        <v>16</v>
      </c>
      <c r="J22" s="19" t="e">
        <f>IF(#REF!="Vyplň údaj","",IF(#REF!="","",#REF!))</f>
        <v>#REF!</v>
      </c>
      <c r="K22" s="23"/>
    </row>
    <row r="23" spans="2:11" s="1" customFormat="1" ht="7" customHeight="1" x14ac:dyDescent="0.35"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2:11" s="1" customFormat="1" ht="14.4" customHeight="1" x14ac:dyDescent="0.35">
      <c r="B24" s="21"/>
      <c r="C24" s="22"/>
      <c r="D24" s="20" t="s">
        <v>18</v>
      </c>
      <c r="E24" s="22"/>
      <c r="F24" s="22"/>
      <c r="G24" s="22"/>
      <c r="H24" s="22"/>
      <c r="I24" s="20" t="s">
        <v>13</v>
      </c>
      <c r="J24" s="19" t="s">
        <v>19</v>
      </c>
      <c r="K24" s="23"/>
    </row>
    <row r="25" spans="2:11" s="1" customFormat="1" ht="18" customHeight="1" x14ac:dyDescent="0.35">
      <c r="B25" s="21"/>
      <c r="C25" s="22"/>
      <c r="D25" s="22"/>
      <c r="E25" s="19" t="s">
        <v>20</v>
      </c>
      <c r="F25" s="22"/>
      <c r="G25" s="22"/>
      <c r="H25" s="22"/>
      <c r="I25" s="20" t="s">
        <v>16</v>
      </c>
      <c r="J25" s="19" t="s">
        <v>21</v>
      </c>
      <c r="K25" s="23"/>
    </row>
    <row r="26" spans="2:11" s="1" customFormat="1" ht="7" customHeight="1" x14ac:dyDescent="0.35">
      <c r="B26" s="21"/>
      <c r="C26" s="22"/>
      <c r="D26" s="22"/>
      <c r="E26" s="22"/>
      <c r="F26" s="22"/>
      <c r="G26" s="22"/>
      <c r="H26" s="22"/>
      <c r="I26" s="22"/>
      <c r="J26" s="22"/>
      <c r="K26" s="23"/>
    </row>
    <row r="27" spans="2:11" s="1" customFormat="1" ht="14.4" customHeight="1" x14ac:dyDescent="0.35">
      <c r="B27" s="21"/>
      <c r="C27" s="22"/>
      <c r="D27" s="20" t="s">
        <v>22</v>
      </c>
      <c r="E27" s="22"/>
      <c r="F27" s="22"/>
      <c r="G27" s="22"/>
      <c r="H27" s="22"/>
      <c r="I27" s="22"/>
      <c r="J27" s="22"/>
      <c r="K27" s="23"/>
    </row>
    <row r="28" spans="2:11" s="2" customFormat="1" ht="142.5" customHeight="1" x14ac:dyDescent="0.35">
      <c r="B28" s="45"/>
      <c r="C28" s="46"/>
      <c r="D28" s="46"/>
      <c r="E28" s="117" t="s">
        <v>57</v>
      </c>
      <c r="F28" s="117"/>
      <c r="G28" s="117"/>
      <c r="H28" s="117"/>
      <c r="I28" s="46"/>
      <c r="J28" s="46"/>
      <c r="K28" s="47"/>
    </row>
    <row r="29" spans="2:11" s="1" customFormat="1" ht="7" customHeight="1" x14ac:dyDescent="0.35">
      <c r="B29" s="21"/>
      <c r="C29" s="22"/>
      <c r="D29" s="22"/>
      <c r="E29" s="22"/>
      <c r="F29" s="22"/>
      <c r="G29" s="22"/>
      <c r="H29" s="22"/>
      <c r="I29" s="22"/>
      <c r="J29" s="22"/>
      <c r="K29" s="23"/>
    </row>
    <row r="30" spans="2:11" s="1" customFormat="1" ht="7" customHeight="1" x14ac:dyDescent="0.35">
      <c r="B30" s="21"/>
      <c r="C30" s="22"/>
      <c r="D30" s="34"/>
      <c r="E30" s="34"/>
      <c r="F30" s="34"/>
      <c r="G30" s="34"/>
      <c r="H30" s="34"/>
      <c r="I30" s="34"/>
      <c r="J30" s="34"/>
      <c r="K30" s="48"/>
    </row>
    <row r="31" spans="2:11" s="1" customFormat="1" ht="25.4" customHeight="1" x14ac:dyDescent="0.35">
      <c r="B31" s="21"/>
      <c r="C31" s="22"/>
      <c r="D31" s="49" t="s">
        <v>23</v>
      </c>
      <c r="E31" s="22"/>
      <c r="F31" s="22"/>
      <c r="G31" s="22"/>
      <c r="H31" s="22"/>
      <c r="I31" s="22"/>
      <c r="J31" s="50">
        <f>ROUND(J93,2)</f>
        <v>0</v>
      </c>
      <c r="K31" s="23"/>
    </row>
    <row r="32" spans="2:11" s="1" customFormat="1" ht="7" customHeight="1" x14ac:dyDescent="0.35">
      <c r="B32" s="21"/>
      <c r="C32" s="22"/>
      <c r="D32" s="34"/>
      <c r="E32" s="34"/>
      <c r="F32" s="34"/>
      <c r="G32" s="34"/>
      <c r="H32" s="34"/>
      <c r="I32" s="34"/>
      <c r="J32" s="34"/>
      <c r="K32" s="48"/>
    </row>
    <row r="33" spans="2:11" s="1" customFormat="1" ht="14.4" customHeight="1" x14ac:dyDescent="0.35">
      <c r="B33" s="21"/>
      <c r="C33" s="22"/>
      <c r="D33" s="22"/>
      <c r="E33" s="22"/>
      <c r="F33" s="24" t="s">
        <v>25</v>
      </c>
      <c r="G33" s="22"/>
      <c r="H33" s="22"/>
      <c r="I33" s="24" t="s">
        <v>24</v>
      </c>
      <c r="J33" s="24" t="s">
        <v>26</v>
      </c>
      <c r="K33" s="23"/>
    </row>
    <row r="34" spans="2:11" s="1" customFormat="1" ht="14.4" customHeight="1" x14ac:dyDescent="0.35">
      <c r="B34" s="21"/>
      <c r="C34" s="22"/>
      <c r="D34" s="25" t="s">
        <v>27</v>
      </c>
      <c r="E34" s="25" t="s">
        <v>28</v>
      </c>
      <c r="F34" s="51">
        <f>ROUND(SUM(BE93:BE107), 2)</f>
        <v>0</v>
      </c>
      <c r="G34" s="22"/>
      <c r="H34" s="22"/>
      <c r="I34" s="52">
        <v>0.21</v>
      </c>
      <c r="J34" s="51">
        <f>ROUND(ROUND((SUM(BE93:BE107)), 2)*I34, 2)</f>
        <v>0</v>
      </c>
      <c r="K34" s="23"/>
    </row>
    <row r="35" spans="2:11" s="1" customFormat="1" ht="14.4" customHeight="1" x14ac:dyDescent="0.35">
      <c r="B35" s="21"/>
      <c r="C35" s="22"/>
      <c r="D35" s="22"/>
      <c r="E35" s="25" t="s">
        <v>29</v>
      </c>
      <c r="F35" s="51">
        <f>ROUND(SUM(BF93:BF107), 2)</f>
        <v>0</v>
      </c>
      <c r="G35" s="22"/>
      <c r="H35" s="22"/>
      <c r="I35" s="52">
        <v>0.15</v>
      </c>
      <c r="J35" s="51">
        <f>ROUND(ROUND((SUM(BF93:BF107)), 2)*I35, 2)</f>
        <v>0</v>
      </c>
      <c r="K35" s="23"/>
    </row>
    <row r="36" spans="2:11" s="1" customFormat="1" ht="14.4" hidden="1" customHeight="1" x14ac:dyDescent="0.35">
      <c r="B36" s="21"/>
      <c r="C36" s="22"/>
      <c r="D36" s="22"/>
      <c r="E36" s="25" t="s">
        <v>30</v>
      </c>
      <c r="F36" s="51">
        <f>ROUND(SUM(BG93:BG107), 2)</f>
        <v>0</v>
      </c>
      <c r="G36" s="22"/>
      <c r="H36" s="22"/>
      <c r="I36" s="52">
        <v>0.21</v>
      </c>
      <c r="J36" s="51">
        <v>0</v>
      </c>
      <c r="K36" s="23"/>
    </row>
    <row r="37" spans="2:11" s="1" customFormat="1" ht="14.4" hidden="1" customHeight="1" x14ac:dyDescent="0.35">
      <c r="B37" s="21"/>
      <c r="C37" s="22"/>
      <c r="D37" s="22"/>
      <c r="E37" s="25" t="s">
        <v>31</v>
      </c>
      <c r="F37" s="51">
        <f>ROUND(SUM(BH93:BH107), 2)</f>
        <v>0</v>
      </c>
      <c r="G37" s="22"/>
      <c r="H37" s="22"/>
      <c r="I37" s="52">
        <v>0.15</v>
      </c>
      <c r="J37" s="51">
        <v>0</v>
      </c>
      <c r="K37" s="23"/>
    </row>
    <row r="38" spans="2:11" s="1" customFormat="1" ht="14.4" hidden="1" customHeight="1" x14ac:dyDescent="0.35">
      <c r="B38" s="21"/>
      <c r="C38" s="22"/>
      <c r="D38" s="22"/>
      <c r="E38" s="25" t="s">
        <v>32</v>
      </c>
      <c r="F38" s="51">
        <f>ROUND(SUM(BI93:BI107), 2)</f>
        <v>0</v>
      </c>
      <c r="G38" s="22"/>
      <c r="H38" s="22"/>
      <c r="I38" s="52">
        <v>0</v>
      </c>
      <c r="J38" s="51">
        <v>0</v>
      </c>
      <c r="K38" s="23"/>
    </row>
    <row r="39" spans="2:11" s="1" customFormat="1" ht="7" customHeight="1" x14ac:dyDescent="0.35">
      <c r="B39" s="21"/>
      <c r="C39" s="22"/>
      <c r="D39" s="22"/>
      <c r="E39" s="22"/>
      <c r="F39" s="22"/>
      <c r="G39" s="22"/>
      <c r="H39" s="22"/>
      <c r="I39" s="22"/>
      <c r="J39" s="22"/>
      <c r="K39" s="23"/>
    </row>
    <row r="40" spans="2:11" s="1" customFormat="1" ht="25.4" customHeight="1" x14ac:dyDescent="0.35">
      <c r="B40" s="21"/>
      <c r="C40" s="53"/>
      <c r="D40" s="54" t="s">
        <v>33</v>
      </c>
      <c r="E40" s="35"/>
      <c r="F40" s="35"/>
      <c r="G40" s="55" t="s">
        <v>34</v>
      </c>
      <c r="H40" s="56" t="s">
        <v>35</v>
      </c>
      <c r="I40" s="35"/>
      <c r="J40" s="57">
        <f>SUM(J31:J38)</f>
        <v>0</v>
      </c>
      <c r="K40" s="58"/>
    </row>
    <row r="41" spans="2:11" s="1" customFormat="1" ht="14.4" customHeight="1" x14ac:dyDescent="0.35">
      <c r="B41" s="26"/>
      <c r="C41" s="27"/>
      <c r="D41" s="27"/>
      <c r="E41" s="27"/>
      <c r="F41" s="27"/>
      <c r="G41" s="27"/>
      <c r="H41" s="27"/>
      <c r="I41" s="27"/>
      <c r="J41" s="27"/>
      <c r="K41" s="28"/>
    </row>
    <row r="45" spans="2:11" s="1" customFormat="1" ht="7" customHeight="1" x14ac:dyDescent="0.35">
      <c r="B45" s="29"/>
      <c r="C45" s="30"/>
      <c r="D45" s="30"/>
      <c r="E45" s="30"/>
      <c r="F45" s="30"/>
      <c r="G45" s="30"/>
      <c r="H45" s="30"/>
      <c r="I45" s="30"/>
      <c r="J45" s="30"/>
      <c r="K45" s="59"/>
    </row>
    <row r="46" spans="2:11" s="1" customFormat="1" ht="37" customHeight="1" x14ac:dyDescent="0.35">
      <c r="B46" s="21"/>
      <c r="C46" s="16" t="s">
        <v>58</v>
      </c>
      <c r="D46" s="22"/>
      <c r="E46" s="22"/>
      <c r="F46" s="22"/>
      <c r="G46" s="22"/>
      <c r="H46" s="22"/>
      <c r="I46" s="22"/>
      <c r="J46" s="22"/>
      <c r="K46" s="23"/>
    </row>
    <row r="47" spans="2:11" s="1" customFormat="1" ht="7" customHeight="1" x14ac:dyDescent="0.35">
      <c r="B47" s="21"/>
      <c r="C47" s="22"/>
      <c r="D47" s="22"/>
      <c r="E47" s="22"/>
      <c r="F47" s="22"/>
      <c r="G47" s="22"/>
      <c r="H47" s="22"/>
      <c r="I47" s="22"/>
      <c r="J47" s="22"/>
      <c r="K47" s="23"/>
    </row>
    <row r="48" spans="2:11" s="1" customFormat="1" ht="14.4" customHeight="1" x14ac:dyDescent="0.35">
      <c r="B48" s="21"/>
      <c r="C48" s="20" t="s">
        <v>6</v>
      </c>
      <c r="D48" s="22"/>
      <c r="E48" s="22"/>
      <c r="F48" s="22"/>
      <c r="G48" s="22"/>
      <c r="H48" s="22"/>
      <c r="I48" s="22"/>
      <c r="J48" s="22"/>
      <c r="K48" s="23"/>
    </row>
    <row r="49" spans="2:47" s="1" customFormat="1" ht="16.5" customHeight="1" x14ac:dyDescent="0.35">
      <c r="B49" s="21"/>
      <c r="C49" s="22"/>
      <c r="D49" s="22"/>
      <c r="E49" s="123" t="e">
        <f>E7</f>
        <v>#REF!</v>
      </c>
      <c r="F49" s="124"/>
      <c r="G49" s="124"/>
      <c r="H49" s="124"/>
      <c r="I49" s="22"/>
      <c r="J49" s="22"/>
      <c r="K49" s="23"/>
    </row>
    <row r="50" spans="2:47" x14ac:dyDescent="0.35">
      <c r="B50" s="14"/>
      <c r="C50" s="20" t="s">
        <v>53</v>
      </c>
      <c r="D50" s="15"/>
      <c r="E50" s="15"/>
      <c r="F50" s="15"/>
      <c r="G50" s="15"/>
      <c r="H50" s="15"/>
      <c r="I50" s="15"/>
      <c r="J50" s="15"/>
      <c r="K50" s="17"/>
    </row>
    <row r="51" spans="2:47" ht="16.5" customHeight="1" x14ac:dyDescent="0.35">
      <c r="B51" s="14"/>
      <c r="C51" s="15"/>
      <c r="D51" s="15"/>
      <c r="E51" s="123" t="s">
        <v>54</v>
      </c>
      <c r="F51" s="116"/>
      <c r="G51" s="116"/>
      <c r="H51" s="116"/>
      <c r="I51" s="15"/>
      <c r="J51" s="15"/>
      <c r="K51" s="17"/>
    </row>
    <row r="52" spans="2:47" x14ac:dyDescent="0.35">
      <c r="B52" s="14"/>
      <c r="C52" s="20" t="s">
        <v>55</v>
      </c>
      <c r="D52" s="15"/>
      <c r="E52" s="15"/>
      <c r="F52" s="15"/>
      <c r="G52" s="15"/>
      <c r="H52" s="15"/>
      <c r="I52" s="15"/>
      <c r="J52" s="15"/>
      <c r="K52" s="17"/>
    </row>
    <row r="53" spans="2:47" s="1" customFormat="1" ht="16.5" customHeight="1" x14ac:dyDescent="0.35">
      <c r="B53" s="21"/>
      <c r="C53" s="22"/>
      <c r="D53" s="22"/>
      <c r="E53" s="115" t="s">
        <v>97</v>
      </c>
      <c r="F53" s="125"/>
      <c r="G53" s="125"/>
      <c r="H53" s="125"/>
      <c r="I53" s="22"/>
      <c r="J53" s="22"/>
      <c r="K53" s="23"/>
    </row>
    <row r="54" spans="2:47" s="1" customFormat="1" ht="14.4" customHeight="1" x14ac:dyDescent="0.35">
      <c r="B54" s="21"/>
      <c r="C54" s="20" t="s">
        <v>56</v>
      </c>
      <c r="D54" s="22"/>
      <c r="E54" s="22"/>
      <c r="F54" s="22"/>
      <c r="G54" s="22"/>
      <c r="H54" s="22"/>
      <c r="I54" s="22"/>
      <c r="J54" s="22"/>
      <c r="K54" s="23"/>
    </row>
    <row r="55" spans="2:47" s="1" customFormat="1" ht="17.25" customHeight="1" x14ac:dyDescent="0.35">
      <c r="B55" s="21"/>
      <c r="C55" s="22"/>
      <c r="D55" s="22"/>
      <c r="E55" s="126" t="str">
        <f>E13</f>
        <v>D.1.4.2 - Elektroinstalace</v>
      </c>
      <c r="F55" s="125"/>
      <c r="G55" s="125"/>
      <c r="H55" s="125"/>
      <c r="I55" s="22"/>
      <c r="J55" s="22"/>
      <c r="K55" s="23"/>
    </row>
    <row r="56" spans="2:47" s="1" customFormat="1" ht="7" customHeight="1" x14ac:dyDescent="0.35"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2:47" s="1" customFormat="1" ht="18" customHeight="1" x14ac:dyDescent="0.35">
      <c r="B57" s="21"/>
      <c r="C57" s="20" t="s">
        <v>9</v>
      </c>
      <c r="D57" s="22"/>
      <c r="E57" s="22"/>
      <c r="F57" s="19" t="str">
        <f>F16</f>
        <v>Polní 252/1, 682 01 Vyškov</v>
      </c>
      <c r="G57" s="22"/>
      <c r="H57" s="22"/>
      <c r="I57" s="20" t="s">
        <v>11</v>
      </c>
      <c r="J57" s="44" t="e">
        <f>IF(J16="","",J16)</f>
        <v>#REF!</v>
      </c>
      <c r="K57" s="23"/>
    </row>
    <row r="58" spans="2:47" s="1" customFormat="1" ht="7" customHeight="1" x14ac:dyDescent="0.35">
      <c r="B58" s="21"/>
      <c r="C58" s="22"/>
      <c r="D58" s="22"/>
      <c r="E58" s="22"/>
      <c r="F58" s="22"/>
      <c r="G58" s="22"/>
      <c r="H58" s="22"/>
      <c r="I58" s="22"/>
      <c r="J58" s="22"/>
      <c r="K58" s="23"/>
    </row>
    <row r="59" spans="2:47" s="1" customFormat="1" x14ac:dyDescent="0.35">
      <c r="B59" s="21"/>
      <c r="C59" s="20" t="s">
        <v>12</v>
      </c>
      <c r="D59" s="22"/>
      <c r="E59" s="22"/>
      <c r="F59" s="19" t="str">
        <f>E19</f>
        <v>Sociální služby Vyškov, příspěvková organizace</v>
      </c>
      <c r="G59" s="22"/>
      <c r="H59" s="22"/>
      <c r="I59" s="20" t="s">
        <v>18</v>
      </c>
      <c r="J59" s="117" t="str">
        <f>E25</f>
        <v>DEA Energetická agentura s.r.o.</v>
      </c>
      <c r="K59" s="23"/>
    </row>
    <row r="60" spans="2:47" s="1" customFormat="1" ht="14.4" customHeight="1" x14ac:dyDescent="0.35">
      <c r="B60" s="21"/>
      <c r="C60" s="20" t="s">
        <v>17</v>
      </c>
      <c r="D60" s="22"/>
      <c r="E60" s="22"/>
      <c r="F60" s="19" t="e">
        <f>IF(E22="","",E22)</f>
        <v>#REF!</v>
      </c>
      <c r="G60" s="22"/>
      <c r="H60" s="22"/>
      <c r="I60" s="22"/>
      <c r="J60" s="127"/>
      <c r="K60" s="23"/>
    </row>
    <row r="61" spans="2:47" s="1" customFormat="1" ht="10.25" customHeight="1" x14ac:dyDescent="0.35">
      <c r="B61" s="21"/>
      <c r="C61" s="22"/>
      <c r="D61" s="22"/>
      <c r="E61" s="22"/>
      <c r="F61" s="22"/>
      <c r="G61" s="22"/>
      <c r="H61" s="22"/>
      <c r="I61" s="22"/>
      <c r="J61" s="22"/>
      <c r="K61" s="23"/>
    </row>
    <row r="62" spans="2:47" s="1" customFormat="1" ht="29.25" customHeight="1" x14ac:dyDescent="0.35">
      <c r="B62" s="21"/>
      <c r="C62" s="60" t="s">
        <v>59</v>
      </c>
      <c r="D62" s="53"/>
      <c r="E62" s="53"/>
      <c r="F62" s="53"/>
      <c r="G62" s="53"/>
      <c r="H62" s="53"/>
      <c r="I62" s="53"/>
      <c r="J62" s="61" t="s">
        <v>60</v>
      </c>
      <c r="K62" s="62"/>
    </row>
    <row r="63" spans="2:47" s="1" customFormat="1" ht="10.25" customHeight="1" x14ac:dyDescent="0.35">
      <c r="B63" s="21"/>
      <c r="C63" s="22"/>
      <c r="D63" s="22"/>
      <c r="E63" s="22"/>
      <c r="F63" s="22"/>
      <c r="G63" s="22"/>
      <c r="H63" s="22"/>
      <c r="I63" s="22"/>
      <c r="J63" s="22"/>
      <c r="K63" s="23"/>
    </row>
    <row r="64" spans="2:47" s="1" customFormat="1" ht="29.25" customHeight="1" x14ac:dyDescent="0.35">
      <c r="B64" s="21"/>
      <c r="C64" s="63" t="s">
        <v>61</v>
      </c>
      <c r="D64" s="22"/>
      <c r="E64" s="22"/>
      <c r="F64" s="22"/>
      <c r="G64" s="22"/>
      <c r="H64" s="22"/>
      <c r="I64" s="22"/>
      <c r="J64" s="50">
        <f>J93</f>
        <v>0</v>
      </c>
      <c r="K64" s="23"/>
      <c r="AU64" s="10" t="s">
        <v>62</v>
      </c>
    </row>
    <row r="65" spans="2:12" s="3" customFormat="1" ht="25" customHeight="1" x14ac:dyDescent="0.35">
      <c r="B65" s="64"/>
      <c r="C65" s="65"/>
      <c r="D65" s="66" t="s">
        <v>99</v>
      </c>
      <c r="E65" s="67"/>
      <c r="F65" s="67"/>
      <c r="G65" s="67"/>
      <c r="H65" s="67"/>
      <c r="I65" s="67"/>
      <c r="J65" s="68">
        <f>J94</f>
        <v>0</v>
      </c>
      <c r="K65" s="69"/>
    </row>
    <row r="66" spans="2:12" s="4" customFormat="1" ht="19.899999999999999" customHeight="1" x14ac:dyDescent="0.35">
      <c r="B66" s="70"/>
      <c r="C66" s="71"/>
      <c r="D66" s="72" t="s">
        <v>100</v>
      </c>
      <c r="E66" s="73"/>
      <c r="F66" s="73"/>
      <c r="G66" s="73"/>
      <c r="H66" s="73"/>
      <c r="I66" s="73"/>
      <c r="J66" s="74">
        <f>J95</f>
        <v>0</v>
      </c>
      <c r="K66" s="75"/>
    </row>
    <row r="67" spans="2:12" s="4" customFormat="1" ht="19.899999999999999" customHeight="1" x14ac:dyDescent="0.35">
      <c r="B67" s="70"/>
      <c r="C67" s="71"/>
      <c r="D67" s="72" t="s">
        <v>101</v>
      </c>
      <c r="E67" s="73"/>
      <c r="F67" s="73"/>
      <c r="G67" s="73"/>
      <c r="H67" s="73"/>
      <c r="I67" s="73"/>
      <c r="J67" s="74">
        <f>J97</f>
        <v>0</v>
      </c>
      <c r="K67" s="75"/>
    </row>
    <row r="68" spans="2:12" s="3" customFormat="1" ht="25" customHeight="1" x14ac:dyDescent="0.35">
      <c r="B68" s="64"/>
      <c r="C68" s="65"/>
      <c r="D68" s="66" t="s">
        <v>102</v>
      </c>
      <c r="E68" s="67"/>
      <c r="F68" s="67"/>
      <c r="G68" s="67"/>
      <c r="H68" s="67"/>
      <c r="I68" s="67"/>
      <c r="J68" s="68">
        <f>J101</f>
        <v>0</v>
      </c>
      <c r="K68" s="69"/>
    </row>
    <row r="69" spans="2:12" s="3" customFormat="1" ht="25" customHeight="1" x14ac:dyDescent="0.35">
      <c r="B69" s="64"/>
      <c r="C69" s="65"/>
      <c r="D69" s="66" t="s">
        <v>93</v>
      </c>
      <c r="E69" s="67"/>
      <c r="F69" s="67"/>
      <c r="G69" s="67"/>
      <c r="H69" s="67"/>
      <c r="I69" s="67"/>
      <c r="J69" s="68">
        <f>J104</f>
        <v>0</v>
      </c>
      <c r="K69" s="69"/>
    </row>
    <row r="70" spans="2:12" s="1" customFormat="1" ht="21.75" customHeight="1" x14ac:dyDescent="0.35">
      <c r="B70" s="21"/>
      <c r="C70" s="22"/>
      <c r="D70" s="22"/>
      <c r="E70" s="22"/>
      <c r="F70" s="22"/>
      <c r="G70" s="22"/>
      <c r="H70" s="22"/>
      <c r="I70" s="22"/>
      <c r="J70" s="22"/>
      <c r="K70" s="23"/>
    </row>
    <row r="71" spans="2:12" s="1" customFormat="1" ht="7" customHeight="1" x14ac:dyDescent="0.35">
      <c r="B71" s="26"/>
      <c r="C71" s="27"/>
      <c r="D71" s="27"/>
      <c r="E71" s="27"/>
      <c r="F71" s="27"/>
      <c r="G71" s="27"/>
      <c r="H71" s="27"/>
      <c r="I71" s="27"/>
      <c r="J71" s="27"/>
      <c r="K71" s="28"/>
    </row>
    <row r="75" spans="2:12" s="1" customFormat="1" ht="7" customHeight="1" x14ac:dyDescent="0.35"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21"/>
    </row>
    <row r="76" spans="2:12" s="1" customFormat="1" ht="37" customHeight="1" x14ac:dyDescent="0.35">
      <c r="B76" s="21"/>
      <c r="C76" s="31" t="s">
        <v>63</v>
      </c>
      <c r="L76" s="21"/>
    </row>
    <row r="77" spans="2:12" s="1" customFormat="1" ht="7" customHeight="1" x14ac:dyDescent="0.35">
      <c r="B77" s="21"/>
      <c r="L77" s="21"/>
    </row>
    <row r="78" spans="2:12" s="1" customFormat="1" ht="14.4" customHeight="1" x14ac:dyDescent="0.35">
      <c r="B78" s="21"/>
      <c r="C78" s="32" t="s">
        <v>6</v>
      </c>
      <c r="L78" s="21"/>
    </row>
    <row r="79" spans="2:12" s="1" customFormat="1" ht="16.5" customHeight="1" x14ac:dyDescent="0.35">
      <c r="B79" s="21"/>
      <c r="E79" s="118" t="e">
        <f>E7</f>
        <v>#REF!</v>
      </c>
      <c r="F79" s="119"/>
      <c r="G79" s="119"/>
      <c r="H79" s="119"/>
      <c r="L79" s="21"/>
    </row>
    <row r="80" spans="2:12" x14ac:dyDescent="0.35">
      <c r="B80" s="14"/>
      <c r="C80" s="32" t="s">
        <v>53</v>
      </c>
      <c r="L80" s="14"/>
    </row>
    <row r="81" spans="2:65" ht="16.5" customHeight="1" x14ac:dyDescent="0.35">
      <c r="B81" s="14"/>
      <c r="E81" s="118" t="s">
        <v>54</v>
      </c>
      <c r="F81" s="113"/>
      <c r="G81" s="113"/>
      <c r="H81" s="113"/>
      <c r="L81" s="14"/>
    </row>
    <row r="82" spans="2:65" x14ac:dyDescent="0.35">
      <c r="B82" s="14"/>
      <c r="C82" s="32" t="s">
        <v>55</v>
      </c>
      <c r="L82" s="14"/>
    </row>
    <row r="83" spans="2:65" s="1" customFormat="1" ht="16.5" customHeight="1" x14ac:dyDescent="0.35">
      <c r="B83" s="21"/>
      <c r="E83" s="120" t="s">
        <v>97</v>
      </c>
      <c r="F83" s="121"/>
      <c r="G83" s="121"/>
      <c r="H83" s="121"/>
      <c r="L83" s="21"/>
    </row>
    <row r="84" spans="2:65" s="1" customFormat="1" ht="14.4" customHeight="1" x14ac:dyDescent="0.35">
      <c r="B84" s="21"/>
      <c r="C84" s="32" t="s">
        <v>56</v>
      </c>
      <c r="L84" s="21"/>
    </row>
    <row r="85" spans="2:65" s="1" customFormat="1" ht="17.25" customHeight="1" x14ac:dyDescent="0.35">
      <c r="B85" s="21"/>
      <c r="E85" s="114" t="str">
        <f>E13</f>
        <v>D.1.4.2 - Elektroinstalace</v>
      </c>
      <c r="F85" s="121"/>
      <c r="G85" s="121"/>
      <c r="H85" s="121"/>
      <c r="L85" s="21"/>
    </row>
    <row r="86" spans="2:65" s="1" customFormat="1" ht="7" customHeight="1" x14ac:dyDescent="0.35">
      <c r="B86" s="21"/>
      <c r="L86" s="21"/>
    </row>
    <row r="87" spans="2:65" s="1" customFormat="1" ht="18" customHeight="1" x14ac:dyDescent="0.35">
      <c r="B87" s="21"/>
      <c r="C87" s="32" t="s">
        <v>9</v>
      </c>
      <c r="F87" s="76" t="str">
        <f>F16</f>
        <v>Polní 252/1, 682 01 Vyškov</v>
      </c>
      <c r="I87" s="32" t="s">
        <v>11</v>
      </c>
      <c r="J87" s="33" t="e">
        <f>IF(J16="","",J16)</f>
        <v>#REF!</v>
      </c>
      <c r="L87" s="21"/>
    </row>
    <row r="88" spans="2:65" s="1" customFormat="1" ht="7" customHeight="1" x14ac:dyDescent="0.35">
      <c r="B88" s="21"/>
      <c r="L88" s="21"/>
    </row>
    <row r="89" spans="2:65" s="1" customFormat="1" x14ac:dyDescent="0.35">
      <c r="B89" s="21"/>
      <c r="C89" s="32" t="s">
        <v>12</v>
      </c>
      <c r="F89" s="76" t="str">
        <f>E19</f>
        <v>Sociální služby Vyškov, příspěvková organizace</v>
      </c>
      <c r="I89" s="32" t="s">
        <v>18</v>
      </c>
      <c r="J89" s="76" t="str">
        <f>E25</f>
        <v>DEA Energetická agentura s.r.o.</v>
      </c>
      <c r="L89" s="21"/>
    </row>
    <row r="90" spans="2:65" s="1" customFormat="1" ht="14.4" customHeight="1" x14ac:dyDescent="0.35">
      <c r="B90" s="21"/>
      <c r="C90" s="32" t="s">
        <v>17</v>
      </c>
      <c r="F90" s="76" t="e">
        <f>IF(E22="","",E22)</f>
        <v>#REF!</v>
      </c>
      <c r="L90" s="21"/>
    </row>
    <row r="91" spans="2:65" s="1" customFormat="1" ht="10.25" customHeight="1" x14ac:dyDescent="0.35">
      <c r="B91" s="21"/>
      <c r="L91" s="21"/>
    </row>
    <row r="92" spans="2:65" s="5" customFormat="1" ht="29.25" customHeight="1" x14ac:dyDescent="0.35">
      <c r="B92" s="77"/>
      <c r="C92" s="78" t="s">
        <v>64</v>
      </c>
      <c r="D92" s="79" t="s">
        <v>37</v>
      </c>
      <c r="E92" s="79" t="s">
        <v>36</v>
      </c>
      <c r="F92" s="79" t="s">
        <v>65</v>
      </c>
      <c r="G92" s="79" t="s">
        <v>66</v>
      </c>
      <c r="H92" s="79" t="s">
        <v>67</v>
      </c>
      <c r="I92" s="79" t="s">
        <v>68</v>
      </c>
      <c r="J92" s="79" t="s">
        <v>60</v>
      </c>
      <c r="K92" s="80" t="s">
        <v>69</v>
      </c>
      <c r="L92" s="77"/>
      <c r="M92" s="36" t="s">
        <v>70</v>
      </c>
      <c r="N92" s="37" t="s">
        <v>27</v>
      </c>
      <c r="O92" s="37" t="s">
        <v>71</v>
      </c>
      <c r="P92" s="37" t="s">
        <v>72</v>
      </c>
      <c r="Q92" s="37" t="s">
        <v>73</v>
      </c>
      <c r="R92" s="37" t="s">
        <v>74</v>
      </c>
      <c r="S92" s="37" t="s">
        <v>75</v>
      </c>
      <c r="T92" s="38" t="s">
        <v>76</v>
      </c>
    </row>
    <row r="93" spans="2:65" s="1" customFormat="1" ht="29.25" customHeight="1" x14ac:dyDescent="0.35">
      <c r="B93" s="21"/>
      <c r="C93" s="40" t="s">
        <v>61</v>
      </c>
      <c r="J93" s="81">
        <f>BK93</f>
        <v>0</v>
      </c>
      <c r="L93" s="21"/>
      <c r="M93" s="39"/>
      <c r="N93" s="34"/>
      <c r="O93" s="34"/>
      <c r="P93" s="82">
        <f>P94+P101+P104</f>
        <v>0</v>
      </c>
      <c r="Q93" s="34"/>
      <c r="R93" s="82">
        <f>R94+R101+R104</f>
        <v>0</v>
      </c>
      <c r="S93" s="34"/>
      <c r="T93" s="83">
        <f>T94+T101+T104</f>
        <v>0</v>
      </c>
      <c r="AT93" s="10" t="s">
        <v>38</v>
      </c>
      <c r="AU93" s="10" t="s">
        <v>62</v>
      </c>
      <c r="BK93" s="84">
        <f>BK94+BK101+BK104</f>
        <v>0</v>
      </c>
    </row>
    <row r="94" spans="2:65" s="6" customFormat="1" ht="37.4" customHeight="1" x14ac:dyDescent="0.35">
      <c r="B94" s="85"/>
      <c r="D94" s="86" t="s">
        <v>38</v>
      </c>
      <c r="E94" s="87" t="s">
        <v>103</v>
      </c>
      <c r="F94" s="87" t="s">
        <v>44</v>
      </c>
      <c r="J94" s="88">
        <f>BK94</f>
        <v>0</v>
      </c>
      <c r="L94" s="85"/>
      <c r="M94" s="89"/>
      <c r="N94" s="90"/>
      <c r="O94" s="90"/>
      <c r="P94" s="91">
        <f>P95+P97</f>
        <v>0</v>
      </c>
      <c r="Q94" s="90"/>
      <c r="R94" s="91">
        <f>R95+R97</f>
        <v>0</v>
      </c>
      <c r="S94" s="90"/>
      <c r="T94" s="92">
        <f>T95+T97</f>
        <v>0</v>
      </c>
      <c r="AR94" s="86" t="s">
        <v>40</v>
      </c>
      <c r="AT94" s="93" t="s">
        <v>38</v>
      </c>
      <c r="AU94" s="93" t="s">
        <v>39</v>
      </c>
      <c r="AY94" s="86" t="s">
        <v>77</v>
      </c>
      <c r="BK94" s="94">
        <f>BK95+BK97</f>
        <v>0</v>
      </c>
    </row>
    <row r="95" spans="2:65" s="6" customFormat="1" ht="19.899999999999999" customHeight="1" x14ac:dyDescent="0.35">
      <c r="B95" s="85"/>
      <c r="D95" s="86" t="s">
        <v>38</v>
      </c>
      <c r="E95" s="95" t="s">
        <v>104</v>
      </c>
      <c r="F95" s="95" t="s">
        <v>105</v>
      </c>
      <c r="J95" s="96">
        <f>BK95</f>
        <v>0</v>
      </c>
      <c r="L95" s="85"/>
      <c r="M95" s="89"/>
      <c r="N95" s="90"/>
      <c r="O95" s="90"/>
      <c r="P95" s="91">
        <f>P96</f>
        <v>0</v>
      </c>
      <c r="Q95" s="90"/>
      <c r="R95" s="91">
        <f>R96</f>
        <v>0</v>
      </c>
      <c r="S95" s="90"/>
      <c r="T95" s="92">
        <f>T96</f>
        <v>0</v>
      </c>
      <c r="AR95" s="86" t="s">
        <v>40</v>
      </c>
      <c r="AT95" s="93" t="s">
        <v>38</v>
      </c>
      <c r="AU95" s="93" t="s">
        <v>40</v>
      </c>
      <c r="AY95" s="86" t="s">
        <v>77</v>
      </c>
      <c r="BK95" s="94">
        <f>BK96</f>
        <v>0</v>
      </c>
    </row>
    <row r="96" spans="2:65" s="1" customFormat="1" ht="25.5" customHeight="1" x14ac:dyDescent="0.35">
      <c r="B96" s="97"/>
      <c r="C96" s="98" t="s">
        <v>40</v>
      </c>
      <c r="D96" s="98" t="s">
        <v>78</v>
      </c>
      <c r="E96" s="99" t="s">
        <v>106</v>
      </c>
      <c r="F96" s="100" t="s">
        <v>107</v>
      </c>
      <c r="G96" s="101" t="s">
        <v>79</v>
      </c>
      <c r="H96" s="102">
        <v>35</v>
      </c>
      <c r="I96" s="103"/>
      <c r="J96" s="103">
        <f>ROUND(I96*H96,2)</f>
        <v>0</v>
      </c>
      <c r="K96" s="100" t="s">
        <v>1</v>
      </c>
      <c r="L96" s="21"/>
      <c r="M96" s="104" t="s">
        <v>1</v>
      </c>
      <c r="N96" s="105" t="s">
        <v>29</v>
      </c>
      <c r="O96" s="106">
        <v>0</v>
      </c>
      <c r="P96" s="106">
        <f>O96*H96</f>
        <v>0</v>
      </c>
      <c r="Q96" s="106">
        <v>0</v>
      </c>
      <c r="R96" s="106">
        <f>Q96*H96</f>
        <v>0</v>
      </c>
      <c r="S96" s="106">
        <v>0</v>
      </c>
      <c r="T96" s="107">
        <f>S96*H96</f>
        <v>0</v>
      </c>
      <c r="AR96" s="10" t="s">
        <v>43</v>
      </c>
      <c r="AT96" s="10" t="s">
        <v>78</v>
      </c>
      <c r="AU96" s="10" t="s">
        <v>41</v>
      </c>
      <c r="AY96" s="10" t="s">
        <v>77</v>
      </c>
      <c r="BE96" s="108">
        <f>IF(N96="základní",J96,0)</f>
        <v>0</v>
      </c>
      <c r="BF96" s="108">
        <f>IF(N96="snížená",J96,0)</f>
        <v>0</v>
      </c>
      <c r="BG96" s="108">
        <f>IF(N96="zákl. přenesená",J96,0)</f>
        <v>0</v>
      </c>
      <c r="BH96" s="108">
        <f>IF(N96="sníž. přenesená",J96,0)</f>
        <v>0</v>
      </c>
      <c r="BI96" s="108">
        <f>IF(N96="nulová",J96,0)</f>
        <v>0</v>
      </c>
      <c r="BJ96" s="10" t="s">
        <v>41</v>
      </c>
      <c r="BK96" s="108">
        <f>ROUND(I96*H96,2)</f>
        <v>0</v>
      </c>
      <c r="BL96" s="10" t="s">
        <v>43</v>
      </c>
      <c r="BM96" s="10" t="s">
        <v>108</v>
      </c>
    </row>
    <row r="97" spans="2:65" s="6" customFormat="1" ht="29.9" customHeight="1" x14ac:dyDescent="0.35">
      <c r="B97" s="85"/>
      <c r="D97" s="86" t="s">
        <v>38</v>
      </c>
      <c r="E97" s="95" t="s">
        <v>109</v>
      </c>
      <c r="F97" s="95" t="s">
        <v>110</v>
      </c>
      <c r="J97" s="96">
        <f>BK97</f>
        <v>0</v>
      </c>
      <c r="L97" s="85"/>
      <c r="M97" s="89"/>
      <c r="N97" s="90"/>
      <c r="O97" s="90"/>
      <c r="P97" s="91">
        <f>SUM(P98:P100)</f>
        <v>0</v>
      </c>
      <c r="Q97" s="90"/>
      <c r="R97" s="91">
        <f>SUM(R98:R100)</f>
        <v>0</v>
      </c>
      <c r="S97" s="90"/>
      <c r="T97" s="92">
        <f>SUM(T98:T100)</f>
        <v>0</v>
      </c>
      <c r="AR97" s="86" t="s">
        <v>40</v>
      </c>
      <c r="AT97" s="93" t="s">
        <v>38</v>
      </c>
      <c r="AU97" s="93" t="s">
        <v>40</v>
      </c>
      <c r="AY97" s="86" t="s">
        <v>77</v>
      </c>
      <c r="BK97" s="94">
        <f>SUM(BK98:BK100)</f>
        <v>0</v>
      </c>
    </row>
    <row r="98" spans="2:65" s="1" customFormat="1" ht="16.5" customHeight="1" x14ac:dyDescent="0.35">
      <c r="B98" s="97"/>
      <c r="C98" s="98" t="s">
        <v>41</v>
      </c>
      <c r="D98" s="98" t="s">
        <v>78</v>
      </c>
      <c r="E98" s="99" t="s">
        <v>111</v>
      </c>
      <c r="F98" s="100" t="s">
        <v>112</v>
      </c>
      <c r="G98" s="101" t="s">
        <v>79</v>
      </c>
      <c r="H98" s="102">
        <v>35</v>
      </c>
      <c r="I98" s="103"/>
      <c r="J98" s="103">
        <f>ROUND(I98*H98,2)</f>
        <v>0</v>
      </c>
      <c r="K98" s="100" t="s">
        <v>1</v>
      </c>
      <c r="L98" s="21"/>
      <c r="M98" s="104" t="s">
        <v>1</v>
      </c>
      <c r="N98" s="105" t="s">
        <v>29</v>
      </c>
      <c r="O98" s="106">
        <v>0</v>
      </c>
      <c r="P98" s="106">
        <f>O98*H98</f>
        <v>0</v>
      </c>
      <c r="Q98" s="106">
        <v>0</v>
      </c>
      <c r="R98" s="106">
        <f>Q98*H98</f>
        <v>0</v>
      </c>
      <c r="S98" s="106">
        <v>0</v>
      </c>
      <c r="T98" s="107">
        <f>S98*H98</f>
        <v>0</v>
      </c>
      <c r="AR98" s="10" t="s">
        <v>43</v>
      </c>
      <c r="AT98" s="10" t="s">
        <v>78</v>
      </c>
      <c r="AU98" s="10" t="s">
        <v>41</v>
      </c>
      <c r="AY98" s="10" t="s">
        <v>77</v>
      </c>
      <c r="BE98" s="108">
        <f>IF(N98="základní",J98,0)</f>
        <v>0</v>
      </c>
      <c r="BF98" s="108">
        <f>IF(N98="snížená",J98,0)</f>
        <v>0</v>
      </c>
      <c r="BG98" s="108">
        <f>IF(N98="zákl. přenesená",J98,0)</f>
        <v>0</v>
      </c>
      <c r="BH98" s="108">
        <f>IF(N98="sníž. přenesená",J98,0)</f>
        <v>0</v>
      </c>
      <c r="BI98" s="108">
        <f>IF(N98="nulová",J98,0)</f>
        <v>0</v>
      </c>
      <c r="BJ98" s="10" t="s">
        <v>41</v>
      </c>
      <c r="BK98" s="108">
        <f>ROUND(I98*H98,2)</f>
        <v>0</v>
      </c>
      <c r="BL98" s="10" t="s">
        <v>43</v>
      </c>
      <c r="BM98" s="10" t="s">
        <v>113</v>
      </c>
    </row>
    <row r="99" spans="2:65" s="1" customFormat="1" ht="16.5" customHeight="1" x14ac:dyDescent="0.35">
      <c r="B99" s="97"/>
      <c r="C99" s="98" t="s">
        <v>42</v>
      </c>
      <c r="D99" s="98" t="s">
        <v>78</v>
      </c>
      <c r="E99" s="99" t="s">
        <v>114</v>
      </c>
      <c r="F99" s="100" t="s">
        <v>115</v>
      </c>
      <c r="G99" s="101" t="s">
        <v>91</v>
      </c>
      <c r="H99" s="102">
        <v>1</v>
      </c>
      <c r="I99" s="103"/>
      <c r="J99" s="103">
        <f>ROUND(I99*H99,2)</f>
        <v>0</v>
      </c>
      <c r="K99" s="100" t="s">
        <v>1</v>
      </c>
      <c r="L99" s="21"/>
      <c r="M99" s="104" t="s">
        <v>1</v>
      </c>
      <c r="N99" s="105" t="s">
        <v>29</v>
      </c>
      <c r="O99" s="106">
        <v>0</v>
      </c>
      <c r="P99" s="106">
        <f>O99*H99</f>
        <v>0</v>
      </c>
      <c r="Q99" s="106">
        <v>0</v>
      </c>
      <c r="R99" s="106">
        <f>Q99*H99</f>
        <v>0</v>
      </c>
      <c r="S99" s="106">
        <v>0</v>
      </c>
      <c r="T99" s="107">
        <f>S99*H99</f>
        <v>0</v>
      </c>
      <c r="AR99" s="10" t="s">
        <v>43</v>
      </c>
      <c r="AT99" s="10" t="s">
        <v>78</v>
      </c>
      <c r="AU99" s="10" t="s">
        <v>41</v>
      </c>
      <c r="AY99" s="10" t="s">
        <v>77</v>
      </c>
      <c r="BE99" s="108">
        <f>IF(N99="základní",J99,0)</f>
        <v>0</v>
      </c>
      <c r="BF99" s="108">
        <f>IF(N99="snížená",J99,0)</f>
        <v>0</v>
      </c>
      <c r="BG99" s="108">
        <f>IF(N99="zákl. přenesená",J99,0)</f>
        <v>0</v>
      </c>
      <c r="BH99" s="108">
        <f>IF(N99="sníž. přenesená",J99,0)</f>
        <v>0</v>
      </c>
      <c r="BI99" s="108">
        <f>IF(N99="nulová",J99,0)</f>
        <v>0</v>
      </c>
      <c r="BJ99" s="10" t="s">
        <v>41</v>
      </c>
      <c r="BK99" s="108">
        <f>ROUND(I99*H99,2)</f>
        <v>0</v>
      </c>
      <c r="BL99" s="10" t="s">
        <v>43</v>
      </c>
      <c r="BM99" s="10" t="s">
        <v>116</v>
      </c>
    </row>
    <row r="100" spans="2:65" s="1" customFormat="1" ht="16.5" customHeight="1" x14ac:dyDescent="0.35">
      <c r="B100" s="97"/>
      <c r="C100" s="98" t="s">
        <v>43</v>
      </c>
      <c r="D100" s="98" t="s">
        <v>78</v>
      </c>
      <c r="E100" s="99" t="s">
        <v>117</v>
      </c>
      <c r="F100" s="100" t="s">
        <v>118</v>
      </c>
      <c r="G100" s="101" t="s">
        <v>92</v>
      </c>
      <c r="H100" s="102">
        <v>1</v>
      </c>
      <c r="I100" s="103"/>
      <c r="J100" s="103">
        <f>ROUND(I100*H100,2)</f>
        <v>0</v>
      </c>
      <c r="K100" s="100" t="s">
        <v>1</v>
      </c>
      <c r="L100" s="21"/>
      <c r="M100" s="104" t="s">
        <v>1</v>
      </c>
      <c r="N100" s="105" t="s">
        <v>29</v>
      </c>
      <c r="O100" s="106">
        <v>0</v>
      </c>
      <c r="P100" s="106">
        <f>O100*H100</f>
        <v>0</v>
      </c>
      <c r="Q100" s="106">
        <v>0</v>
      </c>
      <c r="R100" s="106">
        <f>Q100*H100</f>
        <v>0</v>
      </c>
      <c r="S100" s="106">
        <v>0</v>
      </c>
      <c r="T100" s="107">
        <f>S100*H100</f>
        <v>0</v>
      </c>
      <c r="AR100" s="10" t="s">
        <v>43</v>
      </c>
      <c r="AT100" s="10" t="s">
        <v>78</v>
      </c>
      <c r="AU100" s="10" t="s">
        <v>41</v>
      </c>
      <c r="AY100" s="10" t="s">
        <v>77</v>
      </c>
      <c r="BE100" s="108">
        <f>IF(N100="základní",J100,0)</f>
        <v>0</v>
      </c>
      <c r="BF100" s="108">
        <f>IF(N100="snížená",J100,0)</f>
        <v>0</v>
      </c>
      <c r="BG100" s="108">
        <f>IF(N100="zákl. přenesená",J100,0)</f>
        <v>0</v>
      </c>
      <c r="BH100" s="108">
        <f>IF(N100="sníž. přenesená",J100,0)</f>
        <v>0</v>
      </c>
      <c r="BI100" s="108">
        <f>IF(N100="nulová",J100,0)</f>
        <v>0</v>
      </c>
      <c r="BJ100" s="10" t="s">
        <v>41</v>
      </c>
      <c r="BK100" s="108">
        <f>ROUND(I100*H100,2)</f>
        <v>0</v>
      </c>
      <c r="BL100" s="10" t="s">
        <v>43</v>
      </c>
      <c r="BM100" s="10" t="s">
        <v>119</v>
      </c>
    </row>
    <row r="101" spans="2:65" s="6" customFormat="1" ht="37.4" customHeight="1" x14ac:dyDescent="0.35">
      <c r="B101" s="85"/>
      <c r="D101" s="86" t="s">
        <v>38</v>
      </c>
      <c r="E101" s="87" t="s">
        <v>120</v>
      </c>
      <c r="F101" s="87" t="s">
        <v>121</v>
      </c>
      <c r="J101" s="88">
        <f>BK101</f>
        <v>0</v>
      </c>
      <c r="L101" s="85"/>
      <c r="M101" s="89"/>
      <c r="N101" s="90"/>
      <c r="O101" s="90"/>
      <c r="P101" s="91">
        <f>SUM(P102:P103)</f>
        <v>0</v>
      </c>
      <c r="Q101" s="90"/>
      <c r="R101" s="91">
        <f>SUM(R102:R103)</f>
        <v>0</v>
      </c>
      <c r="S101" s="90"/>
      <c r="T101" s="92">
        <f>SUM(T102:T103)</f>
        <v>0</v>
      </c>
      <c r="AR101" s="86" t="s">
        <v>40</v>
      </c>
      <c r="AT101" s="93" t="s">
        <v>38</v>
      </c>
      <c r="AU101" s="93" t="s">
        <v>39</v>
      </c>
      <c r="AY101" s="86" t="s">
        <v>77</v>
      </c>
      <c r="BK101" s="94">
        <f>SUM(BK102:BK103)</f>
        <v>0</v>
      </c>
    </row>
    <row r="102" spans="2:65" s="1" customFormat="1" ht="16.5" customHeight="1" x14ac:dyDescent="0.35">
      <c r="B102" s="97"/>
      <c r="C102" s="98" t="s">
        <v>81</v>
      </c>
      <c r="D102" s="98" t="s">
        <v>78</v>
      </c>
      <c r="E102" s="99" t="s">
        <v>122</v>
      </c>
      <c r="F102" s="100" t="s">
        <v>123</v>
      </c>
      <c r="G102" s="101" t="s">
        <v>91</v>
      </c>
      <c r="H102" s="102">
        <v>2</v>
      </c>
      <c r="I102" s="103"/>
      <c r="J102" s="103">
        <f>ROUND(I102*H102,2)</f>
        <v>0</v>
      </c>
      <c r="K102" s="100" t="s">
        <v>1</v>
      </c>
      <c r="L102" s="21"/>
      <c r="M102" s="104" t="s">
        <v>1</v>
      </c>
      <c r="N102" s="105" t="s">
        <v>29</v>
      </c>
      <c r="O102" s="106">
        <v>0</v>
      </c>
      <c r="P102" s="106">
        <f>O102*H102</f>
        <v>0</v>
      </c>
      <c r="Q102" s="106">
        <v>0</v>
      </c>
      <c r="R102" s="106">
        <f>Q102*H102</f>
        <v>0</v>
      </c>
      <c r="S102" s="106">
        <v>0</v>
      </c>
      <c r="T102" s="107">
        <f>S102*H102</f>
        <v>0</v>
      </c>
      <c r="AR102" s="10" t="s">
        <v>43</v>
      </c>
      <c r="AT102" s="10" t="s">
        <v>78</v>
      </c>
      <c r="AU102" s="10" t="s">
        <v>40</v>
      </c>
      <c r="AY102" s="10" t="s">
        <v>77</v>
      </c>
      <c r="BE102" s="108">
        <f>IF(N102="základní",J102,0)</f>
        <v>0</v>
      </c>
      <c r="BF102" s="108">
        <f>IF(N102="snížená",J102,0)</f>
        <v>0</v>
      </c>
      <c r="BG102" s="108">
        <f>IF(N102="zákl. přenesená",J102,0)</f>
        <v>0</v>
      </c>
      <c r="BH102" s="108">
        <f>IF(N102="sníž. přenesená",J102,0)</f>
        <v>0</v>
      </c>
      <c r="BI102" s="108">
        <f>IF(N102="nulová",J102,0)</f>
        <v>0</v>
      </c>
      <c r="BJ102" s="10" t="s">
        <v>41</v>
      </c>
      <c r="BK102" s="108">
        <f>ROUND(I102*H102,2)</f>
        <v>0</v>
      </c>
      <c r="BL102" s="10" t="s">
        <v>43</v>
      </c>
      <c r="BM102" s="10" t="s">
        <v>124</v>
      </c>
    </row>
    <row r="103" spans="2:65" s="1" customFormat="1" ht="16.5" customHeight="1" x14ac:dyDescent="0.35">
      <c r="B103" s="97"/>
      <c r="C103" s="98" t="s">
        <v>82</v>
      </c>
      <c r="D103" s="98" t="s">
        <v>78</v>
      </c>
      <c r="E103" s="99" t="s">
        <v>125</v>
      </c>
      <c r="F103" s="100" t="s">
        <v>126</v>
      </c>
      <c r="G103" s="101" t="s">
        <v>91</v>
      </c>
      <c r="H103" s="102">
        <v>2</v>
      </c>
      <c r="I103" s="103"/>
      <c r="J103" s="103">
        <f>ROUND(I103*H103,2)</f>
        <v>0</v>
      </c>
      <c r="K103" s="100" t="s">
        <v>1</v>
      </c>
      <c r="L103" s="21"/>
      <c r="M103" s="104" t="s">
        <v>1</v>
      </c>
      <c r="N103" s="105" t="s">
        <v>29</v>
      </c>
      <c r="O103" s="106">
        <v>0</v>
      </c>
      <c r="P103" s="106">
        <f>O103*H103</f>
        <v>0</v>
      </c>
      <c r="Q103" s="106">
        <v>0</v>
      </c>
      <c r="R103" s="106">
        <f>Q103*H103</f>
        <v>0</v>
      </c>
      <c r="S103" s="106">
        <v>0</v>
      </c>
      <c r="T103" s="107">
        <f>S103*H103</f>
        <v>0</v>
      </c>
      <c r="AR103" s="10" t="s">
        <v>43</v>
      </c>
      <c r="AT103" s="10" t="s">
        <v>78</v>
      </c>
      <c r="AU103" s="10" t="s">
        <v>40</v>
      </c>
      <c r="AY103" s="10" t="s">
        <v>77</v>
      </c>
      <c r="BE103" s="108">
        <f>IF(N103="základní",J103,0)</f>
        <v>0</v>
      </c>
      <c r="BF103" s="108">
        <f>IF(N103="snížená",J103,0)</f>
        <v>0</v>
      </c>
      <c r="BG103" s="108">
        <f>IF(N103="zákl. přenesená",J103,0)</f>
        <v>0</v>
      </c>
      <c r="BH103" s="108">
        <f>IF(N103="sníž. přenesená",J103,0)</f>
        <v>0</v>
      </c>
      <c r="BI103" s="108">
        <f>IF(N103="nulová",J103,0)</f>
        <v>0</v>
      </c>
      <c r="BJ103" s="10" t="s">
        <v>41</v>
      </c>
      <c r="BK103" s="108">
        <f>ROUND(I103*H103,2)</f>
        <v>0</v>
      </c>
      <c r="BL103" s="10" t="s">
        <v>43</v>
      </c>
      <c r="BM103" s="10" t="s">
        <v>127</v>
      </c>
    </row>
    <row r="104" spans="2:65" s="6" customFormat="1" ht="37.4" customHeight="1" x14ac:dyDescent="0.35">
      <c r="B104" s="85"/>
      <c r="D104" s="86" t="s">
        <v>38</v>
      </c>
      <c r="E104" s="87" t="s">
        <v>95</v>
      </c>
      <c r="F104" s="87" t="s">
        <v>96</v>
      </c>
      <c r="J104" s="88">
        <f>BK104</f>
        <v>0</v>
      </c>
      <c r="L104" s="85"/>
      <c r="M104" s="89"/>
      <c r="N104" s="90"/>
      <c r="O104" s="90"/>
      <c r="P104" s="91">
        <f>SUM(P105:P107)</f>
        <v>0</v>
      </c>
      <c r="Q104" s="90"/>
      <c r="R104" s="91">
        <f>SUM(R105:R107)</f>
        <v>0</v>
      </c>
      <c r="S104" s="90"/>
      <c r="T104" s="92">
        <f>SUM(T105:T107)</f>
        <v>0</v>
      </c>
      <c r="AR104" s="86" t="s">
        <v>40</v>
      </c>
      <c r="AT104" s="93" t="s">
        <v>38</v>
      </c>
      <c r="AU104" s="93" t="s">
        <v>39</v>
      </c>
      <c r="AY104" s="86" t="s">
        <v>77</v>
      </c>
      <c r="BK104" s="94">
        <f>SUM(BK105:BK107)</f>
        <v>0</v>
      </c>
    </row>
    <row r="105" spans="2:65" s="1" customFormat="1" ht="16.5" customHeight="1" x14ac:dyDescent="0.35">
      <c r="B105" s="97"/>
      <c r="C105" s="98" t="s">
        <v>83</v>
      </c>
      <c r="D105" s="98" t="s">
        <v>78</v>
      </c>
      <c r="E105" s="99" t="s">
        <v>128</v>
      </c>
      <c r="F105" s="100" t="s">
        <v>129</v>
      </c>
      <c r="G105" s="101" t="s">
        <v>130</v>
      </c>
      <c r="H105" s="102">
        <v>8</v>
      </c>
      <c r="I105" s="103"/>
      <c r="J105" s="103">
        <f>ROUND(I105*H105,2)</f>
        <v>0</v>
      </c>
      <c r="K105" s="100" t="s">
        <v>1</v>
      </c>
      <c r="L105" s="21"/>
      <c r="M105" s="104" t="s">
        <v>1</v>
      </c>
      <c r="N105" s="105" t="s">
        <v>29</v>
      </c>
      <c r="O105" s="106">
        <v>0</v>
      </c>
      <c r="P105" s="106">
        <f>O105*H105</f>
        <v>0</v>
      </c>
      <c r="Q105" s="106">
        <v>0</v>
      </c>
      <c r="R105" s="106">
        <f>Q105*H105</f>
        <v>0</v>
      </c>
      <c r="S105" s="106">
        <v>0</v>
      </c>
      <c r="T105" s="107">
        <f>S105*H105</f>
        <v>0</v>
      </c>
      <c r="AR105" s="10" t="s">
        <v>43</v>
      </c>
      <c r="AT105" s="10" t="s">
        <v>78</v>
      </c>
      <c r="AU105" s="10" t="s">
        <v>40</v>
      </c>
      <c r="AY105" s="10" t="s">
        <v>77</v>
      </c>
      <c r="BE105" s="108">
        <f>IF(N105="základní",J105,0)</f>
        <v>0</v>
      </c>
      <c r="BF105" s="108">
        <f>IF(N105="snížená",J105,0)</f>
        <v>0</v>
      </c>
      <c r="BG105" s="108">
        <f>IF(N105="zákl. přenesená",J105,0)</f>
        <v>0</v>
      </c>
      <c r="BH105" s="108">
        <f>IF(N105="sníž. přenesená",J105,0)</f>
        <v>0</v>
      </c>
      <c r="BI105" s="108">
        <f>IF(N105="nulová",J105,0)</f>
        <v>0</v>
      </c>
      <c r="BJ105" s="10" t="s">
        <v>41</v>
      </c>
      <c r="BK105" s="108">
        <f>ROUND(I105*H105,2)</f>
        <v>0</v>
      </c>
      <c r="BL105" s="10" t="s">
        <v>43</v>
      </c>
      <c r="BM105" s="10" t="s">
        <v>131</v>
      </c>
    </row>
    <row r="106" spans="2:65" s="1" customFormat="1" ht="16.5" customHeight="1" x14ac:dyDescent="0.35">
      <c r="B106" s="97"/>
      <c r="C106" s="98" t="s">
        <v>84</v>
      </c>
      <c r="D106" s="98" t="s">
        <v>78</v>
      </c>
      <c r="E106" s="99" t="s">
        <v>132</v>
      </c>
      <c r="F106" s="100" t="s">
        <v>133</v>
      </c>
      <c r="G106" s="101" t="s">
        <v>134</v>
      </c>
      <c r="H106" s="102">
        <v>6</v>
      </c>
      <c r="I106" s="103"/>
      <c r="J106" s="103">
        <f>ROUND(I106*H106,2)</f>
        <v>0</v>
      </c>
      <c r="K106" s="100" t="s">
        <v>1</v>
      </c>
      <c r="L106" s="21"/>
      <c r="M106" s="104" t="s">
        <v>1</v>
      </c>
      <c r="N106" s="105" t="s">
        <v>29</v>
      </c>
      <c r="O106" s="106">
        <v>0</v>
      </c>
      <c r="P106" s="106">
        <f>O106*H106</f>
        <v>0</v>
      </c>
      <c r="Q106" s="106">
        <v>0</v>
      </c>
      <c r="R106" s="106">
        <f>Q106*H106</f>
        <v>0</v>
      </c>
      <c r="S106" s="106">
        <v>0</v>
      </c>
      <c r="T106" s="107">
        <f>S106*H106</f>
        <v>0</v>
      </c>
      <c r="AR106" s="10" t="s">
        <v>43</v>
      </c>
      <c r="AT106" s="10" t="s">
        <v>78</v>
      </c>
      <c r="AU106" s="10" t="s">
        <v>40</v>
      </c>
      <c r="AY106" s="10" t="s">
        <v>77</v>
      </c>
      <c r="BE106" s="108">
        <f>IF(N106="základní",J106,0)</f>
        <v>0</v>
      </c>
      <c r="BF106" s="108">
        <f>IF(N106="snížená",J106,0)</f>
        <v>0</v>
      </c>
      <c r="BG106" s="108">
        <f>IF(N106="zákl. přenesená",J106,0)</f>
        <v>0</v>
      </c>
      <c r="BH106" s="108">
        <f>IF(N106="sníž. přenesená",J106,0)</f>
        <v>0</v>
      </c>
      <c r="BI106" s="108">
        <f>IF(N106="nulová",J106,0)</f>
        <v>0</v>
      </c>
      <c r="BJ106" s="10" t="s">
        <v>41</v>
      </c>
      <c r="BK106" s="108">
        <f>ROUND(I106*H106,2)</f>
        <v>0</v>
      </c>
      <c r="BL106" s="10" t="s">
        <v>43</v>
      </c>
      <c r="BM106" s="10" t="s">
        <v>135</v>
      </c>
    </row>
    <row r="107" spans="2:65" s="1" customFormat="1" ht="16.5" customHeight="1" x14ac:dyDescent="0.35">
      <c r="B107" s="97"/>
      <c r="C107" s="98" t="s">
        <v>80</v>
      </c>
      <c r="D107" s="98" t="s">
        <v>78</v>
      </c>
      <c r="E107" s="99" t="s">
        <v>136</v>
      </c>
      <c r="F107" s="100" t="s">
        <v>137</v>
      </c>
      <c r="G107" s="101" t="s">
        <v>92</v>
      </c>
      <c r="H107" s="102">
        <v>1</v>
      </c>
      <c r="I107" s="103"/>
      <c r="J107" s="103">
        <f>ROUND(I107*H107,2)</f>
        <v>0</v>
      </c>
      <c r="K107" s="100" t="s">
        <v>1</v>
      </c>
      <c r="L107" s="21"/>
      <c r="M107" s="104" t="s">
        <v>1</v>
      </c>
      <c r="N107" s="109" t="s">
        <v>29</v>
      </c>
      <c r="O107" s="110">
        <v>0</v>
      </c>
      <c r="P107" s="110">
        <f>O107*H107</f>
        <v>0</v>
      </c>
      <c r="Q107" s="110">
        <v>0</v>
      </c>
      <c r="R107" s="110">
        <f>Q107*H107</f>
        <v>0</v>
      </c>
      <c r="S107" s="110">
        <v>0</v>
      </c>
      <c r="T107" s="111">
        <f>S107*H107</f>
        <v>0</v>
      </c>
      <c r="AR107" s="10" t="s">
        <v>43</v>
      </c>
      <c r="AT107" s="10" t="s">
        <v>78</v>
      </c>
      <c r="AU107" s="10" t="s">
        <v>40</v>
      </c>
      <c r="AY107" s="10" t="s">
        <v>77</v>
      </c>
      <c r="BE107" s="108">
        <f>IF(N107="základní",J107,0)</f>
        <v>0</v>
      </c>
      <c r="BF107" s="108">
        <f>IF(N107="snížená",J107,0)</f>
        <v>0</v>
      </c>
      <c r="BG107" s="108">
        <f>IF(N107="zákl. přenesená",J107,0)</f>
        <v>0</v>
      </c>
      <c r="BH107" s="108">
        <f>IF(N107="sníž. přenesená",J107,0)</f>
        <v>0</v>
      </c>
      <c r="BI107" s="108">
        <f>IF(N107="nulová",J107,0)</f>
        <v>0</v>
      </c>
      <c r="BJ107" s="10" t="s">
        <v>41</v>
      </c>
      <c r="BK107" s="108">
        <f>ROUND(I107*H107,2)</f>
        <v>0</v>
      </c>
      <c r="BL107" s="10" t="s">
        <v>43</v>
      </c>
      <c r="BM107" s="10" t="s">
        <v>138</v>
      </c>
    </row>
    <row r="108" spans="2:65" s="1" customFormat="1" ht="7" customHeight="1" x14ac:dyDescent="0.35">
      <c r="B108" s="26"/>
      <c r="C108" s="27"/>
      <c r="D108" s="27"/>
      <c r="E108" s="27"/>
      <c r="F108" s="27"/>
      <c r="G108" s="27"/>
      <c r="H108" s="27"/>
      <c r="I108" s="27"/>
      <c r="J108" s="27"/>
      <c r="K108" s="27"/>
      <c r="L108" s="21"/>
    </row>
  </sheetData>
  <autoFilter ref="C92:K107"/>
  <mergeCells count="16">
    <mergeCell ref="G1:H1"/>
    <mergeCell ref="E49:H49"/>
    <mergeCell ref="E53:H53"/>
    <mergeCell ref="E51:H51"/>
    <mergeCell ref="E55:H55"/>
    <mergeCell ref="E7:H7"/>
    <mergeCell ref="E11:H11"/>
    <mergeCell ref="E9:H9"/>
    <mergeCell ref="E13:H13"/>
    <mergeCell ref="E28:H28"/>
    <mergeCell ref="L2:V2"/>
    <mergeCell ref="E79:H79"/>
    <mergeCell ref="E83:H83"/>
    <mergeCell ref="E81:H81"/>
    <mergeCell ref="E85:H85"/>
    <mergeCell ref="J59:J60"/>
  </mergeCells>
  <hyperlinks>
    <hyperlink ref="F1:G1" location="C2" display="1) Krycí list soupisu"/>
    <hyperlink ref="G1:H1" location="C62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1"/>
  <sheetViews>
    <sheetView showGridLines="0" tabSelected="1" workbookViewId="0">
      <pane ySplit="1" topLeftCell="A90" activePane="bottomLeft" state="frozen"/>
      <selection pane="bottomLeft" activeCell="I113" sqref="I113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customWidth="1"/>
    <col min="10" max="10" width="23.5" customWidth="1"/>
    <col min="11" max="11" width="15.5" customWidth="1"/>
    <col min="13" max="18" width="9.375" hidden="1"/>
    <col min="19" max="19" width="8.125" hidden="1" customWidth="1"/>
    <col min="20" max="20" width="29.625" hidden="1" customWidth="1"/>
    <col min="21" max="21" width="16.375" hidden="1" customWidth="1"/>
    <col min="22" max="22" width="12.375" customWidth="1"/>
    <col min="23" max="23" width="16.375" customWidth="1"/>
    <col min="24" max="24" width="12.375" customWidth="1"/>
    <col min="25" max="25" width="15" customWidth="1"/>
    <col min="26" max="26" width="11" customWidth="1"/>
    <col min="27" max="27" width="15" customWidth="1"/>
    <col min="28" max="28" width="16.375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70" ht="21.75" customHeight="1" x14ac:dyDescent="0.35">
      <c r="A1" s="41"/>
      <c r="B1" s="7"/>
      <c r="C1" s="7"/>
      <c r="D1" s="8" t="s">
        <v>0</v>
      </c>
      <c r="E1" s="7"/>
      <c r="F1" s="42" t="s">
        <v>47</v>
      </c>
      <c r="G1" s="122" t="s">
        <v>48</v>
      </c>
      <c r="H1" s="122"/>
      <c r="I1" s="7"/>
      <c r="J1" s="42" t="s">
        <v>49</v>
      </c>
      <c r="K1" s="8" t="s">
        <v>50</v>
      </c>
      <c r="L1" s="42" t="s">
        <v>51</v>
      </c>
      <c r="M1" s="42"/>
      <c r="N1" s="42"/>
      <c r="O1" s="42"/>
      <c r="P1" s="42"/>
      <c r="Q1" s="42"/>
      <c r="R1" s="42"/>
      <c r="S1" s="42"/>
      <c r="T1" s="42"/>
      <c r="U1" s="43"/>
      <c r="V1" s="4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</row>
    <row r="2" spans="1:70" ht="37" customHeight="1" x14ac:dyDescent="0.35">
      <c r="L2" s="112" t="s">
        <v>3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  <c r="AT2" s="10" t="s">
        <v>46</v>
      </c>
    </row>
    <row r="3" spans="1:70" ht="7" customHeight="1" x14ac:dyDescent="0.35">
      <c r="B3" s="11"/>
      <c r="C3" s="12"/>
      <c r="D3" s="12"/>
      <c r="E3" s="12"/>
      <c r="F3" s="12"/>
      <c r="G3" s="12"/>
      <c r="H3" s="12"/>
      <c r="I3" s="12"/>
      <c r="J3" s="12"/>
      <c r="K3" s="13"/>
      <c r="AT3" s="10" t="s">
        <v>40</v>
      </c>
    </row>
    <row r="4" spans="1:70" ht="37" customHeight="1" x14ac:dyDescent="0.35">
      <c r="B4" s="14"/>
      <c r="C4" s="15"/>
      <c r="D4" s="16" t="s">
        <v>52</v>
      </c>
      <c r="E4" s="15"/>
      <c r="F4" s="15"/>
      <c r="G4" s="15"/>
      <c r="H4" s="15"/>
      <c r="I4" s="15"/>
      <c r="J4" s="15"/>
      <c r="K4" s="17"/>
      <c r="M4" s="18" t="s">
        <v>5</v>
      </c>
      <c r="AT4" s="10" t="s">
        <v>2</v>
      </c>
    </row>
    <row r="5" spans="1:70" ht="7" customHeight="1" x14ac:dyDescent="0.35">
      <c r="B5" s="14"/>
      <c r="C5" s="15"/>
      <c r="D5" s="15"/>
      <c r="E5" s="15"/>
      <c r="F5" s="15"/>
      <c r="G5" s="15"/>
      <c r="H5" s="15"/>
      <c r="I5" s="15"/>
      <c r="J5" s="15"/>
      <c r="K5" s="17"/>
    </row>
    <row r="6" spans="1:70" x14ac:dyDescent="0.35">
      <c r="B6" s="14"/>
      <c r="C6" s="15"/>
      <c r="D6" s="20" t="s">
        <v>6</v>
      </c>
      <c r="E6" s="15"/>
      <c r="F6" s="15"/>
      <c r="G6" s="15"/>
      <c r="H6" s="15"/>
      <c r="I6" s="15"/>
      <c r="J6" s="15"/>
      <c r="K6" s="17"/>
    </row>
    <row r="7" spans="1:70" ht="16.5" customHeight="1" x14ac:dyDescent="0.35">
      <c r="B7" s="14"/>
      <c r="C7" s="15"/>
      <c r="D7" s="15"/>
      <c r="E7" s="123" t="e">
        <f>#REF!</f>
        <v>#REF!</v>
      </c>
      <c r="F7" s="124"/>
      <c r="G7" s="124"/>
      <c r="H7" s="124"/>
      <c r="I7" s="15"/>
      <c r="J7" s="15"/>
      <c r="K7" s="17"/>
    </row>
    <row r="8" spans="1:70" x14ac:dyDescent="0.35">
      <c r="B8" s="14"/>
      <c r="C8" s="15"/>
      <c r="D8" s="20" t="s">
        <v>53</v>
      </c>
      <c r="E8" s="15"/>
      <c r="F8" s="15"/>
      <c r="G8" s="15"/>
      <c r="H8" s="15"/>
      <c r="I8" s="15"/>
      <c r="J8" s="15"/>
      <c r="K8" s="17"/>
    </row>
    <row r="9" spans="1:70" ht="16.5" customHeight="1" x14ac:dyDescent="0.35">
      <c r="B9" s="14"/>
      <c r="C9" s="15"/>
      <c r="D9" s="15"/>
      <c r="E9" s="123" t="s">
        <v>54</v>
      </c>
      <c r="F9" s="116"/>
      <c r="G9" s="116"/>
      <c r="H9" s="116"/>
      <c r="I9" s="15"/>
      <c r="J9" s="15"/>
      <c r="K9" s="17"/>
    </row>
    <row r="10" spans="1:70" x14ac:dyDescent="0.35">
      <c r="B10" s="14"/>
      <c r="C10" s="15"/>
      <c r="D10" s="20" t="s">
        <v>55</v>
      </c>
      <c r="E10" s="15"/>
      <c r="F10" s="15"/>
      <c r="G10" s="15"/>
      <c r="H10" s="15"/>
      <c r="I10" s="15"/>
      <c r="J10" s="15"/>
      <c r="K10" s="17"/>
    </row>
    <row r="11" spans="1:70" s="1" customFormat="1" ht="16.5" customHeight="1" x14ac:dyDescent="0.35">
      <c r="B11" s="21"/>
      <c r="C11" s="22"/>
      <c r="D11" s="22"/>
      <c r="E11" s="115" t="s">
        <v>97</v>
      </c>
      <c r="F11" s="125"/>
      <c r="G11" s="125"/>
      <c r="H11" s="125"/>
      <c r="I11" s="22"/>
      <c r="J11" s="22"/>
      <c r="K11" s="23"/>
    </row>
    <row r="12" spans="1:70" s="1" customFormat="1" x14ac:dyDescent="0.35">
      <c r="B12" s="21"/>
      <c r="C12" s="22"/>
      <c r="D12" s="20" t="s">
        <v>56</v>
      </c>
      <c r="E12" s="22"/>
      <c r="F12" s="22"/>
      <c r="G12" s="22"/>
      <c r="H12" s="22"/>
      <c r="I12" s="22"/>
      <c r="J12" s="22"/>
      <c r="K12" s="23"/>
    </row>
    <row r="13" spans="1:70" s="1" customFormat="1" ht="37" customHeight="1" x14ac:dyDescent="0.35">
      <c r="B13" s="21"/>
      <c r="C13" s="22"/>
      <c r="D13" s="22"/>
      <c r="E13" s="126" t="s">
        <v>139</v>
      </c>
      <c r="F13" s="125"/>
      <c r="G13" s="125"/>
      <c r="H13" s="125"/>
      <c r="I13" s="22"/>
      <c r="J13" s="22"/>
      <c r="K13" s="23"/>
    </row>
    <row r="14" spans="1:70" s="1" customFormat="1" x14ac:dyDescent="0.35">
      <c r="B14" s="21"/>
      <c r="C14" s="22"/>
      <c r="D14" s="22"/>
      <c r="E14" s="22"/>
      <c r="F14" s="22"/>
      <c r="G14" s="22"/>
      <c r="H14" s="22"/>
      <c r="I14" s="22"/>
      <c r="J14" s="22"/>
      <c r="K14" s="23"/>
    </row>
    <row r="15" spans="1:70" s="1" customFormat="1" ht="14.4" customHeight="1" x14ac:dyDescent="0.35">
      <c r="B15" s="21"/>
      <c r="C15" s="22"/>
      <c r="D15" s="20" t="s">
        <v>7</v>
      </c>
      <c r="E15" s="22"/>
      <c r="F15" s="19" t="s">
        <v>1</v>
      </c>
      <c r="G15" s="22"/>
      <c r="H15" s="22"/>
      <c r="I15" s="20" t="s">
        <v>8</v>
      </c>
      <c r="J15" s="19" t="s">
        <v>1</v>
      </c>
      <c r="K15" s="23"/>
    </row>
    <row r="16" spans="1:70" s="1" customFormat="1" ht="14.4" customHeight="1" x14ac:dyDescent="0.35">
      <c r="B16" s="21"/>
      <c r="C16" s="22"/>
      <c r="D16" s="20" t="s">
        <v>9</v>
      </c>
      <c r="E16" s="22"/>
      <c r="F16" s="19" t="s">
        <v>10</v>
      </c>
      <c r="G16" s="22"/>
      <c r="H16" s="22"/>
      <c r="I16" s="20" t="s">
        <v>11</v>
      </c>
      <c r="J16" s="44" t="e">
        <f>#REF!</f>
        <v>#REF!</v>
      </c>
      <c r="K16" s="23"/>
    </row>
    <row r="17" spans="2:11" s="1" customFormat="1" ht="10.75" customHeight="1" x14ac:dyDescent="0.35"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2:11" s="1" customFormat="1" ht="14.4" customHeight="1" x14ac:dyDescent="0.35">
      <c r="B18" s="21"/>
      <c r="C18" s="22"/>
      <c r="D18" s="20" t="s">
        <v>12</v>
      </c>
      <c r="E18" s="22"/>
      <c r="F18" s="22"/>
      <c r="G18" s="22"/>
      <c r="H18" s="22"/>
      <c r="I18" s="20" t="s">
        <v>13</v>
      </c>
      <c r="J18" s="19" t="s">
        <v>14</v>
      </c>
      <c r="K18" s="23"/>
    </row>
    <row r="19" spans="2:11" s="1" customFormat="1" ht="18" customHeight="1" x14ac:dyDescent="0.35">
      <c r="B19" s="21"/>
      <c r="C19" s="22"/>
      <c r="D19" s="22"/>
      <c r="E19" s="19" t="s">
        <v>15</v>
      </c>
      <c r="F19" s="22"/>
      <c r="G19" s="22"/>
      <c r="H19" s="22"/>
      <c r="I19" s="20" t="s">
        <v>16</v>
      </c>
      <c r="J19" s="19" t="s">
        <v>1</v>
      </c>
      <c r="K19" s="23"/>
    </row>
    <row r="20" spans="2:11" s="1" customFormat="1" ht="7" customHeight="1" x14ac:dyDescent="0.35"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2:11" s="1" customFormat="1" ht="14.4" customHeight="1" x14ac:dyDescent="0.35">
      <c r="B21" s="21"/>
      <c r="C21" s="22"/>
      <c r="D21" s="20" t="s">
        <v>17</v>
      </c>
      <c r="E21" s="22"/>
      <c r="F21" s="22"/>
      <c r="G21" s="22"/>
      <c r="H21" s="22"/>
      <c r="I21" s="20" t="s">
        <v>13</v>
      </c>
      <c r="J21" s="19" t="e">
        <f>IF(#REF!="Vyplň údaj","",IF(#REF!="","",#REF!))</f>
        <v>#REF!</v>
      </c>
      <c r="K21" s="23"/>
    </row>
    <row r="22" spans="2:11" s="1" customFormat="1" ht="18" customHeight="1" x14ac:dyDescent="0.35">
      <c r="B22" s="21"/>
      <c r="C22" s="22"/>
      <c r="D22" s="22"/>
      <c r="E22" s="19" t="e">
        <f>IF(#REF!="Vyplň údaj","",IF(#REF!="","",#REF!))</f>
        <v>#REF!</v>
      </c>
      <c r="F22" s="22"/>
      <c r="G22" s="22"/>
      <c r="H22" s="22"/>
      <c r="I22" s="20" t="s">
        <v>16</v>
      </c>
      <c r="J22" s="19" t="e">
        <f>IF(#REF!="Vyplň údaj","",IF(#REF!="","",#REF!))</f>
        <v>#REF!</v>
      </c>
      <c r="K22" s="23"/>
    </row>
    <row r="23" spans="2:11" s="1" customFormat="1" ht="7" customHeight="1" x14ac:dyDescent="0.35"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2:11" s="1" customFormat="1" ht="14.4" customHeight="1" x14ac:dyDescent="0.35">
      <c r="B24" s="21"/>
      <c r="C24" s="22"/>
      <c r="D24" s="20" t="s">
        <v>18</v>
      </c>
      <c r="E24" s="22"/>
      <c r="F24" s="22"/>
      <c r="G24" s="22"/>
      <c r="H24" s="22"/>
      <c r="I24" s="20" t="s">
        <v>13</v>
      </c>
      <c r="J24" s="19" t="s">
        <v>19</v>
      </c>
      <c r="K24" s="23"/>
    </row>
    <row r="25" spans="2:11" s="1" customFormat="1" ht="18" customHeight="1" x14ac:dyDescent="0.35">
      <c r="B25" s="21"/>
      <c r="C25" s="22"/>
      <c r="D25" s="22"/>
      <c r="E25" s="19" t="s">
        <v>20</v>
      </c>
      <c r="F25" s="22"/>
      <c r="G25" s="22"/>
      <c r="H25" s="22"/>
      <c r="I25" s="20" t="s">
        <v>16</v>
      </c>
      <c r="J25" s="19" t="s">
        <v>21</v>
      </c>
      <c r="K25" s="23"/>
    </row>
    <row r="26" spans="2:11" s="1" customFormat="1" ht="7" customHeight="1" x14ac:dyDescent="0.35">
      <c r="B26" s="21"/>
      <c r="C26" s="22"/>
      <c r="D26" s="22"/>
      <c r="E26" s="22"/>
      <c r="F26" s="22"/>
      <c r="G26" s="22"/>
      <c r="H26" s="22"/>
      <c r="I26" s="22"/>
      <c r="J26" s="22"/>
      <c r="K26" s="23"/>
    </row>
    <row r="27" spans="2:11" s="1" customFormat="1" ht="14.4" customHeight="1" x14ac:dyDescent="0.35">
      <c r="B27" s="21"/>
      <c r="C27" s="22"/>
      <c r="D27" s="20" t="s">
        <v>22</v>
      </c>
      <c r="E27" s="22"/>
      <c r="F27" s="22"/>
      <c r="G27" s="22"/>
      <c r="H27" s="22"/>
      <c r="I27" s="22"/>
      <c r="J27" s="22"/>
      <c r="K27" s="23"/>
    </row>
    <row r="28" spans="2:11" s="2" customFormat="1" ht="142.5" customHeight="1" x14ac:dyDescent="0.35">
      <c r="B28" s="45"/>
      <c r="C28" s="46"/>
      <c r="D28" s="46"/>
      <c r="E28" s="117" t="s">
        <v>57</v>
      </c>
      <c r="F28" s="117"/>
      <c r="G28" s="117"/>
      <c r="H28" s="117"/>
      <c r="I28" s="46"/>
      <c r="J28" s="46"/>
      <c r="K28" s="47"/>
    </row>
    <row r="29" spans="2:11" s="1" customFormat="1" ht="7" customHeight="1" x14ac:dyDescent="0.35">
      <c r="B29" s="21"/>
      <c r="C29" s="22"/>
      <c r="D29" s="22"/>
      <c r="E29" s="22"/>
      <c r="F29" s="22"/>
      <c r="G29" s="22"/>
      <c r="H29" s="22"/>
      <c r="I29" s="22"/>
      <c r="J29" s="22"/>
      <c r="K29" s="23"/>
    </row>
    <row r="30" spans="2:11" s="1" customFormat="1" ht="7" customHeight="1" x14ac:dyDescent="0.35">
      <c r="B30" s="21"/>
      <c r="C30" s="22"/>
      <c r="D30" s="34"/>
      <c r="E30" s="34"/>
      <c r="F30" s="34"/>
      <c r="G30" s="34"/>
      <c r="H30" s="34"/>
      <c r="I30" s="34"/>
      <c r="J30" s="34"/>
      <c r="K30" s="48"/>
    </row>
    <row r="31" spans="2:11" s="1" customFormat="1" ht="25.4" customHeight="1" x14ac:dyDescent="0.35">
      <c r="B31" s="21"/>
      <c r="C31" s="22"/>
      <c r="D31" s="49" t="s">
        <v>23</v>
      </c>
      <c r="E31" s="22"/>
      <c r="F31" s="22"/>
      <c r="G31" s="22"/>
      <c r="H31" s="22"/>
      <c r="I31" s="22"/>
      <c r="J31" s="50">
        <f>ROUND(J91,2)</f>
        <v>0</v>
      </c>
      <c r="K31" s="23"/>
    </row>
    <row r="32" spans="2:11" s="1" customFormat="1" ht="7" customHeight="1" x14ac:dyDescent="0.35">
      <c r="B32" s="21"/>
      <c r="C32" s="22"/>
      <c r="D32" s="34"/>
      <c r="E32" s="34"/>
      <c r="F32" s="34"/>
      <c r="G32" s="34"/>
      <c r="H32" s="34"/>
      <c r="I32" s="34"/>
      <c r="J32" s="34"/>
      <c r="K32" s="48"/>
    </row>
    <row r="33" spans="2:11" s="1" customFormat="1" ht="14.4" customHeight="1" x14ac:dyDescent="0.35">
      <c r="B33" s="21"/>
      <c r="C33" s="22"/>
      <c r="D33" s="22"/>
      <c r="E33" s="22"/>
      <c r="F33" s="24" t="s">
        <v>25</v>
      </c>
      <c r="G33" s="22"/>
      <c r="H33" s="22"/>
      <c r="I33" s="24" t="s">
        <v>24</v>
      </c>
      <c r="J33" s="24" t="s">
        <v>26</v>
      </c>
      <c r="K33" s="23"/>
    </row>
    <row r="34" spans="2:11" s="1" customFormat="1" ht="14.4" customHeight="1" x14ac:dyDescent="0.35">
      <c r="B34" s="21"/>
      <c r="C34" s="22"/>
      <c r="D34" s="25" t="s">
        <v>27</v>
      </c>
      <c r="E34" s="25" t="s">
        <v>28</v>
      </c>
      <c r="F34" s="51">
        <f>ROUND(SUM(BE91:BE110), 2)</f>
        <v>0</v>
      </c>
      <c r="G34" s="22"/>
      <c r="H34" s="22"/>
      <c r="I34" s="52">
        <v>0.21</v>
      </c>
      <c r="J34" s="51">
        <f>ROUND(ROUND((SUM(BE91:BE110)), 2)*I34, 2)</f>
        <v>0</v>
      </c>
      <c r="K34" s="23"/>
    </row>
    <row r="35" spans="2:11" s="1" customFormat="1" ht="14.4" customHeight="1" x14ac:dyDescent="0.35">
      <c r="B35" s="21"/>
      <c r="C35" s="22"/>
      <c r="D35" s="22"/>
      <c r="E35" s="25" t="s">
        <v>29</v>
      </c>
      <c r="F35" s="51">
        <f>ROUND(SUM(BF91:BF110), 2)</f>
        <v>0</v>
      </c>
      <c r="G35" s="22"/>
      <c r="H35" s="22"/>
      <c r="I35" s="52">
        <v>0.15</v>
      </c>
      <c r="J35" s="51">
        <f>ROUND(ROUND((SUM(BF91:BF110)), 2)*I35, 2)</f>
        <v>0</v>
      </c>
      <c r="K35" s="23"/>
    </row>
    <row r="36" spans="2:11" s="1" customFormat="1" ht="14.4" hidden="1" customHeight="1" x14ac:dyDescent="0.35">
      <c r="B36" s="21"/>
      <c r="C36" s="22"/>
      <c r="D36" s="22"/>
      <c r="E36" s="25" t="s">
        <v>30</v>
      </c>
      <c r="F36" s="51">
        <f>ROUND(SUM(BG91:BG110), 2)</f>
        <v>0</v>
      </c>
      <c r="G36" s="22"/>
      <c r="H36" s="22"/>
      <c r="I36" s="52">
        <v>0.21</v>
      </c>
      <c r="J36" s="51">
        <v>0</v>
      </c>
      <c r="K36" s="23"/>
    </row>
    <row r="37" spans="2:11" s="1" customFormat="1" ht="14.4" hidden="1" customHeight="1" x14ac:dyDescent="0.35">
      <c r="B37" s="21"/>
      <c r="C37" s="22"/>
      <c r="D37" s="22"/>
      <c r="E37" s="25" t="s">
        <v>31</v>
      </c>
      <c r="F37" s="51">
        <f>ROUND(SUM(BH91:BH110), 2)</f>
        <v>0</v>
      </c>
      <c r="G37" s="22"/>
      <c r="H37" s="22"/>
      <c r="I37" s="52">
        <v>0.15</v>
      </c>
      <c r="J37" s="51">
        <v>0</v>
      </c>
      <c r="K37" s="23"/>
    </row>
    <row r="38" spans="2:11" s="1" customFormat="1" ht="14.4" hidden="1" customHeight="1" x14ac:dyDescent="0.35">
      <c r="B38" s="21"/>
      <c r="C38" s="22"/>
      <c r="D38" s="22"/>
      <c r="E38" s="25" t="s">
        <v>32</v>
      </c>
      <c r="F38" s="51">
        <f>ROUND(SUM(BI91:BI110), 2)</f>
        <v>0</v>
      </c>
      <c r="G38" s="22"/>
      <c r="H38" s="22"/>
      <c r="I38" s="52">
        <v>0</v>
      </c>
      <c r="J38" s="51">
        <v>0</v>
      </c>
      <c r="K38" s="23"/>
    </row>
    <row r="39" spans="2:11" s="1" customFormat="1" ht="7" customHeight="1" x14ac:dyDescent="0.35">
      <c r="B39" s="21"/>
      <c r="C39" s="22"/>
      <c r="D39" s="22"/>
      <c r="E39" s="22"/>
      <c r="F39" s="22"/>
      <c r="G39" s="22"/>
      <c r="H39" s="22"/>
      <c r="I39" s="22"/>
      <c r="J39" s="22"/>
      <c r="K39" s="23"/>
    </row>
    <row r="40" spans="2:11" s="1" customFormat="1" ht="25.4" customHeight="1" x14ac:dyDescent="0.35">
      <c r="B40" s="21"/>
      <c r="C40" s="53"/>
      <c r="D40" s="54" t="s">
        <v>33</v>
      </c>
      <c r="E40" s="35"/>
      <c r="F40" s="35"/>
      <c r="G40" s="55" t="s">
        <v>34</v>
      </c>
      <c r="H40" s="56" t="s">
        <v>35</v>
      </c>
      <c r="I40" s="35"/>
      <c r="J40" s="57">
        <f>SUM(J31:J38)</f>
        <v>0</v>
      </c>
      <c r="K40" s="58"/>
    </row>
    <row r="41" spans="2:11" s="1" customFormat="1" ht="14.4" customHeight="1" x14ac:dyDescent="0.35">
      <c r="B41" s="26"/>
      <c r="C41" s="27"/>
      <c r="D41" s="27"/>
      <c r="E41" s="27"/>
      <c r="F41" s="27"/>
      <c r="G41" s="27"/>
      <c r="H41" s="27"/>
      <c r="I41" s="27"/>
      <c r="J41" s="27"/>
      <c r="K41" s="28"/>
    </row>
    <row r="45" spans="2:11" s="1" customFormat="1" ht="7" customHeight="1" x14ac:dyDescent="0.35">
      <c r="B45" s="29"/>
      <c r="C45" s="30"/>
      <c r="D45" s="30"/>
      <c r="E45" s="30"/>
      <c r="F45" s="30"/>
      <c r="G45" s="30"/>
      <c r="H45" s="30"/>
      <c r="I45" s="30"/>
      <c r="J45" s="30"/>
      <c r="K45" s="59"/>
    </row>
    <row r="46" spans="2:11" s="1" customFormat="1" ht="37" customHeight="1" x14ac:dyDescent="0.35">
      <c r="B46" s="21"/>
      <c r="C46" s="16" t="s">
        <v>58</v>
      </c>
      <c r="D46" s="22"/>
      <c r="E46" s="22"/>
      <c r="F46" s="22"/>
      <c r="G46" s="22"/>
      <c r="H46" s="22"/>
      <c r="I46" s="22"/>
      <c r="J46" s="22"/>
      <c r="K46" s="23"/>
    </row>
    <row r="47" spans="2:11" s="1" customFormat="1" ht="7" customHeight="1" x14ac:dyDescent="0.35">
      <c r="B47" s="21"/>
      <c r="C47" s="22"/>
      <c r="D47" s="22"/>
      <c r="E47" s="22"/>
      <c r="F47" s="22"/>
      <c r="G47" s="22"/>
      <c r="H47" s="22"/>
      <c r="I47" s="22"/>
      <c r="J47" s="22"/>
      <c r="K47" s="23"/>
    </row>
    <row r="48" spans="2:11" s="1" customFormat="1" ht="14.4" customHeight="1" x14ac:dyDescent="0.35">
      <c r="B48" s="21"/>
      <c r="C48" s="20" t="s">
        <v>6</v>
      </c>
      <c r="D48" s="22"/>
      <c r="E48" s="22"/>
      <c r="F48" s="22"/>
      <c r="G48" s="22"/>
      <c r="H48" s="22"/>
      <c r="I48" s="22"/>
      <c r="J48" s="22"/>
      <c r="K48" s="23"/>
    </row>
    <row r="49" spans="2:47" s="1" customFormat="1" ht="16.5" customHeight="1" x14ac:dyDescent="0.35">
      <c r="B49" s="21"/>
      <c r="C49" s="22"/>
      <c r="D49" s="22"/>
      <c r="E49" s="123" t="e">
        <f>E7</f>
        <v>#REF!</v>
      </c>
      <c r="F49" s="124"/>
      <c r="G49" s="124"/>
      <c r="H49" s="124"/>
      <c r="I49" s="22"/>
      <c r="J49" s="22"/>
      <c r="K49" s="23"/>
    </row>
    <row r="50" spans="2:47" x14ac:dyDescent="0.35">
      <c r="B50" s="14"/>
      <c r="C50" s="20" t="s">
        <v>53</v>
      </c>
      <c r="D50" s="15"/>
      <c r="E50" s="15"/>
      <c r="F50" s="15"/>
      <c r="G50" s="15"/>
      <c r="H50" s="15"/>
      <c r="I50" s="15"/>
      <c r="J50" s="15"/>
      <c r="K50" s="17"/>
    </row>
    <row r="51" spans="2:47" ht="16.5" customHeight="1" x14ac:dyDescent="0.35">
      <c r="B51" s="14"/>
      <c r="C51" s="15"/>
      <c r="D51" s="15"/>
      <c r="E51" s="123" t="s">
        <v>54</v>
      </c>
      <c r="F51" s="116"/>
      <c r="G51" s="116"/>
      <c r="H51" s="116"/>
      <c r="I51" s="15"/>
      <c r="J51" s="15"/>
      <c r="K51" s="17"/>
    </row>
    <row r="52" spans="2:47" x14ac:dyDescent="0.35">
      <c r="B52" s="14"/>
      <c r="C52" s="20" t="s">
        <v>55</v>
      </c>
      <c r="D52" s="15"/>
      <c r="E52" s="15"/>
      <c r="F52" s="15"/>
      <c r="G52" s="15"/>
      <c r="H52" s="15"/>
      <c r="I52" s="15"/>
      <c r="J52" s="15"/>
      <c r="K52" s="17"/>
    </row>
    <row r="53" spans="2:47" s="1" customFormat="1" ht="16.5" customHeight="1" x14ac:dyDescent="0.35">
      <c r="B53" s="21"/>
      <c r="C53" s="22"/>
      <c r="D53" s="22"/>
      <c r="E53" s="115" t="s">
        <v>97</v>
      </c>
      <c r="F53" s="125"/>
      <c r="G53" s="125"/>
      <c r="H53" s="125"/>
      <c r="I53" s="22"/>
      <c r="J53" s="22"/>
      <c r="K53" s="23"/>
    </row>
    <row r="54" spans="2:47" s="1" customFormat="1" ht="14.4" customHeight="1" x14ac:dyDescent="0.35">
      <c r="B54" s="21"/>
      <c r="C54" s="20" t="s">
        <v>56</v>
      </c>
      <c r="D54" s="22"/>
      <c r="E54" s="22"/>
      <c r="F54" s="22"/>
      <c r="G54" s="22"/>
      <c r="H54" s="22"/>
      <c r="I54" s="22"/>
      <c r="J54" s="22"/>
      <c r="K54" s="23"/>
    </row>
    <row r="55" spans="2:47" s="1" customFormat="1" ht="17.25" customHeight="1" x14ac:dyDescent="0.35">
      <c r="B55" s="21"/>
      <c r="C55" s="22"/>
      <c r="D55" s="22"/>
      <c r="E55" s="126" t="str">
        <f>E13</f>
        <v>D.1.4.4 - Ochrana před bleskem</v>
      </c>
      <c r="F55" s="125"/>
      <c r="G55" s="125"/>
      <c r="H55" s="125"/>
      <c r="I55" s="22"/>
      <c r="J55" s="22"/>
      <c r="K55" s="23"/>
    </row>
    <row r="56" spans="2:47" s="1" customFormat="1" ht="7" customHeight="1" x14ac:dyDescent="0.35"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2:47" s="1" customFormat="1" ht="18" customHeight="1" x14ac:dyDescent="0.35">
      <c r="B57" s="21"/>
      <c r="C57" s="20" t="s">
        <v>9</v>
      </c>
      <c r="D57" s="22"/>
      <c r="E57" s="22"/>
      <c r="F57" s="19" t="str">
        <f>F16</f>
        <v>Polní 252/1, 682 01 Vyškov</v>
      </c>
      <c r="G57" s="22"/>
      <c r="H57" s="22"/>
      <c r="I57" s="20" t="s">
        <v>11</v>
      </c>
      <c r="J57" s="44" t="e">
        <f>IF(J16="","",J16)</f>
        <v>#REF!</v>
      </c>
      <c r="K57" s="23"/>
    </row>
    <row r="58" spans="2:47" s="1" customFormat="1" ht="7" customHeight="1" x14ac:dyDescent="0.35">
      <c r="B58" s="21"/>
      <c r="C58" s="22"/>
      <c r="D58" s="22"/>
      <c r="E58" s="22"/>
      <c r="F58" s="22"/>
      <c r="G58" s="22"/>
      <c r="H58" s="22"/>
      <c r="I58" s="22"/>
      <c r="J58" s="22"/>
      <c r="K58" s="23"/>
    </row>
    <row r="59" spans="2:47" s="1" customFormat="1" x14ac:dyDescent="0.35">
      <c r="B59" s="21"/>
      <c r="C59" s="20" t="s">
        <v>12</v>
      </c>
      <c r="D59" s="22"/>
      <c r="E59" s="22"/>
      <c r="F59" s="19" t="str">
        <f>E19</f>
        <v>Sociální služby Vyškov, příspěvková organizace</v>
      </c>
      <c r="G59" s="22"/>
      <c r="H59" s="22"/>
      <c r="I59" s="20" t="s">
        <v>18</v>
      </c>
      <c r="J59" s="117" t="str">
        <f>E25</f>
        <v>DEA Energetická agentura s.r.o.</v>
      </c>
      <c r="K59" s="23"/>
    </row>
    <row r="60" spans="2:47" s="1" customFormat="1" ht="14.4" customHeight="1" x14ac:dyDescent="0.35">
      <c r="B60" s="21"/>
      <c r="C60" s="20" t="s">
        <v>17</v>
      </c>
      <c r="D60" s="22"/>
      <c r="E60" s="22"/>
      <c r="F60" s="19" t="e">
        <f>IF(E22="","",E22)</f>
        <v>#REF!</v>
      </c>
      <c r="G60" s="22"/>
      <c r="H60" s="22"/>
      <c r="I60" s="22"/>
      <c r="J60" s="127"/>
      <c r="K60" s="23"/>
    </row>
    <row r="61" spans="2:47" s="1" customFormat="1" ht="10.25" customHeight="1" x14ac:dyDescent="0.35">
      <c r="B61" s="21"/>
      <c r="C61" s="22"/>
      <c r="D61" s="22"/>
      <c r="E61" s="22"/>
      <c r="F61" s="22"/>
      <c r="G61" s="22"/>
      <c r="H61" s="22"/>
      <c r="I61" s="22"/>
      <c r="J61" s="22"/>
      <c r="K61" s="23"/>
    </row>
    <row r="62" spans="2:47" s="1" customFormat="1" ht="29.25" customHeight="1" x14ac:dyDescent="0.35">
      <c r="B62" s="21"/>
      <c r="C62" s="60" t="s">
        <v>59</v>
      </c>
      <c r="D62" s="53"/>
      <c r="E62" s="53"/>
      <c r="F62" s="53"/>
      <c r="G62" s="53"/>
      <c r="H62" s="53"/>
      <c r="I62" s="53"/>
      <c r="J62" s="61" t="s">
        <v>60</v>
      </c>
      <c r="K62" s="62"/>
    </row>
    <row r="63" spans="2:47" s="1" customFormat="1" ht="10.25" customHeight="1" x14ac:dyDescent="0.35">
      <c r="B63" s="21"/>
      <c r="C63" s="22"/>
      <c r="D63" s="22"/>
      <c r="E63" s="22"/>
      <c r="F63" s="22"/>
      <c r="G63" s="22"/>
      <c r="H63" s="22"/>
      <c r="I63" s="22"/>
      <c r="J63" s="22"/>
      <c r="K63" s="23"/>
    </row>
    <row r="64" spans="2:47" s="1" customFormat="1" ht="29.25" customHeight="1" x14ac:dyDescent="0.35">
      <c r="B64" s="21"/>
      <c r="C64" s="63" t="s">
        <v>61</v>
      </c>
      <c r="D64" s="22"/>
      <c r="E64" s="22"/>
      <c r="F64" s="22"/>
      <c r="G64" s="22"/>
      <c r="H64" s="22"/>
      <c r="I64" s="22"/>
      <c r="J64" s="50">
        <f>J91</f>
        <v>0</v>
      </c>
      <c r="K64" s="23"/>
      <c r="AU64" s="10" t="s">
        <v>62</v>
      </c>
    </row>
    <row r="65" spans="2:12" s="3" customFormat="1" ht="25" customHeight="1" x14ac:dyDescent="0.35">
      <c r="B65" s="64"/>
      <c r="C65" s="65"/>
      <c r="D65" s="66" t="s">
        <v>93</v>
      </c>
      <c r="E65" s="67"/>
      <c r="F65" s="67"/>
      <c r="G65" s="67"/>
      <c r="H65" s="67"/>
      <c r="I65" s="67"/>
      <c r="J65" s="68">
        <f>J92</f>
        <v>0</v>
      </c>
      <c r="K65" s="69"/>
    </row>
    <row r="66" spans="2:12" s="4" customFormat="1" ht="19.899999999999999" customHeight="1" x14ac:dyDescent="0.35">
      <c r="B66" s="70"/>
      <c r="C66" s="71"/>
      <c r="D66" s="72" t="s">
        <v>140</v>
      </c>
      <c r="E66" s="73"/>
      <c r="F66" s="73"/>
      <c r="G66" s="73"/>
      <c r="H66" s="73"/>
      <c r="I66" s="73"/>
      <c r="J66" s="74">
        <f>J93</f>
        <v>0</v>
      </c>
      <c r="K66" s="75"/>
    </row>
    <row r="67" spans="2:12" s="4" customFormat="1" ht="19.899999999999999" customHeight="1" x14ac:dyDescent="0.35">
      <c r="B67" s="70"/>
      <c r="C67" s="71"/>
      <c r="D67" s="72" t="s">
        <v>141</v>
      </c>
      <c r="E67" s="73"/>
      <c r="F67" s="73"/>
      <c r="G67" s="73"/>
      <c r="H67" s="73"/>
      <c r="I67" s="73"/>
      <c r="J67" s="74">
        <f>J106</f>
        <v>0</v>
      </c>
      <c r="K67" s="75"/>
    </row>
    <row r="68" spans="2:12" s="1" customFormat="1" ht="21.75" customHeight="1" x14ac:dyDescent="0.35"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2:12" s="1" customFormat="1" ht="7" customHeight="1" x14ac:dyDescent="0.35">
      <c r="B69" s="26"/>
      <c r="C69" s="27"/>
      <c r="D69" s="27"/>
      <c r="E69" s="27"/>
      <c r="F69" s="27"/>
      <c r="G69" s="27"/>
      <c r="H69" s="27"/>
      <c r="I69" s="27"/>
      <c r="J69" s="27"/>
      <c r="K69" s="28"/>
    </row>
    <row r="73" spans="2:12" s="1" customFormat="1" ht="7" customHeight="1" x14ac:dyDescent="0.35"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21"/>
    </row>
    <row r="74" spans="2:12" s="1" customFormat="1" ht="37" customHeight="1" x14ac:dyDescent="0.35">
      <c r="B74" s="21"/>
      <c r="C74" s="31" t="s">
        <v>63</v>
      </c>
      <c r="L74" s="21"/>
    </row>
    <row r="75" spans="2:12" s="1" customFormat="1" ht="7" customHeight="1" x14ac:dyDescent="0.35">
      <c r="B75" s="21"/>
      <c r="L75" s="21"/>
    </row>
    <row r="76" spans="2:12" s="1" customFormat="1" ht="14.4" customHeight="1" x14ac:dyDescent="0.35">
      <c r="B76" s="21"/>
      <c r="C76" s="32" t="s">
        <v>6</v>
      </c>
      <c r="L76" s="21"/>
    </row>
    <row r="77" spans="2:12" s="1" customFormat="1" ht="16.5" customHeight="1" x14ac:dyDescent="0.35">
      <c r="B77" s="21"/>
      <c r="E77" s="118" t="e">
        <f>E7</f>
        <v>#REF!</v>
      </c>
      <c r="F77" s="119"/>
      <c r="G77" s="119"/>
      <c r="H77" s="119"/>
      <c r="L77" s="21"/>
    </row>
    <row r="78" spans="2:12" x14ac:dyDescent="0.35">
      <c r="B78" s="14"/>
      <c r="C78" s="32" t="s">
        <v>53</v>
      </c>
      <c r="L78" s="14"/>
    </row>
    <row r="79" spans="2:12" ht="16.5" customHeight="1" x14ac:dyDescent="0.35">
      <c r="B79" s="14"/>
      <c r="E79" s="118" t="s">
        <v>54</v>
      </c>
      <c r="F79" s="113"/>
      <c r="G79" s="113"/>
      <c r="H79" s="113"/>
      <c r="L79" s="14"/>
    </row>
    <row r="80" spans="2:12" x14ac:dyDescent="0.35">
      <c r="B80" s="14"/>
      <c r="C80" s="32" t="s">
        <v>55</v>
      </c>
      <c r="L80" s="14"/>
    </row>
    <row r="81" spans="2:65" s="1" customFormat="1" ht="16.5" customHeight="1" x14ac:dyDescent="0.35">
      <c r="B81" s="21"/>
      <c r="E81" s="120" t="s">
        <v>97</v>
      </c>
      <c r="F81" s="121"/>
      <c r="G81" s="121"/>
      <c r="H81" s="121"/>
      <c r="L81" s="21"/>
    </row>
    <row r="82" spans="2:65" s="1" customFormat="1" ht="14.4" customHeight="1" x14ac:dyDescent="0.35">
      <c r="B82" s="21"/>
      <c r="C82" s="32" t="s">
        <v>56</v>
      </c>
      <c r="L82" s="21"/>
    </row>
    <row r="83" spans="2:65" s="1" customFormat="1" ht="17.25" customHeight="1" x14ac:dyDescent="0.35">
      <c r="B83" s="21"/>
      <c r="E83" s="114" t="str">
        <f>E13</f>
        <v>D.1.4.4 - Ochrana před bleskem</v>
      </c>
      <c r="F83" s="121"/>
      <c r="G83" s="121"/>
      <c r="H83" s="121"/>
      <c r="L83" s="21"/>
    </row>
    <row r="84" spans="2:65" s="1" customFormat="1" ht="7" customHeight="1" x14ac:dyDescent="0.35">
      <c r="B84" s="21"/>
      <c r="L84" s="21"/>
    </row>
    <row r="85" spans="2:65" s="1" customFormat="1" ht="18" customHeight="1" x14ac:dyDescent="0.35">
      <c r="B85" s="21"/>
      <c r="C85" s="32" t="s">
        <v>9</v>
      </c>
      <c r="F85" s="76" t="str">
        <f>F16</f>
        <v>Polní 252/1, 682 01 Vyškov</v>
      </c>
      <c r="I85" s="32" t="s">
        <v>11</v>
      </c>
      <c r="J85" s="33" t="e">
        <f>IF(J16="","",J16)</f>
        <v>#REF!</v>
      </c>
      <c r="L85" s="21"/>
    </row>
    <row r="86" spans="2:65" s="1" customFormat="1" ht="7" customHeight="1" x14ac:dyDescent="0.35">
      <c r="B86" s="21"/>
      <c r="L86" s="21"/>
    </row>
    <row r="87" spans="2:65" s="1" customFormat="1" x14ac:dyDescent="0.35">
      <c r="B87" s="21"/>
      <c r="C87" s="32" t="s">
        <v>12</v>
      </c>
      <c r="F87" s="76" t="str">
        <f>E19</f>
        <v>Sociální služby Vyškov, příspěvková organizace</v>
      </c>
      <c r="I87" s="32" t="s">
        <v>18</v>
      </c>
      <c r="J87" s="76" t="str">
        <f>E25</f>
        <v>DEA Energetická agentura s.r.o.</v>
      </c>
      <c r="L87" s="21"/>
    </row>
    <row r="88" spans="2:65" s="1" customFormat="1" ht="14.4" customHeight="1" x14ac:dyDescent="0.35">
      <c r="B88" s="21"/>
      <c r="C88" s="32" t="s">
        <v>17</v>
      </c>
      <c r="F88" s="76" t="e">
        <f>IF(E22="","",E22)</f>
        <v>#REF!</v>
      </c>
      <c r="L88" s="21"/>
    </row>
    <row r="89" spans="2:65" s="1" customFormat="1" ht="10.25" customHeight="1" x14ac:dyDescent="0.35">
      <c r="B89" s="21"/>
      <c r="L89" s="21"/>
    </row>
    <row r="90" spans="2:65" s="5" customFormat="1" ht="29.25" customHeight="1" x14ac:dyDescent="0.35">
      <c r="B90" s="77"/>
      <c r="C90" s="78" t="s">
        <v>64</v>
      </c>
      <c r="D90" s="79" t="s">
        <v>37</v>
      </c>
      <c r="E90" s="79" t="s">
        <v>36</v>
      </c>
      <c r="F90" s="79" t="s">
        <v>65</v>
      </c>
      <c r="G90" s="79" t="s">
        <v>66</v>
      </c>
      <c r="H90" s="79" t="s">
        <v>67</v>
      </c>
      <c r="I90" s="79" t="s">
        <v>68</v>
      </c>
      <c r="J90" s="79" t="s">
        <v>60</v>
      </c>
      <c r="K90" s="80" t="s">
        <v>69</v>
      </c>
      <c r="L90" s="77"/>
      <c r="M90" s="36" t="s">
        <v>70</v>
      </c>
      <c r="N90" s="37" t="s">
        <v>27</v>
      </c>
      <c r="O90" s="37" t="s">
        <v>71</v>
      </c>
      <c r="P90" s="37" t="s">
        <v>72</v>
      </c>
      <c r="Q90" s="37" t="s">
        <v>73</v>
      </c>
      <c r="R90" s="37" t="s">
        <v>74</v>
      </c>
      <c r="S90" s="37" t="s">
        <v>75</v>
      </c>
      <c r="T90" s="38" t="s">
        <v>76</v>
      </c>
    </row>
    <row r="91" spans="2:65" s="1" customFormat="1" ht="29.25" customHeight="1" x14ac:dyDescent="0.35">
      <c r="B91" s="21"/>
      <c r="C91" s="40" t="s">
        <v>61</v>
      </c>
      <c r="J91" s="81">
        <f>BK91</f>
        <v>0</v>
      </c>
      <c r="L91" s="21"/>
      <c r="M91" s="39"/>
      <c r="N91" s="34"/>
      <c r="O91" s="34"/>
      <c r="P91" s="82">
        <f>P92</f>
        <v>0</v>
      </c>
      <c r="Q91" s="34"/>
      <c r="R91" s="82">
        <f>R92</f>
        <v>0</v>
      </c>
      <c r="S91" s="34"/>
      <c r="T91" s="83">
        <f>T92</f>
        <v>0</v>
      </c>
      <c r="AT91" s="10" t="s">
        <v>38</v>
      </c>
      <c r="AU91" s="10" t="s">
        <v>62</v>
      </c>
      <c r="BK91" s="84">
        <f>BK92</f>
        <v>0</v>
      </c>
    </row>
    <row r="92" spans="2:65" s="6" customFormat="1" ht="37.4" customHeight="1" x14ac:dyDescent="0.35">
      <c r="B92" s="85"/>
      <c r="D92" s="86" t="s">
        <v>38</v>
      </c>
      <c r="E92" s="87" t="s">
        <v>95</v>
      </c>
      <c r="F92" s="87" t="s">
        <v>96</v>
      </c>
      <c r="J92" s="88">
        <f>BK92</f>
        <v>0</v>
      </c>
      <c r="L92" s="85"/>
      <c r="M92" s="89"/>
      <c r="N92" s="90"/>
      <c r="O92" s="90"/>
      <c r="P92" s="91">
        <f>P93+P106</f>
        <v>0</v>
      </c>
      <c r="Q92" s="90"/>
      <c r="R92" s="91">
        <f>R93+R106</f>
        <v>0</v>
      </c>
      <c r="S92" s="90"/>
      <c r="T92" s="92">
        <f>T93+T106</f>
        <v>0</v>
      </c>
      <c r="AR92" s="86" t="s">
        <v>43</v>
      </c>
      <c r="AT92" s="93" t="s">
        <v>38</v>
      </c>
      <c r="AU92" s="93" t="s">
        <v>39</v>
      </c>
      <c r="AY92" s="86" t="s">
        <v>77</v>
      </c>
      <c r="BK92" s="94">
        <f>BK93+BK106</f>
        <v>0</v>
      </c>
    </row>
    <row r="93" spans="2:65" s="6" customFormat="1" ht="19.899999999999999" customHeight="1" x14ac:dyDescent="0.35">
      <c r="B93" s="85"/>
      <c r="D93" s="86" t="s">
        <v>38</v>
      </c>
      <c r="E93" s="95" t="s">
        <v>104</v>
      </c>
      <c r="F93" s="95" t="s">
        <v>142</v>
      </c>
      <c r="J93" s="96">
        <f>BK93</f>
        <v>0</v>
      </c>
      <c r="L93" s="85"/>
      <c r="M93" s="89"/>
      <c r="N93" s="90"/>
      <c r="O93" s="90"/>
      <c r="P93" s="91">
        <f>SUM(P94:P105)</f>
        <v>0</v>
      </c>
      <c r="Q93" s="90"/>
      <c r="R93" s="91">
        <f>SUM(R94:R105)</f>
        <v>0</v>
      </c>
      <c r="S93" s="90"/>
      <c r="T93" s="92">
        <f>SUM(T94:T105)</f>
        <v>0</v>
      </c>
      <c r="AR93" s="86" t="s">
        <v>43</v>
      </c>
      <c r="AT93" s="93" t="s">
        <v>38</v>
      </c>
      <c r="AU93" s="93" t="s">
        <v>40</v>
      </c>
      <c r="AY93" s="86" t="s">
        <v>77</v>
      </c>
      <c r="BK93" s="94">
        <f>SUM(BK94:BK105)</f>
        <v>0</v>
      </c>
    </row>
    <row r="94" spans="2:65" s="1" customFormat="1" ht="16.5" customHeight="1" x14ac:dyDescent="0.35">
      <c r="B94" s="97"/>
      <c r="C94" s="98" t="s">
        <v>40</v>
      </c>
      <c r="D94" s="98" t="s">
        <v>78</v>
      </c>
      <c r="E94" s="99" t="s">
        <v>143</v>
      </c>
      <c r="F94" s="100" t="s">
        <v>144</v>
      </c>
      <c r="G94" s="101" t="s">
        <v>79</v>
      </c>
      <c r="H94" s="102">
        <v>15</v>
      </c>
      <c r="I94" s="103"/>
      <c r="J94" s="103">
        <f t="shared" ref="J94:J105" si="0">ROUND(I94*H94,2)</f>
        <v>0</v>
      </c>
      <c r="K94" s="100" t="s">
        <v>1</v>
      </c>
      <c r="L94" s="21"/>
      <c r="M94" s="104" t="s">
        <v>1</v>
      </c>
      <c r="N94" s="105" t="s">
        <v>29</v>
      </c>
      <c r="O94" s="106">
        <v>0</v>
      </c>
      <c r="P94" s="106">
        <f t="shared" ref="P94:P105" si="1">O94*H94</f>
        <v>0</v>
      </c>
      <c r="Q94" s="106">
        <v>0</v>
      </c>
      <c r="R94" s="106">
        <f t="shared" ref="R94:R105" si="2">Q94*H94</f>
        <v>0</v>
      </c>
      <c r="S94" s="106">
        <v>0</v>
      </c>
      <c r="T94" s="107">
        <f t="shared" ref="T94:T105" si="3">S94*H94</f>
        <v>0</v>
      </c>
      <c r="AR94" s="10" t="s">
        <v>94</v>
      </c>
      <c r="AT94" s="10" t="s">
        <v>78</v>
      </c>
      <c r="AU94" s="10" t="s">
        <v>41</v>
      </c>
      <c r="AY94" s="10" t="s">
        <v>77</v>
      </c>
      <c r="BE94" s="108">
        <f t="shared" ref="BE94:BE105" si="4">IF(N94="základní",J94,0)</f>
        <v>0</v>
      </c>
      <c r="BF94" s="108">
        <f t="shared" ref="BF94:BF105" si="5">IF(N94="snížená",J94,0)</f>
        <v>0</v>
      </c>
      <c r="BG94" s="108">
        <f t="shared" ref="BG94:BG105" si="6">IF(N94="zákl. přenesená",J94,0)</f>
        <v>0</v>
      </c>
      <c r="BH94" s="108">
        <f t="shared" ref="BH94:BH105" si="7">IF(N94="sníž. přenesená",J94,0)</f>
        <v>0</v>
      </c>
      <c r="BI94" s="108">
        <f t="shared" ref="BI94:BI105" si="8">IF(N94="nulová",J94,0)</f>
        <v>0</v>
      </c>
      <c r="BJ94" s="10" t="s">
        <v>41</v>
      </c>
      <c r="BK94" s="108">
        <f t="shared" ref="BK94:BK105" si="9">ROUND(I94*H94,2)</f>
        <v>0</v>
      </c>
      <c r="BL94" s="10" t="s">
        <v>94</v>
      </c>
      <c r="BM94" s="10" t="s">
        <v>145</v>
      </c>
    </row>
    <row r="95" spans="2:65" s="1" customFormat="1" ht="16.5" customHeight="1" x14ac:dyDescent="0.35">
      <c r="B95" s="97"/>
      <c r="C95" s="98" t="s">
        <v>41</v>
      </c>
      <c r="D95" s="98" t="s">
        <v>78</v>
      </c>
      <c r="E95" s="99" t="s">
        <v>146</v>
      </c>
      <c r="F95" s="100" t="s">
        <v>147</v>
      </c>
      <c r="G95" s="101" t="s">
        <v>79</v>
      </c>
      <c r="H95" s="102">
        <v>352</v>
      </c>
      <c r="I95" s="103"/>
      <c r="J95" s="103">
        <f t="shared" si="0"/>
        <v>0</v>
      </c>
      <c r="K95" s="100" t="s">
        <v>1</v>
      </c>
      <c r="L95" s="21"/>
      <c r="M95" s="104" t="s">
        <v>1</v>
      </c>
      <c r="N95" s="105" t="s">
        <v>29</v>
      </c>
      <c r="O95" s="106">
        <v>0</v>
      </c>
      <c r="P95" s="106">
        <f t="shared" si="1"/>
        <v>0</v>
      </c>
      <c r="Q95" s="106">
        <v>0</v>
      </c>
      <c r="R95" s="106">
        <f t="shared" si="2"/>
        <v>0</v>
      </c>
      <c r="S95" s="106">
        <v>0</v>
      </c>
      <c r="T95" s="107">
        <f t="shared" si="3"/>
        <v>0</v>
      </c>
      <c r="AR95" s="10" t="s">
        <v>94</v>
      </c>
      <c r="AT95" s="10" t="s">
        <v>78</v>
      </c>
      <c r="AU95" s="10" t="s">
        <v>41</v>
      </c>
      <c r="AY95" s="10" t="s">
        <v>77</v>
      </c>
      <c r="BE95" s="108">
        <f t="shared" si="4"/>
        <v>0</v>
      </c>
      <c r="BF95" s="108">
        <f t="shared" si="5"/>
        <v>0</v>
      </c>
      <c r="BG95" s="108">
        <f t="shared" si="6"/>
        <v>0</v>
      </c>
      <c r="BH95" s="108">
        <f t="shared" si="7"/>
        <v>0</v>
      </c>
      <c r="BI95" s="108">
        <f t="shared" si="8"/>
        <v>0</v>
      </c>
      <c r="BJ95" s="10" t="s">
        <v>41</v>
      </c>
      <c r="BK95" s="108">
        <f t="shared" si="9"/>
        <v>0</v>
      </c>
      <c r="BL95" s="10" t="s">
        <v>94</v>
      </c>
      <c r="BM95" s="10" t="s">
        <v>148</v>
      </c>
    </row>
    <row r="96" spans="2:65" s="1" customFormat="1" ht="25.5" customHeight="1" x14ac:dyDescent="0.35">
      <c r="B96" s="97"/>
      <c r="C96" s="98" t="s">
        <v>42</v>
      </c>
      <c r="D96" s="98" t="s">
        <v>78</v>
      </c>
      <c r="E96" s="99" t="s">
        <v>149</v>
      </c>
      <c r="F96" s="100" t="s">
        <v>150</v>
      </c>
      <c r="G96" s="101" t="s">
        <v>79</v>
      </c>
      <c r="H96" s="102">
        <v>116</v>
      </c>
      <c r="I96" s="103"/>
      <c r="J96" s="103">
        <f t="shared" si="0"/>
        <v>0</v>
      </c>
      <c r="K96" s="100" t="s">
        <v>1</v>
      </c>
      <c r="L96" s="21"/>
      <c r="M96" s="104" t="s">
        <v>1</v>
      </c>
      <c r="N96" s="105" t="s">
        <v>29</v>
      </c>
      <c r="O96" s="106">
        <v>0</v>
      </c>
      <c r="P96" s="106">
        <f t="shared" si="1"/>
        <v>0</v>
      </c>
      <c r="Q96" s="106">
        <v>0</v>
      </c>
      <c r="R96" s="106">
        <f t="shared" si="2"/>
        <v>0</v>
      </c>
      <c r="S96" s="106">
        <v>0</v>
      </c>
      <c r="T96" s="107">
        <f t="shared" si="3"/>
        <v>0</v>
      </c>
      <c r="AR96" s="10" t="s">
        <v>94</v>
      </c>
      <c r="AT96" s="10" t="s">
        <v>78</v>
      </c>
      <c r="AU96" s="10" t="s">
        <v>41</v>
      </c>
      <c r="AY96" s="10" t="s">
        <v>77</v>
      </c>
      <c r="BE96" s="108">
        <f t="shared" si="4"/>
        <v>0</v>
      </c>
      <c r="BF96" s="108">
        <f t="shared" si="5"/>
        <v>0</v>
      </c>
      <c r="BG96" s="108">
        <f t="shared" si="6"/>
        <v>0</v>
      </c>
      <c r="BH96" s="108">
        <f t="shared" si="7"/>
        <v>0</v>
      </c>
      <c r="BI96" s="108">
        <f t="shared" si="8"/>
        <v>0</v>
      </c>
      <c r="BJ96" s="10" t="s">
        <v>41</v>
      </c>
      <c r="BK96" s="108">
        <f t="shared" si="9"/>
        <v>0</v>
      </c>
      <c r="BL96" s="10" t="s">
        <v>94</v>
      </c>
      <c r="BM96" s="10" t="s">
        <v>151</v>
      </c>
    </row>
    <row r="97" spans="2:65" s="1" customFormat="1" ht="25.5" customHeight="1" x14ac:dyDescent="0.35">
      <c r="B97" s="97"/>
      <c r="C97" s="98" t="s">
        <v>43</v>
      </c>
      <c r="D97" s="98" t="s">
        <v>78</v>
      </c>
      <c r="E97" s="99" t="s">
        <v>152</v>
      </c>
      <c r="F97" s="100" t="s">
        <v>153</v>
      </c>
      <c r="G97" s="101" t="s">
        <v>79</v>
      </c>
      <c r="H97" s="102">
        <v>232</v>
      </c>
      <c r="I97" s="103"/>
      <c r="J97" s="103">
        <f t="shared" si="0"/>
        <v>0</v>
      </c>
      <c r="K97" s="100" t="s">
        <v>1</v>
      </c>
      <c r="L97" s="21"/>
      <c r="M97" s="104" t="s">
        <v>1</v>
      </c>
      <c r="N97" s="105" t="s">
        <v>29</v>
      </c>
      <c r="O97" s="106">
        <v>0</v>
      </c>
      <c r="P97" s="106">
        <f t="shared" si="1"/>
        <v>0</v>
      </c>
      <c r="Q97" s="106">
        <v>0</v>
      </c>
      <c r="R97" s="106">
        <f t="shared" si="2"/>
        <v>0</v>
      </c>
      <c r="S97" s="106">
        <v>0</v>
      </c>
      <c r="T97" s="107">
        <f t="shared" si="3"/>
        <v>0</v>
      </c>
      <c r="AR97" s="10" t="s">
        <v>94</v>
      </c>
      <c r="AT97" s="10" t="s">
        <v>78</v>
      </c>
      <c r="AU97" s="10" t="s">
        <v>41</v>
      </c>
      <c r="AY97" s="10" t="s">
        <v>77</v>
      </c>
      <c r="BE97" s="108">
        <f t="shared" si="4"/>
        <v>0</v>
      </c>
      <c r="BF97" s="108">
        <f t="shared" si="5"/>
        <v>0</v>
      </c>
      <c r="BG97" s="108">
        <f t="shared" si="6"/>
        <v>0</v>
      </c>
      <c r="BH97" s="108">
        <f t="shared" si="7"/>
        <v>0</v>
      </c>
      <c r="BI97" s="108">
        <f t="shared" si="8"/>
        <v>0</v>
      </c>
      <c r="BJ97" s="10" t="s">
        <v>41</v>
      </c>
      <c r="BK97" s="108">
        <f t="shared" si="9"/>
        <v>0</v>
      </c>
      <c r="BL97" s="10" t="s">
        <v>94</v>
      </c>
      <c r="BM97" s="10" t="s">
        <v>154</v>
      </c>
    </row>
    <row r="98" spans="2:65" s="1" customFormat="1" ht="25.5" customHeight="1" x14ac:dyDescent="0.35">
      <c r="B98" s="97"/>
      <c r="C98" s="98" t="s">
        <v>81</v>
      </c>
      <c r="D98" s="98" t="s">
        <v>78</v>
      </c>
      <c r="E98" s="99" t="s">
        <v>155</v>
      </c>
      <c r="F98" s="100" t="s">
        <v>156</v>
      </c>
      <c r="G98" s="101" t="s">
        <v>91</v>
      </c>
      <c r="H98" s="102">
        <v>5</v>
      </c>
      <c r="I98" s="103"/>
      <c r="J98" s="103">
        <f t="shared" si="0"/>
        <v>0</v>
      </c>
      <c r="K98" s="100" t="s">
        <v>1</v>
      </c>
      <c r="L98" s="21"/>
      <c r="M98" s="104" t="s">
        <v>1</v>
      </c>
      <c r="N98" s="105" t="s">
        <v>29</v>
      </c>
      <c r="O98" s="106">
        <v>0</v>
      </c>
      <c r="P98" s="106">
        <f t="shared" si="1"/>
        <v>0</v>
      </c>
      <c r="Q98" s="106">
        <v>0</v>
      </c>
      <c r="R98" s="106">
        <f t="shared" si="2"/>
        <v>0</v>
      </c>
      <c r="S98" s="106">
        <v>0</v>
      </c>
      <c r="T98" s="107">
        <f t="shared" si="3"/>
        <v>0</v>
      </c>
      <c r="AR98" s="10" t="s">
        <v>94</v>
      </c>
      <c r="AT98" s="10" t="s">
        <v>78</v>
      </c>
      <c r="AU98" s="10" t="s">
        <v>41</v>
      </c>
      <c r="AY98" s="10" t="s">
        <v>77</v>
      </c>
      <c r="BE98" s="108">
        <f t="shared" si="4"/>
        <v>0</v>
      </c>
      <c r="BF98" s="108">
        <f t="shared" si="5"/>
        <v>0</v>
      </c>
      <c r="BG98" s="108">
        <f t="shared" si="6"/>
        <v>0</v>
      </c>
      <c r="BH98" s="108">
        <f t="shared" si="7"/>
        <v>0</v>
      </c>
      <c r="BI98" s="108">
        <f t="shared" si="8"/>
        <v>0</v>
      </c>
      <c r="BJ98" s="10" t="s">
        <v>41</v>
      </c>
      <c r="BK98" s="108">
        <f t="shared" si="9"/>
        <v>0</v>
      </c>
      <c r="BL98" s="10" t="s">
        <v>94</v>
      </c>
      <c r="BM98" s="10" t="s">
        <v>157</v>
      </c>
    </row>
    <row r="99" spans="2:65" s="1" customFormat="1" ht="16.5" customHeight="1" x14ac:dyDescent="0.35">
      <c r="B99" s="97"/>
      <c r="C99" s="98" t="s">
        <v>82</v>
      </c>
      <c r="D99" s="98" t="s">
        <v>78</v>
      </c>
      <c r="E99" s="99" t="s">
        <v>158</v>
      </c>
      <c r="F99" s="100" t="s">
        <v>159</v>
      </c>
      <c r="G99" s="101" t="s">
        <v>91</v>
      </c>
      <c r="H99" s="102">
        <v>23</v>
      </c>
      <c r="I99" s="103"/>
      <c r="J99" s="103">
        <f t="shared" si="0"/>
        <v>0</v>
      </c>
      <c r="K99" s="100" t="s">
        <v>1</v>
      </c>
      <c r="L99" s="21"/>
      <c r="M99" s="104" t="s">
        <v>1</v>
      </c>
      <c r="N99" s="105" t="s">
        <v>29</v>
      </c>
      <c r="O99" s="106">
        <v>0</v>
      </c>
      <c r="P99" s="106">
        <f t="shared" si="1"/>
        <v>0</v>
      </c>
      <c r="Q99" s="106">
        <v>0</v>
      </c>
      <c r="R99" s="106">
        <f t="shared" si="2"/>
        <v>0</v>
      </c>
      <c r="S99" s="106">
        <v>0</v>
      </c>
      <c r="T99" s="107">
        <f t="shared" si="3"/>
        <v>0</v>
      </c>
      <c r="AR99" s="10" t="s">
        <v>94</v>
      </c>
      <c r="AT99" s="10" t="s">
        <v>78</v>
      </c>
      <c r="AU99" s="10" t="s">
        <v>41</v>
      </c>
      <c r="AY99" s="10" t="s">
        <v>77</v>
      </c>
      <c r="BE99" s="108">
        <f t="shared" si="4"/>
        <v>0</v>
      </c>
      <c r="BF99" s="108">
        <f t="shared" si="5"/>
        <v>0</v>
      </c>
      <c r="BG99" s="108">
        <f t="shared" si="6"/>
        <v>0</v>
      </c>
      <c r="BH99" s="108">
        <f t="shared" si="7"/>
        <v>0</v>
      </c>
      <c r="BI99" s="108">
        <f t="shared" si="8"/>
        <v>0</v>
      </c>
      <c r="BJ99" s="10" t="s">
        <v>41</v>
      </c>
      <c r="BK99" s="108">
        <f t="shared" si="9"/>
        <v>0</v>
      </c>
      <c r="BL99" s="10" t="s">
        <v>94</v>
      </c>
      <c r="BM99" s="10" t="s">
        <v>160</v>
      </c>
    </row>
    <row r="100" spans="2:65" s="1" customFormat="1" ht="16.5" customHeight="1" x14ac:dyDescent="0.35">
      <c r="B100" s="97"/>
      <c r="C100" s="98" t="s">
        <v>83</v>
      </c>
      <c r="D100" s="98" t="s">
        <v>78</v>
      </c>
      <c r="E100" s="99" t="s">
        <v>161</v>
      </c>
      <c r="F100" s="100" t="s">
        <v>162</v>
      </c>
      <c r="G100" s="101" t="s">
        <v>91</v>
      </c>
      <c r="H100" s="102">
        <v>28</v>
      </c>
      <c r="I100" s="103"/>
      <c r="J100" s="103">
        <f t="shared" si="0"/>
        <v>0</v>
      </c>
      <c r="K100" s="100" t="s">
        <v>1</v>
      </c>
      <c r="L100" s="21"/>
      <c r="M100" s="104" t="s">
        <v>1</v>
      </c>
      <c r="N100" s="105" t="s">
        <v>29</v>
      </c>
      <c r="O100" s="106">
        <v>0</v>
      </c>
      <c r="P100" s="106">
        <f t="shared" si="1"/>
        <v>0</v>
      </c>
      <c r="Q100" s="106">
        <v>0</v>
      </c>
      <c r="R100" s="106">
        <f t="shared" si="2"/>
        <v>0</v>
      </c>
      <c r="S100" s="106">
        <v>0</v>
      </c>
      <c r="T100" s="107">
        <f t="shared" si="3"/>
        <v>0</v>
      </c>
      <c r="AR100" s="10" t="s">
        <v>94</v>
      </c>
      <c r="AT100" s="10" t="s">
        <v>78</v>
      </c>
      <c r="AU100" s="10" t="s">
        <v>41</v>
      </c>
      <c r="AY100" s="10" t="s">
        <v>77</v>
      </c>
      <c r="BE100" s="108">
        <f t="shared" si="4"/>
        <v>0</v>
      </c>
      <c r="BF100" s="108">
        <f t="shared" si="5"/>
        <v>0</v>
      </c>
      <c r="BG100" s="108">
        <f t="shared" si="6"/>
        <v>0</v>
      </c>
      <c r="BH100" s="108">
        <f t="shared" si="7"/>
        <v>0</v>
      </c>
      <c r="BI100" s="108">
        <f t="shared" si="8"/>
        <v>0</v>
      </c>
      <c r="BJ100" s="10" t="s">
        <v>41</v>
      </c>
      <c r="BK100" s="108">
        <f t="shared" si="9"/>
        <v>0</v>
      </c>
      <c r="BL100" s="10" t="s">
        <v>94</v>
      </c>
      <c r="BM100" s="10" t="s">
        <v>163</v>
      </c>
    </row>
    <row r="101" spans="2:65" s="1" customFormat="1" ht="16.5" customHeight="1" x14ac:dyDescent="0.35">
      <c r="B101" s="97"/>
      <c r="C101" s="98" t="s">
        <v>84</v>
      </c>
      <c r="D101" s="98" t="s">
        <v>78</v>
      </c>
      <c r="E101" s="99" t="s">
        <v>164</v>
      </c>
      <c r="F101" s="100" t="s">
        <v>165</v>
      </c>
      <c r="G101" s="101" t="s">
        <v>91</v>
      </c>
      <c r="H101" s="102">
        <v>18</v>
      </c>
      <c r="I101" s="103"/>
      <c r="J101" s="103">
        <f t="shared" si="0"/>
        <v>0</v>
      </c>
      <c r="K101" s="100" t="s">
        <v>1</v>
      </c>
      <c r="L101" s="21"/>
      <c r="M101" s="104" t="s">
        <v>1</v>
      </c>
      <c r="N101" s="105" t="s">
        <v>29</v>
      </c>
      <c r="O101" s="106">
        <v>0</v>
      </c>
      <c r="P101" s="106">
        <f t="shared" si="1"/>
        <v>0</v>
      </c>
      <c r="Q101" s="106">
        <v>0</v>
      </c>
      <c r="R101" s="106">
        <f t="shared" si="2"/>
        <v>0</v>
      </c>
      <c r="S101" s="106">
        <v>0</v>
      </c>
      <c r="T101" s="107">
        <f t="shared" si="3"/>
        <v>0</v>
      </c>
      <c r="AR101" s="10" t="s">
        <v>94</v>
      </c>
      <c r="AT101" s="10" t="s">
        <v>78</v>
      </c>
      <c r="AU101" s="10" t="s">
        <v>41</v>
      </c>
      <c r="AY101" s="10" t="s">
        <v>77</v>
      </c>
      <c r="BE101" s="108">
        <f t="shared" si="4"/>
        <v>0</v>
      </c>
      <c r="BF101" s="108">
        <f t="shared" si="5"/>
        <v>0</v>
      </c>
      <c r="BG101" s="108">
        <f t="shared" si="6"/>
        <v>0</v>
      </c>
      <c r="BH101" s="108">
        <f t="shared" si="7"/>
        <v>0</v>
      </c>
      <c r="BI101" s="108">
        <f t="shared" si="8"/>
        <v>0</v>
      </c>
      <c r="BJ101" s="10" t="s">
        <v>41</v>
      </c>
      <c r="BK101" s="108">
        <f t="shared" si="9"/>
        <v>0</v>
      </c>
      <c r="BL101" s="10" t="s">
        <v>94</v>
      </c>
      <c r="BM101" s="10" t="s">
        <v>166</v>
      </c>
    </row>
    <row r="102" spans="2:65" s="1" customFormat="1" ht="16.5" customHeight="1" x14ac:dyDescent="0.35">
      <c r="B102" s="97"/>
      <c r="C102" s="98" t="s">
        <v>80</v>
      </c>
      <c r="D102" s="98" t="s">
        <v>78</v>
      </c>
      <c r="E102" s="99" t="s">
        <v>167</v>
      </c>
      <c r="F102" s="100" t="s">
        <v>168</v>
      </c>
      <c r="G102" s="101" t="s">
        <v>91</v>
      </c>
      <c r="H102" s="102">
        <v>10</v>
      </c>
      <c r="I102" s="103"/>
      <c r="J102" s="103">
        <f t="shared" si="0"/>
        <v>0</v>
      </c>
      <c r="K102" s="100" t="s">
        <v>1</v>
      </c>
      <c r="L102" s="21"/>
      <c r="M102" s="104" t="s">
        <v>1</v>
      </c>
      <c r="N102" s="105" t="s">
        <v>29</v>
      </c>
      <c r="O102" s="106">
        <v>0</v>
      </c>
      <c r="P102" s="106">
        <f t="shared" si="1"/>
        <v>0</v>
      </c>
      <c r="Q102" s="106">
        <v>0</v>
      </c>
      <c r="R102" s="106">
        <f t="shared" si="2"/>
        <v>0</v>
      </c>
      <c r="S102" s="106">
        <v>0</v>
      </c>
      <c r="T102" s="107">
        <f t="shared" si="3"/>
        <v>0</v>
      </c>
      <c r="AR102" s="10" t="s">
        <v>94</v>
      </c>
      <c r="AT102" s="10" t="s">
        <v>78</v>
      </c>
      <c r="AU102" s="10" t="s">
        <v>41</v>
      </c>
      <c r="AY102" s="10" t="s">
        <v>77</v>
      </c>
      <c r="BE102" s="108">
        <f t="shared" si="4"/>
        <v>0</v>
      </c>
      <c r="BF102" s="108">
        <f t="shared" si="5"/>
        <v>0</v>
      </c>
      <c r="BG102" s="108">
        <f t="shared" si="6"/>
        <v>0</v>
      </c>
      <c r="BH102" s="108">
        <f t="shared" si="7"/>
        <v>0</v>
      </c>
      <c r="BI102" s="108">
        <f t="shared" si="8"/>
        <v>0</v>
      </c>
      <c r="BJ102" s="10" t="s">
        <v>41</v>
      </c>
      <c r="BK102" s="108">
        <f t="shared" si="9"/>
        <v>0</v>
      </c>
      <c r="BL102" s="10" t="s">
        <v>94</v>
      </c>
      <c r="BM102" s="10" t="s">
        <v>169</v>
      </c>
    </row>
    <row r="103" spans="2:65" s="1" customFormat="1" ht="16.5" customHeight="1" x14ac:dyDescent="0.35">
      <c r="B103" s="97"/>
      <c r="C103" s="98" t="s">
        <v>85</v>
      </c>
      <c r="D103" s="98" t="s">
        <v>78</v>
      </c>
      <c r="E103" s="99" t="s">
        <v>170</v>
      </c>
      <c r="F103" s="100" t="s">
        <v>171</v>
      </c>
      <c r="G103" s="101" t="s">
        <v>91</v>
      </c>
      <c r="H103" s="102">
        <v>46</v>
      </c>
      <c r="I103" s="103"/>
      <c r="J103" s="103">
        <f t="shared" si="0"/>
        <v>0</v>
      </c>
      <c r="K103" s="100" t="s">
        <v>1</v>
      </c>
      <c r="L103" s="21"/>
      <c r="M103" s="104" t="s">
        <v>1</v>
      </c>
      <c r="N103" s="105" t="s">
        <v>29</v>
      </c>
      <c r="O103" s="106">
        <v>0</v>
      </c>
      <c r="P103" s="106">
        <f t="shared" si="1"/>
        <v>0</v>
      </c>
      <c r="Q103" s="106">
        <v>0</v>
      </c>
      <c r="R103" s="106">
        <f t="shared" si="2"/>
        <v>0</v>
      </c>
      <c r="S103" s="106">
        <v>0</v>
      </c>
      <c r="T103" s="107">
        <f t="shared" si="3"/>
        <v>0</v>
      </c>
      <c r="AR103" s="10" t="s">
        <v>94</v>
      </c>
      <c r="AT103" s="10" t="s">
        <v>78</v>
      </c>
      <c r="AU103" s="10" t="s">
        <v>41</v>
      </c>
      <c r="AY103" s="10" t="s">
        <v>77</v>
      </c>
      <c r="BE103" s="108">
        <f t="shared" si="4"/>
        <v>0</v>
      </c>
      <c r="BF103" s="108">
        <f t="shared" si="5"/>
        <v>0</v>
      </c>
      <c r="BG103" s="108">
        <f t="shared" si="6"/>
        <v>0</v>
      </c>
      <c r="BH103" s="108">
        <f t="shared" si="7"/>
        <v>0</v>
      </c>
      <c r="BI103" s="108">
        <f t="shared" si="8"/>
        <v>0</v>
      </c>
      <c r="BJ103" s="10" t="s">
        <v>41</v>
      </c>
      <c r="BK103" s="108">
        <f t="shared" si="9"/>
        <v>0</v>
      </c>
      <c r="BL103" s="10" t="s">
        <v>94</v>
      </c>
      <c r="BM103" s="10" t="s">
        <v>172</v>
      </c>
    </row>
    <row r="104" spans="2:65" s="1" customFormat="1" ht="16.5" customHeight="1" x14ac:dyDescent="0.35">
      <c r="B104" s="97"/>
      <c r="C104" s="98" t="s">
        <v>86</v>
      </c>
      <c r="D104" s="98" t="s">
        <v>78</v>
      </c>
      <c r="E104" s="99" t="s">
        <v>173</v>
      </c>
      <c r="F104" s="100" t="s">
        <v>174</v>
      </c>
      <c r="G104" s="101" t="s">
        <v>91</v>
      </c>
      <c r="H104" s="102">
        <v>23</v>
      </c>
      <c r="I104" s="103"/>
      <c r="J104" s="103">
        <f t="shared" si="0"/>
        <v>0</v>
      </c>
      <c r="K104" s="100" t="s">
        <v>1</v>
      </c>
      <c r="L104" s="21"/>
      <c r="M104" s="104" t="s">
        <v>1</v>
      </c>
      <c r="N104" s="105" t="s">
        <v>29</v>
      </c>
      <c r="O104" s="106">
        <v>0</v>
      </c>
      <c r="P104" s="106">
        <f t="shared" si="1"/>
        <v>0</v>
      </c>
      <c r="Q104" s="106">
        <v>0</v>
      </c>
      <c r="R104" s="106">
        <f t="shared" si="2"/>
        <v>0</v>
      </c>
      <c r="S104" s="106">
        <v>0</v>
      </c>
      <c r="T104" s="107">
        <f t="shared" si="3"/>
        <v>0</v>
      </c>
      <c r="AR104" s="10" t="s">
        <v>94</v>
      </c>
      <c r="AT104" s="10" t="s">
        <v>78</v>
      </c>
      <c r="AU104" s="10" t="s">
        <v>41</v>
      </c>
      <c r="AY104" s="10" t="s">
        <v>77</v>
      </c>
      <c r="BE104" s="108">
        <f t="shared" si="4"/>
        <v>0</v>
      </c>
      <c r="BF104" s="108">
        <f t="shared" si="5"/>
        <v>0</v>
      </c>
      <c r="BG104" s="108">
        <f t="shared" si="6"/>
        <v>0</v>
      </c>
      <c r="BH104" s="108">
        <f t="shared" si="7"/>
        <v>0</v>
      </c>
      <c r="BI104" s="108">
        <f t="shared" si="8"/>
        <v>0</v>
      </c>
      <c r="BJ104" s="10" t="s">
        <v>41</v>
      </c>
      <c r="BK104" s="108">
        <f t="shared" si="9"/>
        <v>0</v>
      </c>
      <c r="BL104" s="10" t="s">
        <v>94</v>
      </c>
      <c r="BM104" s="10" t="s">
        <v>175</v>
      </c>
    </row>
    <row r="105" spans="2:65" s="1" customFormat="1" ht="16.5" customHeight="1" x14ac:dyDescent="0.35">
      <c r="B105" s="97"/>
      <c r="C105" s="98" t="s">
        <v>87</v>
      </c>
      <c r="D105" s="98" t="s">
        <v>78</v>
      </c>
      <c r="E105" s="99" t="s">
        <v>117</v>
      </c>
      <c r="F105" s="100" t="s">
        <v>118</v>
      </c>
      <c r="G105" s="101" t="s">
        <v>92</v>
      </c>
      <c r="H105" s="102">
        <v>1</v>
      </c>
      <c r="I105" s="103"/>
      <c r="J105" s="103">
        <f t="shared" si="0"/>
        <v>0</v>
      </c>
      <c r="K105" s="100" t="s">
        <v>1</v>
      </c>
      <c r="L105" s="21"/>
      <c r="M105" s="104" t="s">
        <v>1</v>
      </c>
      <c r="N105" s="105" t="s">
        <v>29</v>
      </c>
      <c r="O105" s="106">
        <v>0</v>
      </c>
      <c r="P105" s="106">
        <f t="shared" si="1"/>
        <v>0</v>
      </c>
      <c r="Q105" s="106">
        <v>0</v>
      </c>
      <c r="R105" s="106">
        <f t="shared" si="2"/>
        <v>0</v>
      </c>
      <c r="S105" s="106">
        <v>0</v>
      </c>
      <c r="T105" s="107">
        <f t="shared" si="3"/>
        <v>0</v>
      </c>
      <c r="AR105" s="10" t="s">
        <v>94</v>
      </c>
      <c r="AT105" s="10" t="s">
        <v>78</v>
      </c>
      <c r="AU105" s="10" t="s">
        <v>41</v>
      </c>
      <c r="AY105" s="10" t="s">
        <v>77</v>
      </c>
      <c r="BE105" s="108">
        <f t="shared" si="4"/>
        <v>0</v>
      </c>
      <c r="BF105" s="108">
        <f t="shared" si="5"/>
        <v>0</v>
      </c>
      <c r="BG105" s="108">
        <f t="shared" si="6"/>
        <v>0</v>
      </c>
      <c r="BH105" s="108">
        <f t="shared" si="7"/>
        <v>0</v>
      </c>
      <c r="BI105" s="108">
        <f t="shared" si="8"/>
        <v>0</v>
      </c>
      <c r="BJ105" s="10" t="s">
        <v>41</v>
      </c>
      <c r="BK105" s="108">
        <f t="shared" si="9"/>
        <v>0</v>
      </c>
      <c r="BL105" s="10" t="s">
        <v>94</v>
      </c>
      <c r="BM105" s="10" t="s">
        <v>176</v>
      </c>
    </row>
    <row r="106" spans="2:65" s="6" customFormat="1" ht="29.9" customHeight="1" x14ac:dyDescent="0.35">
      <c r="B106" s="85"/>
      <c r="D106" s="86" t="s">
        <v>38</v>
      </c>
      <c r="E106" s="95" t="s">
        <v>109</v>
      </c>
      <c r="F106" s="95" t="s">
        <v>96</v>
      </c>
      <c r="J106" s="96">
        <f>BK106</f>
        <v>0</v>
      </c>
      <c r="L106" s="85"/>
      <c r="M106" s="89"/>
      <c r="N106" s="90"/>
      <c r="O106" s="90"/>
      <c r="P106" s="91">
        <f>SUM(P107:P110)</f>
        <v>0</v>
      </c>
      <c r="Q106" s="90"/>
      <c r="R106" s="91">
        <f>SUM(R107:R110)</f>
        <v>0</v>
      </c>
      <c r="S106" s="90"/>
      <c r="T106" s="92">
        <f>SUM(T107:T110)</f>
        <v>0</v>
      </c>
      <c r="AR106" s="86" t="s">
        <v>43</v>
      </c>
      <c r="AT106" s="93" t="s">
        <v>38</v>
      </c>
      <c r="AU106" s="93" t="s">
        <v>40</v>
      </c>
      <c r="AY106" s="86" t="s">
        <v>77</v>
      </c>
      <c r="BK106" s="94">
        <f>SUM(BK107:BK110)</f>
        <v>0</v>
      </c>
    </row>
    <row r="107" spans="2:65" s="1" customFormat="1" ht="16.5" customHeight="1" x14ac:dyDescent="0.35">
      <c r="B107" s="97"/>
      <c r="C107" s="98" t="s">
        <v>89</v>
      </c>
      <c r="D107" s="98" t="s">
        <v>78</v>
      </c>
      <c r="E107" s="99" t="s">
        <v>177</v>
      </c>
      <c r="F107" s="100" t="s">
        <v>178</v>
      </c>
      <c r="G107" s="101" t="s">
        <v>134</v>
      </c>
      <c r="H107" s="102">
        <v>22</v>
      </c>
      <c r="I107" s="103"/>
      <c r="J107" s="103">
        <f>ROUND(I107*H107,2)</f>
        <v>0</v>
      </c>
      <c r="K107" s="100" t="s">
        <v>1</v>
      </c>
      <c r="L107" s="21"/>
      <c r="M107" s="104" t="s">
        <v>1</v>
      </c>
      <c r="N107" s="105" t="s">
        <v>29</v>
      </c>
      <c r="O107" s="106">
        <v>0</v>
      </c>
      <c r="P107" s="106">
        <f>O107*H107</f>
        <v>0</v>
      </c>
      <c r="Q107" s="106">
        <v>0</v>
      </c>
      <c r="R107" s="106">
        <f>Q107*H107</f>
        <v>0</v>
      </c>
      <c r="S107" s="106">
        <v>0</v>
      </c>
      <c r="T107" s="107">
        <f>S107*H107</f>
        <v>0</v>
      </c>
      <c r="AR107" s="10" t="s">
        <v>94</v>
      </c>
      <c r="AT107" s="10" t="s">
        <v>78</v>
      </c>
      <c r="AU107" s="10" t="s">
        <v>41</v>
      </c>
      <c r="AY107" s="10" t="s">
        <v>77</v>
      </c>
      <c r="BE107" s="108">
        <f>IF(N107="základní",J107,0)</f>
        <v>0</v>
      </c>
      <c r="BF107" s="108">
        <f>IF(N107="snížená",J107,0)</f>
        <v>0</v>
      </c>
      <c r="BG107" s="108">
        <f>IF(N107="zákl. přenesená",J107,0)</f>
        <v>0</v>
      </c>
      <c r="BH107" s="108">
        <f>IF(N107="sníž. přenesená",J107,0)</f>
        <v>0</v>
      </c>
      <c r="BI107" s="108">
        <f>IF(N107="nulová",J107,0)</f>
        <v>0</v>
      </c>
      <c r="BJ107" s="10" t="s">
        <v>41</v>
      </c>
      <c r="BK107" s="108">
        <f>ROUND(I107*H107,2)</f>
        <v>0</v>
      </c>
      <c r="BL107" s="10" t="s">
        <v>94</v>
      </c>
      <c r="BM107" s="10" t="s">
        <v>179</v>
      </c>
    </row>
    <row r="108" spans="2:65" s="1" customFormat="1" ht="16.5" customHeight="1" x14ac:dyDescent="0.35">
      <c r="B108" s="97"/>
      <c r="C108" s="98" t="s">
        <v>90</v>
      </c>
      <c r="D108" s="98" t="s">
        <v>78</v>
      </c>
      <c r="E108" s="99" t="s">
        <v>180</v>
      </c>
      <c r="F108" s="100" t="s">
        <v>181</v>
      </c>
      <c r="G108" s="101" t="s">
        <v>134</v>
      </c>
      <c r="H108" s="102">
        <v>22</v>
      </c>
      <c r="I108" s="103"/>
      <c r="J108" s="103">
        <f>ROUND(I108*H108,2)</f>
        <v>0</v>
      </c>
      <c r="K108" s="100" t="s">
        <v>1</v>
      </c>
      <c r="L108" s="21"/>
      <c r="M108" s="104" t="s">
        <v>1</v>
      </c>
      <c r="N108" s="105" t="s">
        <v>29</v>
      </c>
      <c r="O108" s="106">
        <v>0</v>
      </c>
      <c r="P108" s="106">
        <f>O108*H108</f>
        <v>0</v>
      </c>
      <c r="Q108" s="106">
        <v>0</v>
      </c>
      <c r="R108" s="106">
        <f>Q108*H108</f>
        <v>0</v>
      </c>
      <c r="S108" s="106">
        <v>0</v>
      </c>
      <c r="T108" s="107">
        <f>S108*H108</f>
        <v>0</v>
      </c>
      <c r="AR108" s="10" t="s">
        <v>94</v>
      </c>
      <c r="AT108" s="10" t="s">
        <v>78</v>
      </c>
      <c r="AU108" s="10" t="s">
        <v>41</v>
      </c>
      <c r="AY108" s="10" t="s">
        <v>77</v>
      </c>
      <c r="BE108" s="108">
        <f>IF(N108="základní",J108,0)</f>
        <v>0</v>
      </c>
      <c r="BF108" s="108">
        <f>IF(N108="snížená",J108,0)</f>
        <v>0</v>
      </c>
      <c r="BG108" s="108">
        <f>IF(N108="zákl. přenesená",J108,0)</f>
        <v>0</v>
      </c>
      <c r="BH108" s="108">
        <f>IF(N108="sníž. přenesená",J108,0)</f>
        <v>0</v>
      </c>
      <c r="BI108" s="108">
        <f>IF(N108="nulová",J108,0)</f>
        <v>0</v>
      </c>
      <c r="BJ108" s="10" t="s">
        <v>41</v>
      </c>
      <c r="BK108" s="108">
        <f>ROUND(I108*H108,2)</f>
        <v>0</v>
      </c>
      <c r="BL108" s="10" t="s">
        <v>94</v>
      </c>
      <c r="BM108" s="10" t="s">
        <v>182</v>
      </c>
    </row>
    <row r="109" spans="2:65" s="1" customFormat="1" ht="16.5" customHeight="1" x14ac:dyDescent="0.35">
      <c r="B109" s="97"/>
      <c r="C109" s="98" t="s">
        <v>4</v>
      </c>
      <c r="D109" s="98" t="s">
        <v>78</v>
      </c>
      <c r="E109" s="99" t="s">
        <v>183</v>
      </c>
      <c r="F109" s="100" t="s">
        <v>184</v>
      </c>
      <c r="G109" s="101" t="s">
        <v>79</v>
      </c>
      <c r="H109" s="102">
        <v>20</v>
      </c>
      <c r="I109" s="103"/>
      <c r="J109" s="103">
        <f>ROUND(I109*H109,2)</f>
        <v>0</v>
      </c>
      <c r="K109" s="100" t="s">
        <v>1</v>
      </c>
      <c r="L109" s="21"/>
      <c r="M109" s="104" t="s">
        <v>1</v>
      </c>
      <c r="N109" s="105" t="s">
        <v>29</v>
      </c>
      <c r="O109" s="106">
        <v>0</v>
      </c>
      <c r="P109" s="106">
        <f>O109*H109</f>
        <v>0</v>
      </c>
      <c r="Q109" s="106">
        <v>0</v>
      </c>
      <c r="R109" s="106">
        <f>Q109*H109</f>
        <v>0</v>
      </c>
      <c r="S109" s="106">
        <v>0</v>
      </c>
      <c r="T109" s="107">
        <f>S109*H109</f>
        <v>0</v>
      </c>
      <c r="AR109" s="10" t="s">
        <v>94</v>
      </c>
      <c r="AT109" s="10" t="s">
        <v>78</v>
      </c>
      <c r="AU109" s="10" t="s">
        <v>41</v>
      </c>
      <c r="AY109" s="10" t="s">
        <v>77</v>
      </c>
      <c r="BE109" s="108">
        <f>IF(N109="základní",J109,0)</f>
        <v>0</v>
      </c>
      <c r="BF109" s="108">
        <f>IF(N109="snížená",J109,0)</f>
        <v>0</v>
      </c>
      <c r="BG109" s="108">
        <f>IF(N109="zákl. přenesená",J109,0)</f>
        <v>0</v>
      </c>
      <c r="BH109" s="108">
        <f>IF(N109="sníž. přenesená",J109,0)</f>
        <v>0</v>
      </c>
      <c r="BI109" s="108">
        <f>IF(N109="nulová",J109,0)</f>
        <v>0</v>
      </c>
      <c r="BJ109" s="10" t="s">
        <v>41</v>
      </c>
      <c r="BK109" s="108">
        <f>ROUND(I109*H109,2)</f>
        <v>0</v>
      </c>
      <c r="BL109" s="10" t="s">
        <v>94</v>
      </c>
      <c r="BM109" s="10" t="s">
        <v>185</v>
      </c>
    </row>
    <row r="110" spans="2:65" s="1" customFormat="1" ht="16.5" customHeight="1" x14ac:dyDescent="0.35">
      <c r="B110" s="97"/>
      <c r="C110" s="98" t="s">
        <v>88</v>
      </c>
      <c r="D110" s="98" t="s">
        <v>78</v>
      </c>
      <c r="E110" s="99" t="s">
        <v>186</v>
      </c>
      <c r="F110" s="100" t="s">
        <v>187</v>
      </c>
      <c r="G110" s="101" t="s">
        <v>92</v>
      </c>
      <c r="H110" s="102">
        <v>1</v>
      </c>
      <c r="I110" s="103"/>
      <c r="J110" s="103">
        <f>ROUND(I110*H110,2)</f>
        <v>0</v>
      </c>
      <c r="K110" s="100" t="s">
        <v>1</v>
      </c>
      <c r="L110" s="21"/>
      <c r="M110" s="104" t="s">
        <v>1</v>
      </c>
      <c r="N110" s="109" t="s">
        <v>29</v>
      </c>
      <c r="O110" s="110">
        <v>0</v>
      </c>
      <c r="P110" s="110">
        <f>O110*H110</f>
        <v>0</v>
      </c>
      <c r="Q110" s="110">
        <v>0</v>
      </c>
      <c r="R110" s="110">
        <f>Q110*H110</f>
        <v>0</v>
      </c>
      <c r="S110" s="110">
        <v>0</v>
      </c>
      <c r="T110" s="111">
        <f>S110*H110</f>
        <v>0</v>
      </c>
      <c r="AR110" s="10" t="s">
        <v>94</v>
      </c>
      <c r="AT110" s="10" t="s">
        <v>78</v>
      </c>
      <c r="AU110" s="10" t="s">
        <v>41</v>
      </c>
      <c r="AY110" s="10" t="s">
        <v>77</v>
      </c>
      <c r="BE110" s="108">
        <f>IF(N110="základní",J110,0)</f>
        <v>0</v>
      </c>
      <c r="BF110" s="108">
        <f>IF(N110="snížená",J110,0)</f>
        <v>0</v>
      </c>
      <c r="BG110" s="108">
        <f>IF(N110="zákl. přenesená",J110,0)</f>
        <v>0</v>
      </c>
      <c r="BH110" s="108">
        <f>IF(N110="sníž. přenesená",J110,0)</f>
        <v>0</v>
      </c>
      <c r="BI110" s="108">
        <f>IF(N110="nulová",J110,0)</f>
        <v>0</v>
      </c>
      <c r="BJ110" s="10" t="s">
        <v>41</v>
      </c>
      <c r="BK110" s="108">
        <f>ROUND(I110*H110,2)</f>
        <v>0</v>
      </c>
      <c r="BL110" s="10" t="s">
        <v>94</v>
      </c>
      <c r="BM110" s="10" t="s">
        <v>188</v>
      </c>
    </row>
    <row r="111" spans="2:65" s="1" customFormat="1" ht="7" customHeight="1" x14ac:dyDescent="0.35">
      <c r="B111" s="26"/>
      <c r="C111" s="27"/>
      <c r="D111" s="27"/>
      <c r="E111" s="27"/>
      <c r="F111" s="27"/>
      <c r="G111" s="27"/>
      <c r="H111" s="27"/>
      <c r="I111" s="27"/>
      <c r="J111" s="27"/>
      <c r="K111" s="27"/>
      <c r="L111" s="21"/>
    </row>
  </sheetData>
  <autoFilter ref="C90:K110"/>
  <mergeCells count="16">
    <mergeCell ref="G1:H1"/>
    <mergeCell ref="E49:H49"/>
    <mergeCell ref="E53:H53"/>
    <mergeCell ref="E51:H51"/>
    <mergeCell ref="E55:H55"/>
    <mergeCell ref="E7:H7"/>
    <mergeCell ref="E11:H11"/>
    <mergeCell ref="E9:H9"/>
    <mergeCell ref="E13:H13"/>
    <mergeCell ref="E28:H28"/>
    <mergeCell ref="L2:V2"/>
    <mergeCell ref="E77:H77"/>
    <mergeCell ref="E81:H81"/>
    <mergeCell ref="E79:H79"/>
    <mergeCell ref="E83:H83"/>
    <mergeCell ref="J59:J60"/>
  </mergeCells>
  <hyperlinks>
    <hyperlink ref="F1:G1" location="C2" display="1) Krycí list soupisu"/>
    <hyperlink ref="G1:H1" location="C62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D.1.4.2 - Elektroinstalace</vt:lpstr>
      <vt:lpstr>D.1.4.4 - Ochrana před bl...</vt:lpstr>
      <vt:lpstr>'D.1.4.2 - Elektroinstalace'!Názvy_tisku</vt:lpstr>
      <vt:lpstr>'D.1.4.4 - Ochrana před bl...'!Názvy_tisku</vt:lpstr>
      <vt:lpstr>'D.1.4.2 - Elektroinstalace'!Oblast_tisku</vt:lpstr>
      <vt:lpstr>'D.1.4.4 - Ochrana před bl...'!Oblast_tisku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2018-07-24T09:28:12Z</dcterms:created>
  <dcterms:modified xsi:type="dcterms:W3CDTF">2021-01-28T15:47:11Z</dcterms:modified>
</cp:coreProperties>
</file>