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bza\Desktop\INVESTICE 2020_2021\REDITELSKE WC A SUTEREN\PD_WC 3 etapa na EZAK\III_ETAPA_VV\"/>
    </mc:Choice>
  </mc:AlternateContent>
  <xr:revisionPtr revIDLastSave="0" documentId="8_{BF7282A4-7748-4307-96ED-F5EA71AEBF66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Krycí list-ZTI-1PP" sheetId="1" r:id="rId1"/>
    <sheet name="Rekapitulace-ZTI-1PP" sheetId="2" r:id="rId2"/>
    <sheet name="Položky-ZTI-1PP" sheetId="3" r:id="rId3"/>
  </sheets>
  <definedNames>
    <definedName name="cisloobjektu">'Krycí list-ZTI-1PP'!$A$5</definedName>
    <definedName name="cislostavby">'Krycí list-ZTI-1PP'!$A$7</definedName>
    <definedName name="Datum">'Krycí list-ZTI-1PP'!$B$27</definedName>
    <definedName name="Dil">'Rekapitulace-ZTI-1PP'!$A$6</definedName>
    <definedName name="Dodavka">'Rekapitulace-ZTI-1PP'!$G$17</definedName>
    <definedName name="HSV">'Rekapitulace-ZTI-1PP'!$E$17</definedName>
    <definedName name="HZS">'Rekapitulace-ZTI-1PP'!$I$17</definedName>
    <definedName name="JKSO">'Krycí list-ZTI-1PP'!$G$2</definedName>
    <definedName name="MJ">'Krycí list-ZTI-1PP'!$G$5</definedName>
    <definedName name="Mont">'Rekapitulace-ZTI-1PP'!$H$17</definedName>
    <definedName name="NazevDilu">'Rekapitulace-ZTI-1PP'!$B$6</definedName>
    <definedName name="nazevobjektu">'Krycí list-ZTI-1PP'!$C$5</definedName>
    <definedName name="nazevstavby">'Krycí list-ZTI-1PP'!$C$7</definedName>
    <definedName name="_xlnm.Print_Titles" localSheetId="2">'Položky-ZTI-1PP'!$1:$6</definedName>
    <definedName name="_xlnm.Print_Titles" localSheetId="1">'Rekapitulace-ZTI-1PP'!$1:$6</definedName>
    <definedName name="Objednatel">'Krycí list-ZTI-1PP'!$C$10</definedName>
    <definedName name="_xlnm.Print_Area" localSheetId="0">'Krycí list-ZTI-1PP'!$A$1:$G$45</definedName>
    <definedName name="_xlnm.Print_Area" localSheetId="2">'Položky-ZTI-1PP'!$A$1:$G$179</definedName>
    <definedName name="_xlnm.Print_Area" localSheetId="1">'Rekapitulace-ZTI-1PP'!$A$1:$I$32</definedName>
    <definedName name="PocetMJ">'Krycí list-ZTI-1PP'!$G$6</definedName>
    <definedName name="Poznamka">'Krycí list-ZTI-1PP'!$B$37</definedName>
    <definedName name="Projektant">'Krycí list-ZTI-1PP'!$C$8</definedName>
    <definedName name="PSV">'Rekapitulace-ZTI-1PP'!$F$17</definedName>
    <definedName name="SazbaDPH1">'Krycí list-ZTI-1PP'!$C$30</definedName>
    <definedName name="SazbaDPH2">'Krycí list-ZTI-1PP'!$C$32</definedName>
    <definedName name="SloupecCC">'Položky-ZTI-1PP'!$G$6</definedName>
    <definedName name="SloupecCisloPol">'Položky-ZTI-1PP'!$B$6</definedName>
    <definedName name="SloupecJC">'Položky-ZTI-1PP'!$F$6</definedName>
    <definedName name="SloupecMJ">'Položky-ZTI-1PP'!$D$6</definedName>
    <definedName name="SloupecMnozstvi">'Položky-ZTI-1PP'!$E$6</definedName>
    <definedName name="SloupecNazPol">'Položky-ZTI-1PP'!$C$6</definedName>
    <definedName name="SloupecPC">'Položky-ZTI-1PP'!$A$6</definedName>
    <definedName name="solver_lin" localSheetId="2">0</definedName>
    <definedName name="solver_num" localSheetId="2">0</definedName>
    <definedName name="solver_typ" localSheetId="2">1</definedName>
    <definedName name="solver_val" localSheetId="2">0</definedName>
    <definedName name="VRN">'Rekapitulace-ZTI-1PP'!$H$31</definedName>
    <definedName name="Zakazka">'Krycí list-ZTI-1PP'!$G$11</definedName>
    <definedName name="Zaklad22">'Krycí list-ZTI-1PP'!$F$32</definedName>
    <definedName name="Zaklad5">'Krycí list-ZTI-1PP'!$F$30</definedName>
    <definedName name="Zhotovitel">'Krycí list-ZTI-1PP'!$C$11:$E$11</definedName>
  </definedNames>
  <calcPr calcId="191029" iterateDelta="1E-4"/>
  <fileRecoveryPr repairLoad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E185" i="3" l="1"/>
  <c r="I16" i="2" s="1"/>
  <c r="BE184" i="3"/>
  <c r="BD184" i="3"/>
  <c r="BC184" i="3"/>
  <c r="BB184" i="3"/>
  <c r="BE183" i="3"/>
  <c r="BD183" i="3"/>
  <c r="BC183" i="3"/>
  <c r="BB183" i="3"/>
  <c r="BE182" i="3"/>
  <c r="BD182" i="3"/>
  <c r="BC182" i="3"/>
  <c r="BB182" i="3"/>
  <c r="BE181" i="3"/>
  <c r="BD181" i="3"/>
  <c r="BC181" i="3"/>
  <c r="BB181" i="3"/>
  <c r="BA181" i="3"/>
  <c r="BE180" i="3"/>
  <c r="BD180" i="3"/>
  <c r="BC180" i="3"/>
  <c r="BB180" i="3"/>
  <c r="BE179" i="3"/>
  <c r="BD179" i="3"/>
  <c r="BD185" i="3" s="1"/>
  <c r="H16" i="2" s="1"/>
  <c r="BC179" i="3"/>
  <c r="BC185" i="3" s="1"/>
  <c r="G16" i="2" s="1"/>
  <c r="BB179" i="3"/>
  <c r="BB185" i="3" s="1"/>
  <c r="F16" i="2" s="1"/>
  <c r="C179" i="3"/>
  <c r="G178" i="3"/>
  <c r="BA184" i="3" s="1"/>
  <c r="BD177" i="3"/>
  <c r="BC177" i="3"/>
  <c r="G177" i="3"/>
  <c r="BA183" i="3" s="1"/>
  <c r="BE176" i="3"/>
  <c r="BE177" i="3" s="1"/>
  <c r="BD176" i="3"/>
  <c r="BC176" i="3"/>
  <c r="BB176" i="3"/>
  <c r="BA176" i="3"/>
  <c r="G176" i="3"/>
  <c r="BA182" i="3" s="1"/>
  <c r="BE175" i="3"/>
  <c r="BD175" i="3"/>
  <c r="BC175" i="3"/>
  <c r="BB175" i="3"/>
  <c r="BB177" i="3" s="1"/>
  <c r="BA175" i="3"/>
  <c r="BA177" i="3" s="1"/>
  <c r="G175" i="3"/>
  <c r="G174" i="3"/>
  <c r="BA180" i="3" s="1"/>
  <c r="G173" i="3"/>
  <c r="BA179" i="3" s="1"/>
  <c r="BE172" i="3"/>
  <c r="BD172" i="3"/>
  <c r="BC172" i="3"/>
  <c r="BA172" i="3"/>
  <c r="BE171" i="3"/>
  <c r="BD171" i="3"/>
  <c r="BC171" i="3"/>
  <c r="BB171" i="3"/>
  <c r="BA171" i="3"/>
  <c r="C171" i="3"/>
  <c r="BE170" i="3"/>
  <c r="BD170" i="3"/>
  <c r="BC170" i="3"/>
  <c r="BA170" i="3"/>
  <c r="G170" i="3"/>
  <c r="BB172" i="3" s="1"/>
  <c r="BE169" i="3"/>
  <c r="BD169" i="3"/>
  <c r="BC169" i="3"/>
  <c r="BB169" i="3"/>
  <c r="BA169" i="3"/>
  <c r="G169" i="3"/>
  <c r="BE168" i="3"/>
  <c r="BD168" i="3"/>
  <c r="BC168" i="3"/>
  <c r="BA168" i="3"/>
  <c r="G168" i="3"/>
  <c r="BB170" i="3" s="1"/>
  <c r="BE167" i="3"/>
  <c r="BD167" i="3"/>
  <c r="BC167" i="3"/>
  <c r="BB167" i="3"/>
  <c r="BA167" i="3"/>
  <c r="G167" i="3"/>
  <c r="BE166" i="3"/>
  <c r="BD166" i="3"/>
  <c r="BC166" i="3"/>
  <c r="BA166" i="3"/>
  <c r="G166" i="3"/>
  <c r="BB168" i="3" s="1"/>
  <c r="BE165" i="3"/>
  <c r="BD165" i="3"/>
  <c r="BC165" i="3"/>
  <c r="BA165" i="3"/>
  <c r="G165" i="3"/>
  <c r="BE164" i="3"/>
  <c r="BD164" i="3"/>
  <c r="BC164" i="3"/>
  <c r="BA164" i="3"/>
  <c r="G164" i="3"/>
  <c r="BB166" i="3" s="1"/>
  <c r="BE163" i="3"/>
  <c r="BD163" i="3"/>
  <c r="BC163" i="3"/>
  <c r="BB163" i="3"/>
  <c r="BA163" i="3"/>
  <c r="G163" i="3"/>
  <c r="BB165" i="3" s="1"/>
  <c r="BE162" i="3"/>
  <c r="BD162" i="3"/>
  <c r="BC162" i="3"/>
  <c r="BA162" i="3"/>
  <c r="G162" i="3"/>
  <c r="BB164" i="3" s="1"/>
  <c r="BE161" i="3"/>
  <c r="BD161" i="3"/>
  <c r="BC161" i="3"/>
  <c r="BA161" i="3"/>
  <c r="G161" i="3"/>
  <c r="BE160" i="3"/>
  <c r="BD160" i="3"/>
  <c r="BC160" i="3"/>
  <c r="BA160" i="3"/>
  <c r="G160" i="3"/>
  <c r="BB162" i="3" s="1"/>
  <c r="BE159" i="3"/>
  <c r="BD159" i="3"/>
  <c r="BC159" i="3"/>
  <c r="BB159" i="3"/>
  <c r="BA159" i="3"/>
  <c r="G159" i="3"/>
  <c r="BB161" i="3" s="1"/>
  <c r="BE158" i="3"/>
  <c r="BD158" i="3"/>
  <c r="BC158" i="3"/>
  <c r="BA158" i="3"/>
  <c r="G158" i="3"/>
  <c r="BB160" i="3" s="1"/>
  <c r="BE157" i="3"/>
  <c r="BD157" i="3"/>
  <c r="BC157" i="3"/>
  <c r="BA157" i="3"/>
  <c r="G157" i="3"/>
  <c r="BE156" i="3"/>
  <c r="BD156" i="3"/>
  <c r="BC156" i="3"/>
  <c r="BA156" i="3"/>
  <c r="G156" i="3"/>
  <c r="BB158" i="3" s="1"/>
  <c r="BE155" i="3"/>
  <c r="BD155" i="3"/>
  <c r="BC155" i="3"/>
  <c r="BB155" i="3"/>
  <c r="BA155" i="3"/>
  <c r="G155" i="3"/>
  <c r="BB157" i="3" s="1"/>
  <c r="BE154" i="3"/>
  <c r="BD154" i="3"/>
  <c r="BC154" i="3"/>
  <c r="BA154" i="3"/>
  <c r="G154" i="3"/>
  <c r="BB156" i="3" s="1"/>
  <c r="BE153" i="3"/>
  <c r="BD153" i="3"/>
  <c r="BC153" i="3"/>
  <c r="BA153" i="3"/>
  <c r="G153" i="3"/>
  <c r="BE152" i="3"/>
  <c r="BD152" i="3"/>
  <c r="BC152" i="3"/>
  <c r="BA152" i="3"/>
  <c r="G152" i="3"/>
  <c r="BB154" i="3" s="1"/>
  <c r="BE151" i="3"/>
  <c r="BD151" i="3"/>
  <c r="BC151" i="3"/>
  <c r="BB151" i="3"/>
  <c r="BA151" i="3"/>
  <c r="G151" i="3"/>
  <c r="BB153" i="3" s="1"/>
  <c r="BE150" i="3"/>
  <c r="BD150" i="3"/>
  <c r="BC150" i="3"/>
  <c r="BA150" i="3"/>
  <c r="G150" i="3"/>
  <c r="BB152" i="3" s="1"/>
  <c r="BE149" i="3"/>
  <c r="BD149" i="3"/>
  <c r="BC149" i="3"/>
  <c r="BA149" i="3"/>
  <c r="G149" i="3"/>
  <c r="BE148" i="3"/>
  <c r="BD148" i="3"/>
  <c r="BC148" i="3"/>
  <c r="BA148" i="3"/>
  <c r="G148" i="3"/>
  <c r="BB150" i="3" s="1"/>
  <c r="BE147" i="3"/>
  <c r="BD147" i="3"/>
  <c r="BC147" i="3"/>
  <c r="BB147" i="3"/>
  <c r="BA147" i="3"/>
  <c r="G147" i="3"/>
  <c r="BB149" i="3" s="1"/>
  <c r="BE146" i="3"/>
  <c r="BD146" i="3"/>
  <c r="BC146" i="3"/>
  <c r="BA146" i="3"/>
  <c r="G146" i="3"/>
  <c r="BB148" i="3" s="1"/>
  <c r="BE145" i="3"/>
  <c r="BD145" i="3"/>
  <c r="BC145" i="3"/>
  <c r="BA145" i="3"/>
  <c r="G145" i="3"/>
  <c r="BE144" i="3"/>
  <c r="BD144" i="3"/>
  <c r="BC144" i="3"/>
  <c r="BA144" i="3"/>
  <c r="G144" i="3"/>
  <c r="BB146" i="3" s="1"/>
  <c r="BE143" i="3"/>
  <c r="BD143" i="3"/>
  <c r="BC143" i="3"/>
  <c r="BB143" i="3"/>
  <c r="BA143" i="3"/>
  <c r="G143" i="3"/>
  <c r="BB145" i="3" s="1"/>
  <c r="BE142" i="3"/>
  <c r="BD142" i="3"/>
  <c r="BC142" i="3"/>
  <c r="BA142" i="3"/>
  <c r="G142" i="3"/>
  <c r="BB144" i="3" s="1"/>
  <c r="BE141" i="3"/>
  <c r="BD141" i="3"/>
  <c r="BC141" i="3"/>
  <c r="BA141" i="3"/>
  <c r="G141" i="3"/>
  <c r="BE140" i="3"/>
  <c r="BD140" i="3"/>
  <c r="BC140" i="3"/>
  <c r="BA140" i="3"/>
  <c r="G140" i="3"/>
  <c r="BB142" i="3" s="1"/>
  <c r="BE139" i="3"/>
  <c r="BD139" i="3"/>
  <c r="BC139" i="3"/>
  <c r="BB139" i="3"/>
  <c r="BA139" i="3"/>
  <c r="G139" i="3"/>
  <c r="BB141" i="3" s="1"/>
  <c r="BE138" i="3"/>
  <c r="BD138" i="3"/>
  <c r="BC138" i="3"/>
  <c r="BB138" i="3"/>
  <c r="BA138" i="3"/>
  <c r="G138" i="3"/>
  <c r="BB140" i="3" s="1"/>
  <c r="BE137" i="3"/>
  <c r="BE173" i="3" s="1"/>
  <c r="I14" i="2" s="1"/>
  <c r="BD137" i="3"/>
  <c r="BD173" i="3" s="1"/>
  <c r="H14" i="2" s="1"/>
  <c r="BC137" i="3"/>
  <c r="BC173" i="3" s="1"/>
  <c r="G14" i="2" s="1"/>
  <c r="BB137" i="3"/>
  <c r="BB173" i="3" s="1"/>
  <c r="BA137" i="3"/>
  <c r="BA173" i="3" s="1"/>
  <c r="E14" i="2" s="1"/>
  <c r="G137" i="3"/>
  <c r="G171" i="3" s="1"/>
  <c r="BD135" i="3"/>
  <c r="H13" i="2" s="1"/>
  <c r="C135" i="3"/>
  <c r="BE134" i="3"/>
  <c r="BD134" i="3"/>
  <c r="BC134" i="3"/>
  <c r="BB134" i="3"/>
  <c r="BA134" i="3"/>
  <c r="G134" i="3"/>
  <c r="BE133" i="3"/>
  <c r="BD133" i="3"/>
  <c r="BC133" i="3"/>
  <c r="BB133" i="3"/>
  <c r="BA133" i="3"/>
  <c r="G133" i="3"/>
  <c r="BE132" i="3"/>
  <c r="BD132" i="3"/>
  <c r="BC132" i="3"/>
  <c r="BA132" i="3"/>
  <c r="G132" i="3"/>
  <c r="BB132" i="3" s="1"/>
  <c r="BE131" i="3"/>
  <c r="BD131" i="3"/>
  <c r="BC131" i="3"/>
  <c r="BA131" i="3"/>
  <c r="G131" i="3"/>
  <c r="BB131" i="3" s="1"/>
  <c r="BE130" i="3"/>
  <c r="BD130" i="3"/>
  <c r="BC130" i="3"/>
  <c r="BA130" i="3"/>
  <c r="G130" i="3"/>
  <c r="BB130" i="3" s="1"/>
  <c r="BE129" i="3"/>
  <c r="BD129" i="3"/>
  <c r="BC129" i="3"/>
  <c r="BB129" i="3"/>
  <c r="BA129" i="3"/>
  <c r="G129" i="3"/>
  <c r="BE128" i="3"/>
  <c r="BD128" i="3"/>
  <c r="BC128" i="3"/>
  <c r="BA128" i="3"/>
  <c r="G128" i="3"/>
  <c r="BB128" i="3" s="1"/>
  <c r="BE127" i="3"/>
  <c r="BD127" i="3"/>
  <c r="BC127" i="3"/>
  <c r="BA127" i="3"/>
  <c r="G127" i="3"/>
  <c r="BB127" i="3" s="1"/>
  <c r="BE126" i="3"/>
  <c r="BD126" i="3"/>
  <c r="BC126" i="3"/>
  <c r="BA126" i="3"/>
  <c r="G126" i="3"/>
  <c r="BB126" i="3" s="1"/>
  <c r="BE125" i="3"/>
  <c r="BD125" i="3"/>
  <c r="BC125" i="3"/>
  <c r="BB125" i="3"/>
  <c r="BA125" i="3"/>
  <c r="G125" i="3"/>
  <c r="BE124" i="3"/>
  <c r="BD124" i="3"/>
  <c r="BC124" i="3"/>
  <c r="BA124" i="3"/>
  <c r="G124" i="3"/>
  <c r="BB124" i="3" s="1"/>
  <c r="BE123" i="3"/>
  <c r="BD123" i="3"/>
  <c r="BC123" i="3"/>
  <c r="BA123" i="3"/>
  <c r="G123" i="3"/>
  <c r="BB123" i="3" s="1"/>
  <c r="BE122" i="3"/>
  <c r="BD122" i="3"/>
  <c r="BC122" i="3"/>
  <c r="BA122" i="3"/>
  <c r="G122" i="3"/>
  <c r="BB122" i="3" s="1"/>
  <c r="BE121" i="3"/>
  <c r="BD121" i="3"/>
  <c r="BC121" i="3"/>
  <c r="BB121" i="3"/>
  <c r="BA121" i="3"/>
  <c r="G121" i="3"/>
  <c r="BE120" i="3"/>
  <c r="BD120" i="3"/>
  <c r="BC120" i="3"/>
  <c r="BA120" i="3"/>
  <c r="G120" i="3"/>
  <c r="BB120" i="3" s="1"/>
  <c r="BE119" i="3"/>
  <c r="BD119" i="3"/>
  <c r="BC119" i="3"/>
  <c r="BA119" i="3"/>
  <c r="G119" i="3"/>
  <c r="BB119" i="3" s="1"/>
  <c r="BE118" i="3"/>
  <c r="BD118" i="3"/>
  <c r="BC118" i="3"/>
  <c r="BA118" i="3"/>
  <c r="G118" i="3"/>
  <c r="BB118" i="3" s="1"/>
  <c r="BE117" i="3"/>
  <c r="BD117" i="3"/>
  <c r="BC117" i="3"/>
  <c r="BB117" i="3"/>
  <c r="BA117" i="3"/>
  <c r="G117" i="3"/>
  <c r="BE116" i="3"/>
  <c r="BD116" i="3"/>
  <c r="BC116" i="3"/>
  <c r="BA116" i="3"/>
  <c r="G116" i="3"/>
  <c r="BB116" i="3" s="1"/>
  <c r="BE115" i="3"/>
  <c r="BD115" i="3"/>
  <c r="BC115" i="3"/>
  <c r="BA115" i="3"/>
  <c r="G115" i="3"/>
  <c r="BB115" i="3" s="1"/>
  <c r="BE114" i="3"/>
  <c r="BD114" i="3"/>
  <c r="BC114" i="3"/>
  <c r="BA114" i="3"/>
  <c r="G114" i="3"/>
  <c r="BB114" i="3" s="1"/>
  <c r="BE113" i="3"/>
  <c r="BD113" i="3"/>
  <c r="BC113" i="3"/>
  <c r="BB113" i="3"/>
  <c r="BA113" i="3"/>
  <c r="G113" i="3"/>
  <c r="BE112" i="3"/>
  <c r="BD112" i="3"/>
  <c r="BC112" i="3"/>
  <c r="BA112" i="3"/>
  <c r="G112" i="3"/>
  <c r="BB112" i="3" s="1"/>
  <c r="BE111" i="3"/>
  <c r="BD111" i="3"/>
  <c r="BC111" i="3"/>
  <c r="BA111" i="3"/>
  <c r="G111" i="3"/>
  <c r="BB111" i="3" s="1"/>
  <c r="BE110" i="3"/>
  <c r="BD110" i="3"/>
  <c r="BC110" i="3"/>
  <c r="BA110" i="3"/>
  <c r="G110" i="3"/>
  <c r="BB110" i="3" s="1"/>
  <c r="BE109" i="3"/>
  <c r="BD109" i="3"/>
  <c r="BC109" i="3"/>
  <c r="BB109" i="3"/>
  <c r="BA109" i="3"/>
  <c r="G109" i="3"/>
  <c r="BE108" i="3"/>
  <c r="BD108" i="3"/>
  <c r="BC108" i="3"/>
  <c r="BA108" i="3"/>
  <c r="G108" i="3"/>
  <c r="BB108" i="3" s="1"/>
  <c r="BE107" i="3"/>
  <c r="BD107" i="3"/>
  <c r="BC107" i="3"/>
  <c r="BA107" i="3"/>
  <c r="G107" i="3"/>
  <c r="BB107" i="3" s="1"/>
  <c r="BE106" i="3"/>
  <c r="BD106" i="3"/>
  <c r="BC106" i="3"/>
  <c r="BB106" i="3"/>
  <c r="BA106" i="3"/>
  <c r="G106" i="3"/>
  <c r="BE105" i="3"/>
  <c r="BD105" i="3"/>
  <c r="BC105" i="3"/>
  <c r="BB105" i="3"/>
  <c r="BA105" i="3"/>
  <c r="G105" i="3"/>
  <c r="BE104" i="3"/>
  <c r="BD104" i="3"/>
  <c r="BC104" i="3"/>
  <c r="BA104" i="3"/>
  <c r="G104" i="3"/>
  <c r="BB104" i="3" s="1"/>
  <c r="BE103" i="3"/>
  <c r="BD103" i="3"/>
  <c r="BC103" i="3"/>
  <c r="BA103" i="3"/>
  <c r="G103" i="3"/>
  <c r="BB103" i="3" s="1"/>
  <c r="BE102" i="3"/>
  <c r="BD102" i="3"/>
  <c r="BC102" i="3"/>
  <c r="BB102" i="3"/>
  <c r="BA102" i="3"/>
  <c r="G102" i="3"/>
  <c r="BE101" i="3"/>
  <c r="BD101" i="3"/>
  <c r="BC101" i="3"/>
  <c r="BB101" i="3"/>
  <c r="BA101" i="3"/>
  <c r="G101" i="3"/>
  <c r="BE100" i="3"/>
  <c r="BD100" i="3"/>
  <c r="BC100" i="3"/>
  <c r="BA100" i="3"/>
  <c r="G100" i="3"/>
  <c r="G135" i="3" s="1"/>
  <c r="BE99" i="3"/>
  <c r="BE135" i="3" s="1"/>
  <c r="I13" i="2" s="1"/>
  <c r="BD99" i="3"/>
  <c r="BC99" i="3"/>
  <c r="BA99" i="3"/>
  <c r="G99" i="3"/>
  <c r="BB99" i="3" s="1"/>
  <c r="BE98" i="3"/>
  <c r="BD98" i="3"/>
  <c r="BC98" i="3"/>
  <c r="BC135" i="3" s="1"/>
  <c r="G13" i="2" s="1"/>
  <c r="BA98" i="3"/>
  <c r="BA135" i="3" s="1"/>
  <c r="E13" i="2" s="1"/>
  <c r="G98" i="3"/>
  <c r="BB98" i="3" s="1"/>
  <c r="BA96" i="3"/>
  <c r="E12" i="2" s="1"/>
  <c r="C96" i="3"/>
  <c r="BE95" i="3"/>
  <c r="BD95" i="3"/>
  <c r="BC95" i="3"/>
  <c r="BA95" i="3"/>
  <c r="G95" i="3"/>
  <c r="BB95" i="3" s="1"/>
  <c r="BE93" i="3"/>
  <c r="BD93" i="3"/>
  <c r="BC93" i="3"/>
  <c r="BB93" i="3"/>
  <c r="BA93" i="3"/>
  <c r="G93" i="3"/>
  <c r="BE92" i="3"/>
  <c r="BD92" i="3"/>
  <c r="BC92" i="3"/>
  <c r="BB92" i="3"/>
  <c r="BA92" i="3"/>
  <c r="G92" i="3"/>
  <c r="BE91" i="3"/>
  <c r="BD91" i="3"/>
  <c r="BC91" i="3"/>
  <c r="BB91" i="3"/>
  <c r="BA91" i="3"/>
  <c r="G91" i="3"/>
  <c r="BE90" i="3"/>
  <c r="BD90" i="3"/>
  <c r="BC90" i="3"/>
  <c r="BA90" i="3"/>
  <c r="G90" i="3"/>
  <c r="BB90" i="3" s="1"/>
  <c r="BE89" i="3"/>
  <c r="BD89" i="3"/>
  <c r="BC89" i="3"/>
  <c r="BB89" i="3"/>
  <c r="BA89" i="3"/>
  <c r="G89" i="3"/>
  <c r="BE88" i="3"/>
  <c r="BD88" i="3"/>
  <c r="BC88" i="3"/>
  <c r="BB88" i="3"/>
  <c r="BA88" i="3"/>
  <c r="G88" i="3"/>
  <c r="BE87" i="3"/>
  <c r="BD87" i="3"/>
  <c r="BC87" i="3"/>
  <c r="BB87" i="3"/>
  <c r="BA87" i="3"/>
  <c r="G87" i="3"/>
  <c r="BE86" i="3"/>
  <c r="BD86" i="3"/>
  <c r="BC86" i="3"/>
  <c r="BA86" i="3"/>
  <c r="G86" i="3"/>
  <c r="BB86" i="3" s="1"/>
  <c r="BE85" i="3"/>
  <c r="BD85" i="3"/>
  <c r="BC85" i="3"/>
  <c r="BB85" i="3"/>
  <c r="BA85" i="3"/>
  <c r="G85" i="3"/>
  <c r="BE84" i="3"/>
  <c r="BD84" i="3"/>
  <c r="BC84" i="3"/>
  <c r="BB84" i="3"/>
  <c r="BA84" i="3"/>
  <c r="G84" i="3"/>
  <c r="BE83" i="3"/>
  <c r="BD83" i="3"/>
  <c r="BC83" i="3"/>
  <c r="BB83" i="3"/>
  <c r="BA83" i="3"/>
  <c r="G83" i="3"/>
  <c r="BE82" i="3"/>
  <c r="BD82" i="3"/>
  <c r="BC82" i="3"/>
  <c r="BA82" i="3"/>
  <c r="G82" i="3"/>
  <c r="BB82" i="3" s="1"/>
  <c r="BE81" i="3"/>
  <c r="BD81" i="3"/>
  <c r="BC81" i="3"/>
  <c r="BB81" i="3"/>
  <c r="BA81" i="3"/>
  <c r="G81" i="3"/>
  <c r="BE80" i="3"/>
  <c r="BD80" i="3"/>
  <c r="BC80" i="3"/>
  <c r="BB80" i="3"/>
  <c r="BA80" i="3"/>
  <c r="G80" i="3"/>
  <c r="BE79" i="3"/>
  <c r="BD79" i="3"/>
  <c r="BC79" i="3"/>
  <c r="BB79" i="3"/>
  <c r="BA79" i="3"/>
  <c r="G79" i="3"/>
  <c r="BE78" i="3"/>
  <c r="BD78" i="3"/>
  <c r="BC78" i="3"/>
  <c r="BA78" i="3"/>
  <c r="G78" i="3"/>
  <c r="BB78" i="3" s="1"/>
  <c r="BE77" i="3"/>
  <c r="BD77" i="3"/>
  <c r="BC77" i="3"/>
  <c r="BB77" i="3"/>
  <c r="BA77" i="3"/>
  <c r="G77" i="3"/>
  <c r="BE76" i="3"/>
  <c r="BD76" i="3"/>
  <c r="BC76" i="3"/>
  <c r="BB76" i="3"/>
  <c r="BA76" i="3"/>
  <c r="G76" i="3"/>
  <c r="BE75" i="3"/>
  <c r="BD75" i="3"/>
  <c r="BC75" i="3"/>
  <c r="BB75" i="3"/>
  <c r="BA75" i="3"/>
  <c r="G75" i="3"/>
  <c r="BE74" i="3"/>
  <c r="BD74" i="3"/>
  <c r="BC74" i="3"/>
  <c r="BA74" i="3"/>
  <c r="G74" i="3"/>
  <c r="BB74" i="3" s="1"/>
  <c r="BE73" i="3"/>
  <c r="BD73" i="3"/>
  <c r="BC73" i="3"/>
  <c r="BB73" i="3"/>
  <c r="BA73" i="3"/>
  <c r="G73" i="3"/>
  <c r="BE72" i="3"/>
  <c r="BD72" i="3"/>
  <c r="BC72" i="3"/>
  <c r="BB72" i="3"/>
  <c r="BA72" i="3"/>
  <c r="G72" i="3"/>
  <c r="BE71" i="3"/>
  <c r="BD71" i="3"/>
  <c r="BC71" i="3"/>
  <c r="BB71" i="3"/>
  <c r="BA71" i="3"/>
  <c r="G71" i="3"/>
  <c r="BE70" i="3"/>
  <c r="BD70" i="3"/>
  <c r="BC70" i="3"/>
  <c r="BA70" i="3"/>
  <c r="G70" i="3"/>
  <c r="BB70" i="3" s="1"/>
  <c r="BE69" i="3"/>
  <c r="BD69" i="3"/>
  <c r="BC69" i="3"/>
  <c r="BB69" i="3"/>
  <c r="BA69" i="3"/>
  <c r="G69" i="3"/>
  <c r="BE68" i="3"/>
  <c r="BD68" i="3"/>
  <c r="BC68" i="3"/>
  <c r="BB68" i="3"/>
  <c r="BA68" i="3"/>
  <c r="G68" i="3"/>
  <c r="BE67" i="3"/>
  <c r="BD67" i="3"/>
  <c r="BC67" i="3"/>
  <c r="BB67" i="3"/>
  <c r="BA67" i="3"/>
  <c r="G67" i="3"/>
  <c r="BE66" i="3"/>
  <c r="BD66" i="3"/>
  <c r="BC66" i="3"/>
  <c r="BA66" i="3"/>
  <c r="G66" i="3"/>
  <c r="BB66" i="3" s="1"/>
  <c r="BE65" i="3"/>
  <c r="BD65" i="3"/>
  <c r="BC65" i="3"/>
  <c r="BB65" i="3"/>
  <c r="BA65" i="3"/>
  <c r="G65" i="3"/>
  <c r="BE64" i="3"/>
  <c r="BD64" i="3"/>
  <c r="BC64" i="3"/>
  <c r="BB64" i="3"/>
  <c r="BA64" i="3"/>
  <c r="G64" i="3"/>
  <c r="BE63" i="3"/>
  <c r="BD63" i="3"/>
  <c r="BC63" i="3"/>
  <c r="BB63" i="3"/>
  <c r="BA63" i="3"/>
  <c r="G63" i="3"/>
  <c r="BE62" i="3"/>
  <c r="BD62" i="3"/>
  <c r="BC62" i="3"/>
  <c r="BA62" i="3"/>
  <c r="G62" i="3"/>
  <c r="BB62" i="3" s="1"/>
  <c r="BE61" i="3"/>
  <c r="BD61" i="3"/>
  <c r="BC61" i="3"/>
  <c r="BB61" i="3"/>
  <c r="BA61" i="3"/>
  <c r="G61" i="3"/>
  <c r="BE60" i="3"/>
  <c r="BD60" i="3"/>
  <c r="BC60" i="3"/>
  <c r="BB60" i="3"/>
  <c r="BA60" i="3"/>
  <c r="G60" i="3"/>
  <c r="BE59" i="3"/>
  <c r="BD59" i="3"/>
  <c r="BC59" i="3"/>
  <c r="BB59" i="3"/>
  <c r="BA59" i="3"/>
  <c r="G59" i="3"/>
  <c r="BE58" i="3"/>
  <c r="BD58" i="3"/>
  <c r="BC58" i="3"/>
  <c r="BA58" i="3"/>
  <c r="G58" i="3"/>
  <c r="BB58" i="3" s="1"/>
  <c r="BE57" i="3"/>
  <c r="BD57" i="3"/>
  <c r="BC57" i="3"/>
  <c r="BB57" i="3"/>
  <c r="BA57" i="3"/>
  <c r="G57" i="3"/>
  <c r="BE56" i="3"/>
  <c r="BD56" i="3"/>
  <c r="BC56" i="3"/>
  <c r="BB56" i="3"/>
  <c r="BA56" i="3"/>
  <c r="G56" i="3"/>
  <c r="BE55" i="3"/>
  <c r="BD55" i="3"/>
  <c r="BC55" i="3"/>
  <c r="BB55" i="3"/>
  <c r="BA55" i="3"/>
  <c r="G55" i="3"/>
  <c r="BE54" i="3"/>
  <c r="BD54" i="3"/>
  <c r="BC54" i="3"/>
  <c r="BA54" i="3"/>
  <c r="G54" i="3"/>
  <c r="BB54" i="3" s="1"/>
  <c r="BE53" i="3"/>
  <c r="BD53" i="3"/>
  <c r="BC53" i="3"/>
  <c r="BB53" i="3"/>
  <c r="BA53" i="3"/>
  <c r="G53" i="3"/>
  <c r="BE52" i="3"/>
  <c r="BD52" i="3"/>
  <c r="BC52" i="3"/>
  <c r="BB52" i="3"/>
  <c r="BA52" i="3"/>
  <c r="G52" i="3"/>
  <c r="BE51" i="3"/>
  <c r="BE96" i="3" s="1"/>
  <c r="I12" i="2" s="1"/>
  <c r="BD51" i="3"/>
  <c r="BD96" i="3" s="1"/>
  <c r="H12" i="2" s="1"/>
  <c r="BC51" i="3"/>
  <c r="BC96" i="3" s="1"/>
  <c r="G12" i="2" s="1"/>
  <c r="BB51" i="3"/>
  <c r="BA51" i="3"/>
  <c r="G51" i="3"/>
  <c r="G96" i="3" s="1"/>
  <c r="BD49" i="3"/>
  <c r="G49" i="3"/>
  <c r="C49" i="3"/>
  <c r="BE48" i="3"/>
  <c r="BE49" i="3" s="1"/>
  <c r="I11" i="2" s="1"/>
  <c r="BD48" i="3"/>
  <c r="BC48" i="3"/>
  <c r="BC49" i="3" s="1"/>
  <c r="G11" i="2" s="1"/>
  <c r="BB48" i="3"/>
  <c r="BB49" i="3" s="1"/>
  <c r="F11" i="2" s="1"/>
  <c r="G48" i="3"/>
  <c r="BA48" i="3" s="1"/>
  <c r="BA49" i="3" s="1"/>
  <c r="E11" i="2" s="1"/>
  <c r="BE46" i="3"/>
  <c r="I10" i="2" s="1"/>
  <c r="C46" i="3"/>
  <c r="BE45" i="3"/>
  <c r="BD45" i="3"/>
  <c r="BC45" i="3"/>
  <c r="BB45" i="3"/>
  <c r="G45" i="3"/>
  <c r="BA45" i="3" s="1"/>
  <c r="BE44" i="3"/>
  <c r="BD44" i="3"/>
  <c r="BD46" i="3" s="1"/>
  <c r="H10" i="2" s="1"/>
  <c r="BC44" i="3"/>
  <c r="BC46" i="3" s="1"/>
  <c r="G10" i="2" s="1"/>
  <c r="BB44" i="3"/>
  <c r="BB46" i="3" s="1"/>
  <c r="F10" i="2" s="1"/>
  <c r="G44" i="3"/>
  <c r="BA44" i="3" s="1"/>
  <c r="BD42" i="3"/>
  <c r="BB42" i="3"/>
  <c r="G42" i="3"/>
  <c r="C42" i="3"/>
  <c r="BE40" i="3"/>
  <c r="BE42" i="3" s="1"/>
  <c r="I9" i="2" s="1"/>
  <c r="BD40" i="3"/>
  <c r="BC40" i="3"/>
  <c r="BC42" i="3" s="1"/>
  <c r="G9" i="2" s="1"/>
  <c r="BB40" i="3"/>
  <c r="G40" i="3"/>
  <c r="BA40" i="3" s="1"/>
  <c r="BA42" i="3" s="1"/>
  <c r="E9" i="2" s="1"/>
  <c r="BE38" i="3"/>
  <c r="I8" i="2" s="1"/>
  <c r="C38" i="3"/>
  <c r="BE37" i="3"/>
  <c r="BD37" i="3"/>
  <c r="BC37" i="3"/>
  <c r="BB37" i="3"/>
  <c r="G37" i="3"/>
  <c r="BA37" i="3" s="1"/>
  <c r="BE35" i="3"/>
  <c r="BD35" i="3"/>
  <c r="BC35" i="3"/>
  <c r="BB35" i="3"/>
  <c r="G35" i="3"/>
  <c r="BA35" i="3" s="1"/>
  <c r="BE33" i="3"/>
  <c r="BD33" i="3"/>
  <c r="BC33" i="3"/>
  <c r="BB33" i="3"/>
  <c r="G33" i="3"/>
  <c r="BA33" i="3" s="1"/>
  <c r="BE31" i="3"/>
  <c r="BD31" i="3"/>
  <c r="BC31" i="3"/>
  <c r="BB31" i="3"/>
  <c r="G31" i="3"/>
  <c r="BA31" i="3" s="1"/>
  <c r="BE29" i="3"/>
  <c r="BD29" i="3"/>
  <c r="BC29" i="3"/>
  <c r="BB29" i="3"/>
  <c r="G29" i="3"/>
  <c r="BA29" i="3" s="1"/>
  <c r="BE27" i="3"/>
  <c r="BD27" i="3"/>
  <c r="BC27" i="3"/>
  <c r="BB27" i="3"/>
  <c r="G27" i="3"/>
  <c r="BA27" i="3" s="1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C38" i="3" s="1"/>
  <c r="G8" i="2" s="1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1" i="3"/>
  <c r="BD11" i="3"/>
  <c r="BD38" i="3" s="1"/>
  <c r="H8" i="2" s="1"/>
  <c r="BC11" i="3"/>
  <c r="BB11" i="3"/>
  <c r="BB38" i="3" s="1"/>
  <c r="F8" i="2" s="1"/>
  <c r="G11" i="3"/>
  <c r="BA11" i="3" s="1"/>
  <c r="BD9" i="3"/>
  <c r="BC9" i="3"/>
  <c r="BB9" i="3"/>
  <c r="F7" i="2" s="1"/>
  <c r="G9" i="3"/>
  <c r="C9" i="3"/>
  <c r="BE8" i="3"/>
  <c r="BE9" i="3" s="1"/>
  <c r="I7" i="2" s="1"/>
  <c r="BD8" i="3"/>
  <c r="BC8" i="3"/>
  <c r="BB8" i="3"/>
  <c r="BA8" i="3"/>
  <c r="BA9" i="3" s="1"/>
  <c r="E7" i="2" s="1"/>
  <c r="G8" i="3"/>
  <c r="E4" i="3"/>
  <c r="C4" i="3"/>
  <c r="F3" i="3"/>
  <c r="C3" i="3"/>
  <c r="B16" i="2"/>
  <c r="A16" i="2"/>
  <c r="F14" i="2"/>
  <c r="B14" i="2"/>
  <c r="A14" i="2"/>
  <c r="B13" i="2"/>
  <c r="A13" i="2"/>
  <c r="B12" i="2"/>
  <c r="A12" i="2"/>
  <c r="H11" i="2"/>
  <c r="B11" i="2"/>
  <c r="A11" i="2"/>
  <c r="B10" i="2"/>
  <c r="A10" i="2"/>
  <c r="H9" i="2"/>
  <c r="F9" i="2"/>
  <c r="B9" i="2"/>
  <c r="A9" i="2"/>
  <c r="B8" i="2"/>
  <c r="A8" i="2"/>
  <c r="H7" i="2"/>
  <c r="G7" i="2"/>
  <c r="B7" i="2"/>
  <c r="A7" i="2"/>
  <c r="C2" i="2"/>
  <c r="C1" i="2"/>
  <c r="F33" i="1"/>
  <c r="C33" i="1"/>
  <c r="C31" i="1"/>
  <c r="D21" i="1"/>
  <c r="D20" i="1"/>
  <c r="D19" i="1"/>
  <c r="D18" i="1"/>
  <c r="D17" i="1"/>
  <c r="D16" i="1"/>
  <c r="D15" i="1"/>
  <c r="C9" i="1"/>
  <c r="G7" i="1"/>
  <c r="D2" i="1"/>
  <c r="C2" i="1"/>
  <c r="I17" i="2" l="1"/>
  <c r="C21" i="1" s="1"/>
  <c r="BB96" i="3"/>
  <c r="F12" i="2" s="1"/>
  <c r="G17" i="2"/>
  <c r="C18" i="1" s="1"/>
  <c r="H17" i="2"/>
  <c r="C17" i="1" s="1"/>
  <c r="BA46" i="3"/>
  <c r="E10" i="2" s="1"/>
  <c r="E17" i="2" s="1"/>
  <c r="BA185" i="3"/>
  <c r="E16" i="2" s="1"/>
  <c r="BA38" i="3"/>
  <c r="E8" i="2" s="1"/>
  <c r="G38" i="3"/>
  <c r="G46" i="3"/>
  <c r="BB100" i="3"/>
  <c r="BB135" i="3" s="1"/>
  <c r="F13" i="2" s="1"/>
  <c r="F17" i="2" s="1"/>
  <c r="C16" i="1" s="1"/>
  <c r="G179" i="3"/>
  <c r="G29" i="2" l="1"/>
  <c r="I29" i="2" s="1"/>
  <c r="G25" i="2"/>
  <c r="I25" i="2" s="1"/>
  <c r="G18" i="1" s="1"/>
  <c r="G26" i="2"/>
  <c r="I26" i="2" s="1"/>
  <c r="G19" i="1" s="1"/>
  <c r="G22" i="2"/>
  <c r="I22" i="2" s="1"/>
  <c r="G28" i="2"/>
  <c r="I28" i="2" s="1"/>
  <c r="G21" i="1" s="1"/>
  <c r="G24" i="2"/>
  <c r="I24" i="2" s="1"/>
  <c r="G17" i="1" s="1"/>
  <c r="C15" i="1"/>
  <c r="C19" i="1" s="1"/>
  <c r="C22" i="1" s="1"/>
  <c r="G30" i="2"/>
  <c r="I30" i="2" s="1"/>
  <c r="G27" i="2"/>
  <c r="I27" i="2" s="1"/>
  <c r="G20" i="1" s="1"/>
  <c r="G23" i="2"/>
  <c r="I23" i="2" s="1"/>
  <c r="G16" i="1" s="1"/>
  <c r="G15" i="1" l="1"/>
  <c r="H31" i="2"/>
  <c r="G23" i="1" s="1"/>
  <c r="G22" i="1" s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<sst xmlns="http://schemas.openxmlformats.org/spreadsheetml/2006/main" count="628" uniqueCount="404">
  <si>
    <t>SLEPÝ ROZPOČET</t>
  </si>
  <si>
    <t>Rozpočet</t>
  </si>
  <si>
    <t>1.PP</t>
  </si>
  <si>
    <t xml:space="preserve">JKSO </t>
  </si>
  <si>
    <t>Objekt</t>
  </si>
  <si>
    <t>Název objektu</t>
  </si>
  <si>
    <t xml:space="preserve">SKP </t>
  </si>
  <si>
    <t>024</t>
  </si>
  <si>
    <t>SPŠS Kudelova</t>
  </si>
  <si>
    <t>Měrná jednotka</t>
  </si>
  <si>
    <t>Stavba</t>
  </si>
  <si>
    <t xml:space="preserve">Rekonstrukce hyg.prostor III. Etapa </t>
  </si>
  <si>
    <t>Počet jednotek</t>
  </si>
  <si>
    <t>999</t>
  </si>
  <si>
    <t>Ruzne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</si>
  <si>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</si>
  <si>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</si>
  <si>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</si>
  <si>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</si>
  <si>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</si>
  <si>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</si>
  <si>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</si>
  <si>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</si>
  <si>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</si>
  <si>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</si>
  <si>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</si>
  <si>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</si>
  <si>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</si>
  <si>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</si>
  <si>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</si>
  <si>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</si>
  <si>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</si>
  <si>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</si>
  <si>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</si>
  <si>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</si>
  <si>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</si>
  <si>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</si>
  <si>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</si>
  <si>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</si>
  <si>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</si>
  <si>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</si>
  <si>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</si>
  <si>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</si>
  <si>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</si>
  <si>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</si>
  <si>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</si>
  <si>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</si>
  <si>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</si>
  <si>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</si>
  <si>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</si>
  <si>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</si>
  <si>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</si>
  <si>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</si>
  <si>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</si>
  <si>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Rozpočet slouží výhradně a pouze pro výběr zhotovitele. Rozpočet je sestaven na základě vyhlášky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nutnou podmínkou předložení nabídky. Veškeré konstrukce se dodávají jako plně funkční celek.</t>
  </si>
  <si>
    <t>Stavba :</t>
  </si>
  <si>
    <t>Rozpočet :</t>
  </si>
  <si>
    <t>Objekt :</t>
  </si>
  <si>
    <t>Etapa 3B   1.PP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</si>
  <si>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</si>
  <si>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</si>
  <si>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</si>
  <si>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</si>
  <si>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</si>
  <si>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</si>
  <si>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</si>
  <si>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</si>
  <si>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</si>
  <si>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</si>
  <si>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</si>
  <si>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</si>
  <si>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</si>
  <si>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</si>
  <si>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</si>
  <si>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</si>
  <si>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</si>
  <si>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</si>
  <si>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Práce přesčas</t>
  </si>
  <si>
    <t>Bez pevné podl.</t>
  </si>
  <si>
    <t>Kulturní památka</t>
  </si>
  <si>
    <t>CELKEM VRN</t>
  </si>
  <si>
    <t>Slepý rozpočet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</si>
  <si>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</si>
  <si>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</si>
  <si>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</si>
  <si>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</si>
  <si>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</si>
  <si>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</si>
  <si>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</si>
  <si>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</si>
  <si>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</si>
  <si>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0</t>
  </si>
  <si>
    <t>00-03</t>
  </si>
  <si>
    <t>Dokumentace skutečného provedení v digitální a papírové podobě vč. geodet. zaměření</t>
  </si>
  <si>
    <t>soubor</t>
  </si>
  <si>
    <t>Celkem za</t>
  </si>
  <si>
    <t>1</t>
  </si>
  <si>
    <t>Zemní práce</t>
  </si>
  <si>
    <t>139601102R00</t>
  </si>
  <si>
    <t xml:space="preserve">Ruční výkop jam, rýh a šachet v hornině tř. 3 </t>
  </si>
  <si>
    <t>m3</t>
  </si>
  <si>
    <t>kanalizace:24*0,8*1</t>
  </si>
  <si>
    <t>kopaná sonda:1*1*1,5</t>
  </si>
  <si>
    <t>161101101R00</t>
  </si>
  <si>
    <t xml:space="preserve">Svislé přemístění výkopku z hor.1-4 do 2,5 m </t>
  </si>
  <si>
    <t>vykop</t>
  </si>
  <si>
    <t>167101101R00</t>
  </si>
  <si>
    <t xml:space="preserve">Nakládání výkopku z hor.1-4 v množství do 100 m3 </t>
  </si>
  <si>
    <t>162201203R00</t>
  </si>
  <si>
    <t xml:space="preserve">Vodorovné přemíst.výkopku, kolečko hor.1-4, do 10m </t>
  </si>
  <si>
    <t>162201210R00</t>
  </si>
  <si>
    <t xml:space="preserve">Příplatek za dalš.10 m, kolečko, výkop. z hor.1- 4 </t>
  </si>
  <si>
    <t>vykop*3</t>
  </si>
  <si>
    <t>162701105R00</t>
  </si>
  <si>
    <t xml:space="preserve">Vodorovné přemístění výkopku z hor.1-4 do 10000 m </t>
  </si>
  <si>
    <t>161101501R00</t>
  </si>
  <si>
    <t xml:space="preserve">Svislé přemístění výkopku z hor. 1-4 nošením </t>
  </si>
  <si>
    <t>451572111R00</t>
  </si>
  <si>
    <t xml:space="preserve">Lože pod potrubí z kameniva těženého 0 - 4 mm </t>
  </si>
  <si>
    <t>24*0,8*0,15</t>
  </si>
  <si>
    <t>175101101RT2</t>
  </si>
  <si>
    <t>Obsyp potrubí bez prohození sypaniny s dodáním štěrkopísku frakce 0 - 22 mm</t>
  </si>
  <si>
    <t>24*0,8*0,5</t>
  </si>
  <si>
    <t>174101101R00</t>
  </si>
  <si>
    <t xml:space="preserve">Zásyp jam, rýh, šachet se zhutněním </t>
  </si>
  <si>
    <t>vykop-obsyp-loze</t>
  </si>
  <si>
    <t>181101102R00</t>
  </si>
  <si>
    <t xml:space="preserve">Úprava pláně v zářezech v hor. 1-4, se zhutněním </t>
  </si>
  <si>
    <t>m2</t>
  </si>
  <si>
    <t>24*0,8</t>
  </si>
  <si>
    <t>59691002.A</t>
  </si>
  <si>
    <t>Recyklát betonový   fr.16 - 32 mm</t>
  </si>
  <si>
    <t>T</t>
  </si>
  <si>
    <t>zasyp*1,9</t>
  </si>
  <si>
    <t>460110001R01</t>
  </si>
  <si>
    <t>Sonda pro vyhledání potrubí - výkop 65 x 120  hor. 4</t>
  </si>
  <si>
    <t>kus</t>
  </si>
  <si>
    <t>96</t>
  </si>
  <si>
    <t>Bourání konstrukcí</t>
  </si>
  <si>
    <t>965042221R00</t>
  </si>
  <si>
    <t>Bourání mazanin betonových tl. nad 10 cm, pl. 1 m2 ručně tl. mazaniny 10 - 15 cm</t>
  </si>
  <si>
    <t>bourání bet. bloků stáv. kanalizace:0,5*0,5*0,5*5</t>
  </si>
  <si>
    <t>97</t>
  </si>
  <si>
    <t>Prorážení otvorů</t>
  </si>
  <si>
    <t>974031167R00</t>
  </si>
  <si>
    <t xml:space="preserve">Vysekání rýh ve zdi cihelné 15 x 30 cm </t>
  </si>
  <si>
    <t>m</t>
  </si>
  <si>
    <t>974051212R00</t>
  </si>
  <si>
    <t xml:space="preserve">Frézování drážky do 30x30 mm, zdivo,cihla plná </t>
  </si>
  <si>
    <t>99</t>
  </si>
  <si>
    <t>Staveništní přesun hmot</t>
  </si>
  <si>
    <t>998276101R00</t>
  </si>
  <si>
    <t xml:space="preserve">Přesun hmot, trubní vedení plastová, otevř. výkop </t>
  </si>
  <si>
    <t>t</t>
  </si>
  <si>
    <t>721</t>
  </si>
  <si>
    <t>Vnitřní kanalizace</t>
  </si>
  <si>
    <t>721171809R00</t>
  </si>
  <si>
    <t xml:space="preserve">Demontáž potrubí z PVC do DN 160 </t>
  </si>
  <si>
    <t>721140806R00</t>
  </si>
  <si>
    <t xml:space="preserve">Demontáž potrubí litinového DN 200 </t>
  </si>
  <si>
    <t>721110806R00</t>
  </si>
  <si>
    <t xml:space="preserve">Demontáž potrubí z kameninových trub DN 200 </t>
  </si>
  <si>
    <t>721176103R00</t>
  </si>
  <si>
    <t xml:space="preserve">Potrubí HT připojovací DN 50 </t>
  </si>
  <si>
    <t>721176104R00</t>
  </si>
  <si>
    <t xml:space="preserve">Potrubí HT připojovací DN 75 </t>
  </si>
  <si>
    <t>721176105R00</t>
  </si>
  <si>
    <t xml:space="preserve">Potrubí HT připojovací DN 100 </t>
  </si>
  <si>
    <t>721176114R00</t>
  </si>
  <si>
    <t xml:space="preserve">Potrubí HT odpadní svislé DN 75 </t>
  </si>
  <si>
    <t>721176115R00</t>
  </si>
  <si>
    <t xml:space="preserve">Potrubí HT odpadní svislé DN 100 </t>
  </si>
  <si>
    <t>721176116R00</t>
  </si>
  <si>
    <t xml:space="preserve">Potrubí HT odpadní svislé DN 125 </t>
  </si>
  <si>
    <t>721176222R00</t>
  </si>
  <si>
    <t xml:space="preserve">Potrubí KG svodné (ležaté) v zemi DN 100 </t>
  </si>
  <si>
    <t>721176223R00</t>
  </si>
  <si>
    <t xml:space="preserve">Potrubí KG svodné (ležaté) v zemi DN 125 </t>
  </si>
  <si>
    <t>721176224R00</t>
  </si>
  <si>
    <t xml:space="preserve">Potrubí KG svodné (ležaté) v zemi DN 150 </t>
  </si>
  <si>
    <t>721176225R00</t>
  </si>
  <si>
    <t xml:space="preserve">Potrubí KG svodné (ležaté) v zemi DN 200 </t>
  </si>
  <si>
    <t>721194105R00</t>
  </si>
  <si>
    <t xml:space="preserve">Vyvedení odpadních výpustek D 50 </t>
  </si>
  <si>
    <t>721140938RPK</t>
  </si>
  <si>
    <t xml:space="preserve">Přechod z plastových trub na kameninu DN 200 </t>
  </si>
  <si>
    <t>892571111R00</t>
  </si>
  <si>
    <t xml:space="preserve">Zkouška těsnosti kanalizace DN do 200, vodou </t>
  </si>
  <si>
    <t>892601122R00</t>
  </si>
  <si>
    <t>Čištění kanalizační stoky do DN 200, do 50 m před kamerouvou kontrolou</t>
  </si>
  <si>
    <t>892855112R00</t>
  </si>
  <si>
    <t xml:space="preserve">Kontrola kanalizace TV kamerou do 50 m </t>
  </si>
  <si>
    <t>721-0101</t>
  </si>
  <si>
    <t xml:space="preserve">Spolupráce s jinou profesí </t>
  </si>
  <si>
    <t>hod</t>
  </si>
  <si>
    <t>721-0102</t>
  </si>
  <si>
    <t xml:space="preserve">HZS nezměřitelné práce </t>
  </si>
  <si>
    <t>721-0201</t>
  </si>
  <si>
    <t xml:space="preserve">Napojení na stávající potrubí (práce a materiál) </t>
  </si>
  <si>
    <t>721-0902</t>
  </si>
  <si>
    <t xml:space="preserve">Vybourání, utěsnění a zapravení prostupů </t>
  </si>
  <si>
    <t>721-0903</t>
  </si>
  <si>
    <t xml:space="preserve">D + M Záslepení stávajících vývodů kanalizace </t>
  </si>
  <si>
    <t>ks</t>
  </si>
  <si>
    <t>721-0802</t>
  </si>
  <si>
    <t xml:space="preserve">D + M Dvířka 300 x 300 </t>
  </si>
  <si>
    <t>721195999R00</t>
  </si>
  <si>
    <t xml:space="preserve">Montáž kanalizačních tvarovek </t>
  </si>
  <si>
    <t>28651652.A</t>
  </si>
  <si>
    <t>Koleno kanalizační KGB 110/ 45° PVC</t>
  </si>
  <si>
    <t>28651657.A</t>
  </si>
  <si>
    <t>Koleno kanalizační KGB 125/ 45° PVC</t>
  </si>
  <si>
    <t>28651662.A</t>
  </si>
  <si>
    <t>Koleno kanalizační KGB 150/ 45° PVC</t>
  </si>
  <si>
    <t>28651667.A</t>
  </si>
  <si>
    <t>Koleno kanalizační KGB 200/ 45° PVC</t>
  </si>
  <si>
    <t>28651690.A</t>
  </si>
  <si>
    <t>Redukce kanalizační KGR 125/ 110 PVC</t>
  </si>
  <si>
    <t>28651692.A</t>
  </si>
  <si>
    <t>Redukce kanalizační KGR 160/ 125 PVC</t>
  </si>
  <si>
    <t>28651693.A</t>
  </si>
  <si>
    <t>Redukce kanalizační KGR 200/ 160 PVC</t>
  </si>
  <si>
    <t>28651704.A</t>
  </si>
  <si>
    <t>Odbočka kanalizační KGEA 160/ 125/45° PVC</t>
  </si>
  <si>
    <t>28651703.A</t>
  </si>
  <si>
    <t>Odbočka kanalizační KGEA 160/ 110/45° PVC</t>
  </si>
  <si>
    <t>28651705.A</t>
  </si>
  <si>
    <t>Odbočka kanalizační KGEA 160/ 160/45° PVC</t>
  </si>
  <si>
    <t>286518AKG075</t>
  </si>
  <si>
    <t>Kus čisticí KGRE DN 75</t>
  </si>
  <si>
    <t>286518AKG100</t>
  </si>
  <si>
    <t>Kus čisticí KGRE DN 100</t>
  </si>
  <si>
    <t>286518AKG125</t>
  </si>
  <si>
    <t>Kus čisticí KGRE DN 125</t>
  </si>
  <si>
    <t>55162-HL132</t>
  </si>
  <si>
    <t>HL132 uzávěrka zápachová pro umyvadla</t>
  </si>
  <si>
    <t>55162-HL200</t>
  </si>
  <si>
    <t>HL200 manžeta pro připojení WC DN 110</t>
  </si>
  <si>
    <t>55162-HL430</t>
  </si>
  <si>
    <t>HL430/40 uzávěrka zápachová pro pisoáry DN 40</t>
  </si>
  <si>
    <t>55162-HL900N</t>
  </si>
  <si>
    <t>HL900N ventil(hlavice) přivzdušňovací DN 50/75/100</t>
  </si>
  <si>
    <t>55162-HL3100</t>
  </si>
  <si>
    <t>HL 3100 - Podlahová vpust DN110, svislý odtok 145x145mm systém Klick-Klack/138x138mm</t>
  </si>
  <si>
    <t>998721101R00</t>
  </si>
  <si>
    <t xml:space="preserve">Přesun hmot pro vnitřní kanalizaci, výšky do 6 m </t>
  </si>
  <si>
    <t>722</t>
  </si>
  <si>
    <t>Vnitřní vodovod</t>
  </si>
  <si>
    <t>722110811R00</t>
  </si>
  <si>
    <t xml:space="preserve">Demontáž potrubí vodovod </t>
  </si>
  <si>
    <t>722172331R00</t>
  </si>
  <si>
    <t xml:space="preserve">Potrubí z PPR CT D 20x2,3 mm, PN 20 </t>
  </si>
  <si>
    <t>722172332R00</t>
  </si>
  <si>
    <t xml:space="preserve">Potrubí z PPR CT, D 25x2,8 mm, PN 20 </t>
  </si>
  <si>
    <t>722172333R00</t>
  </si>
  <si>
    <t xml:space="preserve">Potrubí z PPR CT, D 32x3,6 mm, PN 20 </t>
  </si>
  <si>
    <t>722178712R00</t>
  </si>
  <si>
    <t>Potrubí vícevrst.vod.Wavin Basalt Plus,D 25x3,5 mm , PN 20</t>
  </si>
  <si>
    <t>722178713R00</t>
  </si>
  <si>
    <t>Potrubí vícevrst.vod.Wavin Basalt Plus,D 32x4,4 mm , PN 20</t>
  </si>
  <si>
    <t>722181222R00</t>
  </si>
  <si>
    <t>Izolace návleková MIRELON POLAR tl. stěny 9 mm vnitřní průměr 20 mm</t>
  </si>
  <si>
    <t>722181222RT8</t>
  </si>
  <si>
    <t>Izolace návleková MIRELON POLAR tl. stěny 9 mm vnitřní průměr 25 mm</t>
  </si>
  <si>
    <t>722181222RU1</t>
  </si>
  <si>
    <t>Izolace návleková MIRELON POLAR tl. stěny 9 mm vnitřní průměr 32 mm</t>
  </si>
  <si>
    <t>722181225RZ6</t>
  </si>
  <si>
    <t>Izolace návleková MIRELON POLAR tl. stěny 25 mm vnitřní průměr 20 mm</t>
  </si>
  <si>
    <t>722181225RT8</t>
  </si>
  <si>
    <t>Izolace návleková MIRELON POLAR tl. stěny 25 mm vnitřní průměr 25 mm</t>
  </si>
  <si>
    <t>722181225RU1</t>
  </si>
  <si>
    <t>Izolace návleková MIRELON POLAR tl. stěny 25 mm vnitřní průměr 32 mm</t>
  </si>
  <si>
    <t>722190401R00</t>
  </si>
  <si>
    <t xml:space="preserve">Vyvedení a upevnění výpustek DN 15 </t>
  </si>
  <si>
    <t>722290215R00</t>
  </si>
  <si>
    <t xml:space="preserve">Zkouška tlaku potrubí </t>
  </si>
  <si>
    <t>722290234R00</t>
  </si>
  <si>
    <t xml:space="preserve">Proplach a dezinfekce vodovod. potrubí </t>
  </si>
  <si>
    <t>722-0010</t>
  </si>
  <si>
    <t xml:space="preserve">Vyregulování systému </t>
  </si>
  <si>
    <t>722-0101</t>
  </si>
  <si>
    <t>722-0102</t>
  </si>
  <si>
    <t>722-0140</t>
  </si>
  <si>
    <t xml:space="preserve">Dvířka revizní se zámkem 200x200 mm </t>
  </si>
  <si>
    <t>722-2001</t>
  </si>
  <si>
    <t xml:space="preserve">Propojení dosavadního potrubí (práce a materiál) </t>
  </si>
  <si>
    <t>722-2002</t>
  </si>
  <si>
    <t xml:space="preserve">Zaslepení potrubí - práce + materiál </t>
  </si>
  <si>
    <t>722-1010</t>
  </si>
  <si>
    <t xml:space="preserve">Zavěšení a ukotvení potrubí </t>
  </si>
  <si>
    <t>28654182.AR1</t>
  </si>
  <si>
    <t>Žlab nosný pozinkovaný</t>
  </si>
  <si>
    <t>724231173R00</t>
  </si>
  <si>
    <t xml:space="preserve">Teploměr s pevným stonkem a jímkou DTR 160 mm </t>
  </si>
  <si>
    <t>734421130R00</t>
  </si>
  <si>
    <t>Tlakoměr deformační 0-10 MPa č. 03313, D 160 s příslušenstvím</t>
  </si>
  <si>
    <t>722239105R00</t>
  </si>
  <si>
    <t xml:space="preserve">Montáž vodovodních armatur </t>
  </si>
  <si>
    <t>551100073</t>
  </si>
  <si>
    <t>Kohout kulový voda 3/4" páčka - KK20</t>
  </si>
  <si>
    <t>55113531.A</t>
  </si>
  <si>
    <t>Kohout kulový s vypouštěním 3/4" - KKV20</t>
  </si>
  <si>
    <t>55113532.A</t>
  </si>
  <si>
    <t>Kohout kulový s vypouštěním 1" - KKV25</t>
  </si>
  <si>
    <t>55113532000</t>
  </si>
  <si>
    <t>Kohout kulový s vypoušťěním 1 1/4" - KKV32</t>
  </si>
  <si>
    <t>551100161</t>
  </si>
  <si>
    <t>Kohout kulový vypouštěcí 1/2" - VKK15</t>
  </si>
  <si>
    <t>42256510</t>
  </si>
  <si>
    <t>Ventil pojistný 1/2" - PV15</t>
  </si>
  <si>
    <t>5511001811</t>
  </si>
  <si>
    <t>Ventil zpětný 3/4" - ZV20</t>
  </si>
  <si>
    <t>5511001812</t>
  </si>
  <si>
    <t>Ventil zpětný 1" - ZV25</t>
  </si>
  <si>
    <t>5512001863</t>
  </si>
  <si>
    <t>Odvzdušňovací ventil</t>
  </si>
  <si>
    <t>551100303</t>
  </si>
  <si>
    <t>Filtr závitový PN 20 3/4"</t>
  </si>
  <si>
    <t>998722101R00</t>
  </si>
  <si>
    <t xml:space="preserve">Přesun hmot pro vnitřní vodovod, výšky do 6 m </t>
  </si>
  <si>
    <t>725</t>
  </si>
  <si>
    <t>Zařizovací předměty</t>
  </si>
  <si>
    <t>725119306R00</t>
  </si>
  <si>
    <t xml:space="preserve">Montáž klozetu závěsného </t>
  </si>
  <si>
    <t>725119-WC00</t>
  </si>
  <si>
    <t>D + M Závěsný systém pro WC, protihluková sada do SDK</t>
  </si>
  <si>
    <t>725119-WC02</t>
  </si>
  <si>
    <t>Mísa klozetová závěsná hluboké splachování</t>
  </si>
  <si>
    <t>725119-WC04</t>
  </si>
  <si>
    <t>Sedátko klozetové s poklopem bílé a antibakteriální úpravou</t>
  </si>
  <si>
    <t>725119-WC05</t>
  </si>
  <si>
    <t>Splachovací tlačítko plast. bílá 3/6 l</t>
  </si>
  <si>
    <t>725219201R00</t>
  </si>
  <si>
    <t xml:space="preserve">Montáž umyvadel na konzoly </t>
  </si>
  <si>
    <t>725219-U00</t>
  </si>
  <si>
    <t>D + M Závěsný systém pro umyvadlo do SDK</t>
  </si>
  <si>
    <t>725219-U01</t>
  </si>
  <si>
    <t>Umyvadlo keramické bílé</t>
  </si>
  <si>
    <t>725219-U02</t>
  </si>
  <si>
    <t>Baterie umyvadlová páková stojánková</t>
  </si>
  <si>
    <t>725139101R00</t>
  </si>
  <si>
    <t xml:space="preserve">Montáž pisoárů </t>
  </si>
  <si>
    <t>725139-UR00</t>
  </si>
  <si>
    <t>D + M Závěsný systém pro pisoár do SDK</t>
  </si>
  <si>
    <t>725139-UR01</t>
  </si>
  <si>
    <t>Urinál antivandal, sifon, radarový sensor, napájení</t>
  </si>
  <si>
    <t>725339101R00</t>
  </si>
  <si>
    <t xml:space="preserve">Montáž výlevky diturvitové </t>
  </si>
  <si>
    <t>725339-VY00</t>
  </si>
  <si>
    <t>D + M Závěsný systém pro výlevku protihluková sada do SDK</t>
  </si>
  <si>
    <t>725339-VY01</t>
  </si>
  <si>
    <t>Výlevka se sklopnou plastovou mřížkou, bílá</t>
  </si>
  <si>
    <t>725339-VY02</t>
  </si>
  <si>
    <t>Baterie směš. nástěnná výlevka s vytahovací sprchou</t>
  </si>
  <si>
    <t>725829301R00</t>
  </si>
  <si>
    <t xml:space="preserve">Montáž baterie umyv.a dřezové stojánkové </t>
  </si>
  <si>
    <t>725829202R00</t>
  </si>
  <si>
    <t xml:space="preserve">Montáž baterie umyv.a dřezové nástěnné </t>
  </si>
  <si>
    <t>725539103R00</t>
  </si>
  <si>
    <t xml:space="preserve">Montáž elektr.ohřívačů, ostatní typy do 125 l </t>
  </si>
  <si>
    <t>4843871319</t>
  </si>
  <si>
    <t>Ohřívač vody el.zásobníkový OKCE 100 litrů,stac.</t>
  </si>
  <si>
    <t>725869101R00</t>
  </si>
  <si>
    <t xml:space="preserve">Montáž uzávěrek zápachových </t>
  </si>
  <si>
    <t>725869-U02</t>
  </si>
  <si>
    <t>Uzávěrka zápachová umyvadlová chrom</t>
  </si>
  <si>
    <t>722191112R00</t>
  </si>
  <si>
    <t xml:space="preserve">Hadice flexibilní k baterii,DN 15 x M10,délka 0,5m </t>
  </si>
  <si>
    <t>725810402R00</t>
  </si>
  <si>
    <t xml:space="preserve">Ventil rohový bez přípoj. trubičky G 3/8 - 1/2 </t>
  </si>
  <si>
    <t>55396228.X01</t>
  </si>
  <si>
    <t xml:space="preserve">D + M Zrcadlo nástěnné </t>
  </si>
  <si>
    <t>55396228.X02</t>
  </si>
  <si>
    <t xml:space="preserve">D + M Háček na dveřích </t>
  </si>
  <si>
    <t>55396228.X03</t>
  </si>
  <si>
    <t xml:space="preserve">D + M Zásobník na toaletní papír nerez </t>
  </si>
  <si>
    <t>55396228.X04</t>
  </si>
  <si>
    <t xml:space="preserve">D + M Zasobník na hygienické sáčky nerez mat </t>
  </si>
  <si>
    <t>55396228.X05</t>
  </si>
  <si>
    <t xml:space="preserve">D + M Odpadkový koš závěsný, nerez matný - 27l </t>
  </si>
  <si>
    <t>55396228.X06</t>
  </si>
  <si>
    <t xml:space="preserve">D + M Dávkovač tekutého mýdla 1,5 l </t>
  </si>
  <si>
    <t>55396228.X07</t>
  </si>
  <si>
    <t>D + M Zásobník na papírové ručníky nerez mat, objem do 500 ks ručníků</t>
  </si>
  <si>
    <t>55396228.X08</t>
  </si>
  <si>
    <t xml:space="preserve">D + M Polička WC </t>
  </si>
  <si>
    <t>55396228.X09</t>
  </si>
  <si>
    <t xml:space="preserve">D + M Toaletní štětka závěsná </t>
  </si>
  <si>
    <t>998725101R00</t>
  </si>
  <si>
    <t xml:space="preserve">Přesun hmot pro zařizovací předměty, výšky do 6 m </t>
  </si>
  <si>
    <t>D96</t>
  </si>
  <si>
    <t>Přesuny suti a vybouraných hmot</t>
  </si>
  <si>
    <t>979-01</t>
  </si>
  <si>
    <t xml:space="preserve">Skládkovné </t>
  </si>
  <si>
    <t>979017111R00</t>
  </si>
  <si>
    <t xml:space="preserve">Svislé přemístění suti nošením na H do 3,5 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</si>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</sst>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&quot; Kč&quot;"/>
  </numFmts>
  <fonts count="24" x14ac:knownFonts="1">
    <font>
      <sz val="10"/>
      <name val="Arial CE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rgb="FFFFFFFF"/>
      <name val="Arial CE"/>
      <family val="2"/>
      <charset val="238"/>
    </font>
    <font>
      <sz val="8"/>
      <name val="Arial"/>
      <family val="2"/>
      <charset val="238"/>
    </font>
    <font>
      <sz val="10"/>
      <color rgb="FFFFFFFF"/>
      <name val="Arial CE"/>
      <charset val="238"/>
    </font>
    <font>
      <b/>
      <i/>
      <sz val="10"/>
      <name val="Arial"/>
      <family val="2"/>
      <charset val="238"/>
    </font>
    <font>
      <sz val="8"/>
      <color rgb="FF0000FF"/>
      <name val="Arial"/>
      <family val="2"/>
      <charset val="238"/>
    </font>
    <font>
      <sz val="8"/>
      <color rgb="FFFFFFFF"/>
      <name val="Arial"/>
      <family val="2"/>
      <charset val="238"/>
    </font>
    <font>
      <sz val="8"/>
      <color rgb="FF00800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5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</borders>
  <cellStyleXfs count="2">
    <xf numFmtId="0" fontId="0" fillId="0" borderId="0"/>
    <xf numFmtId="0" fontId="23" fillId="0" borderId="0"/>
  </cellStyleXfs>
  <cellXfs count="204">
    <xf numFmtId="0" fontId="0" fillId="0" borderId="0" xfId="0"/>
    <xf numFmtId="0" fontId="5" fillId="0" borderId="45" xfId="1" applyFont="1" applyBorder="1" applyAlignment="1">
      <alignment horizontal="center"/>
    </xf>
    <xf numFmtId="0" fontId="5" fillId="0" borderId="41" xfId="1" applyFont="1" applyBorder="1" applyAlignment="1">
      <alignment horizontal="center"/>
    </xf>
    <xf numFmtId="0" fontId="0" fillId="0" borderId="0" xfId="0" applyBorder="1" applyAlignment="1">
      <alignment horizontal="left" wrapText="1"/>
    </xf>
    <xf numFmtId="0" fontId="8" fillId="0" borderId="0" xfId="0" applyFont="1" applyBorder="1" applyAlignment="1">
      <alignment horizontal="left" vertical="top" wrapText="1"/>
    </xf>
    <xf numFmtId="166" fontId="6" fillId="2" borderId="28" xfId="0" applyNumberFormat="1" applyFont="1" applyFill="1" applyBorder="1" applyAlignment="1">
      <alignment horizontal="right" indent="4"/>
    </xf>
    <xf numFmtId="166" fontId="5" fillId="0" borderId="11" xfId="0" applyNumberFormat="1" applyFont="1" applyBorder="1" applyAlignment="1">
      <alignment horizontal="right" indent="4"/>
    </xf>
    <xf numFmtId="0" fontId="5" fillId="0" borderId="27" xfId="0" applyFont="1" applyBorder="1" applyAlignment="1">
      <alignment horizontal="center" shrinkToFit="1"/>
    </xf>
    <xf numFmtId="0" fontId="2" fillId="2" borderId="22" xfId="0" applyFont="1" applyFill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4" fillId="3" borderId="12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2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"/>
    </xf>
    <xf numFmtId="0" fontId="3" fillId="0" borderId="5" xfId="0" applyFont="1" applyBorder="1"/>
    <xf numFmtId="49" fontId="3" fillId="0" borderId="6" xfId="0" applyNumberFormat="1" applyFont="1" applyBorder="1" applyAlignment="1">
      <alignment horizontal="left"/>
    </xf>
    <xf numFmtId="0" fontId="5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 applyAlignment="1">
      <alignment horizontal="left"/>
    </xf>
    <xf numFmtId="0" fontId="2" fillId="0" borderId="7" xfId="0" applyFont="1" applyBorder="1"/>
    <xf numFmtId="49" fontId="3" fillId="0" borderId="11" xfId="0" applyNumberFormat="1" applyFont="1" applyBorder="1" applyAlignment="1">
      <alignment horizontal="left"/>
    </xf>
    <xf numFmtId="49" fontId="2" fillId="2" borderId="7" xfId="0" applyNumberFormat="1" applyFont="1" applyFill="1" applyBorder="1"/>
    <xf numFmtId="49" fontId="5" fillId="2" borderId="8" xfId="0" applyNumberFormat="1" applyFont="1" applyFill="1" applyBorder="1"/>
    <xf numFmtId="0" fontId="2" fillId="2" borderId="9" xfId="0" applyFont="1" applyFill="1" applyBorder="1"/>
    <xf numFmtId="0" fontId="5" fillId="2" borderId="9" xfId="0" applyFont="1" applyFill="1" applyBorder="1"/>
    <xf numFmtId="0" fontId="5" fillId="2" borderId="8" xfId="0" applyFont="1" applyFill="1" applyBorder="1"/>
    <xf numFmtId="3" fontId="3" fillId="0" borderId="11" xfId="0" applyNumberFormat="1" applyFont="1" applyBorder="1" applyAlignment="1">
      <alignment horizontal="left"/>
    </xf>
    <xf numFmtId="49" fontId="2" fillId="2" borderId="13" xfId="0" applyNumberFormat="1" applyFont="1" applyFill="1" applyBorder="1"/>
    <xf numFmtId="49" fontId="5" fillId="2" borderId="14" xfId="0" applyNumberFormat="1" applyFont="1" applyFill="1" applyBorder="1"/>
    <xf numFmtId="0" fontId="2" fillId="2" borderId="0" xfId="0" applyFont="1" applyFill="1" applyBorder="1"/>
    <xf numFmtId="0" fontId="5" fillId="2" borderId="0" xfId="0" applyFont="1" applyFill="1" applyBorder="1"/>
    <xf numFmtId="49" fontId="3" fillId="0" borderId="10" xfId="0" applyNumberFormat="1" applyFont="1" applyBorder="1" applyAlignment="1">
      <alignment horizontal="left"/>
    </xf>
    <xf numFmtId="0" fontId="3" fillId="0" borderId="15" xfId="0" applyFont="1" applyBorder="1"/>
    <xf numFmtId="0" fontId="3" fillId="0" borderId="17" xfId="0" applyFont="1" applyBorder="1" applyAlignment="1">
      <alignment horizontal="left"/>
    </xf>
    <xf numFmtId="0" fontId="0" fillId="0" borderId="0" xfId="0" applyBorder="1"/>
    <xf numFmtId="0" fontId="3" fillId="0" borderId="10" xfId="0" applyFont="1" applyBorder="1" applyAlignment="1"/>
    <xf numFmtId="0" fontId="3" fillId="0" borderId="17" xfId="0" applyFont="1" applyBorder="1" applyAlignment="1"/>
    <xf numFmtId="0" fontId="0" fillId="0" borderId="0" xfId="0" applyFont="1" applyBorder="1" applyAlignment="1"/>
    <xf numFmtId="3" fontId="0" fillId="0" borderId="0" xfId="0" applyNumberFormat="1"/>
    <xf numFmtId="0" fontId="3" fillId="0" borderId="7" xfId="0" applyFont="1" applyBorder="1"/>
    <xf numFmtId="0" fontId="3" fillId="0" borderId="5" xfId="0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0" fontId="2" fillId="2" borderId="20" xfId="0" applyFont="1" applyFill="1" applyBorder="1" applyAlignment="1">
      <alignment horizontal="left"/>
    </xf>
    <xf numFmtId="0" fontId="5" fillId="2" borderId="21" xfId="0" applyFont="1" applyFill="1" applyBorder="1" applyAlignment="1">
      <alignment horizontal="left"/>
    </xf>
    <xf numFmtId="0" fontId="5" fillId="2" borderId="22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5" fillId="0" borderId="23" xfId="0" applyFont="1" applyBorder="1"/>
    <xf numFmtId="0" fontId="5" fillId="0" borderId="24" xfId="0" applyFont="1" applyBorder="1"/>
    <xf numFmtId="3" fontId="5" fillId="0" borderId="6" xfId="0" applyNumberFormat="1" applyFont="1" applyBorder="1"/>
    <xf numFmtId="0" fontId="5" fillId="0" borderId="2" xfId="0" applyFont="1" applyBorder="1"/>
    <xf numFmtId="3" fontId="5" fillId="0" borderId="4" xfId="0" applyNumberFormat="1" applyFont="1" applyBorder="1"/>
    <xf numFmtId="0" fontId="5" fillId="0" borderId="3" xfId="0" applyFont="1" applyBorder="1"/>
    <xf numFmtId="3" fontId="5" fillId="0" borderId="9" xfId="0" applyNumberFormat="1" applyFont="1" applyBorder="1"/>
    <xf numFmtId="0" fontId="5" fillId="0" borderId="8" xfId="0" applyFont="1" applyBorder="1"/>
    <xf numFmtId="0" fontId="5" fillId="0" borderId="25" xfId="0" applyFont="1" applyBorder="1"/>
    <xf numFmtId="0" fontId="5" fillId="0" borderId="24" xfId="0" applyFont="1" applyBorder="1" applyAlignment="1">
      <alignment shrinkToFit="1"/>
    </xf>
    <xf numFmtId="0" fontId="5" fillId="0" borderId="26" xfId="0" applyFont="1" applyBorder="1"/>
    <xf numFmtId="0" fontId="5" fillId="0" borderId="13" xfId="0" applyFont="1" applyBorder="1"/>
    <xf numFmtId="0" fontId="5" fillId="0" borderId="0" xfId="0" applyFont="1" applyBorder="1"/>
    <xf numFmtId="3" fontId="5" fillId="0" borderId="28" xfId="0" applyNumberFormat="1" applyFont="1" applyBorder="1"/>
    <xf numFmtId="0" fontId="5" fillId="0" borderId="29" xfId="0" applyFont="1" applyBorder="1"/>
    <xf numFmtId="3" fontId="5" fillId="0" borderId="30" xfId="0" applyNumberFormat="1" applyFont="1" applyBorder="1"/>
    <xf numFmtId="0" fontId="5" fillId="0" borderId="31" xfId="0" applyFont="1" applyBorder="1"/>
    <xf numFmtId="0" fontId="2" fillId="2" borderId="2" xfId="0" applyFont="1" applyFill="1" applyBorder="1"/>
    <xf numFmtId="0" fontId="2" fillId="2" borderId="4" xfId="0" applyFont="1" applyFill="1" applyBorder="1"/>
    <xf numFmtId="0" fontId="2" fillId="2" borderId="3" xfId="0" applyFont="1" applyFill="1" applyBorder="1"/>
    <xf numFmtId="0" fontId="2" fillId="2" borderId="32" xfId="0" applyFont="1" applyFill="1" applyBorder="1"/>
    <xf numFmtId="0" fontId="2" fillId="2" borderId="33" xfId="0" applyFont="1" applyFill="1" applyBorder="1"/>
    <xf numFmtId="0" fontId="5" fillId="0" borderId="14" xfId="0" applyFont="1" applyBorder="1"/>
    <xf numFmtId="0" fontId="5" fillId="0" borderId="0" xfId="0" applyFont="1"/>
    <xf numFmtId="0" fontId="5" fillId="0" borderId="34" xfId="0" applyFont="1" applyBorder="1"/>
    <xf numFmtId="0" fontId="5" fillId="0" borderId="35" xfId="0" applyFont="1" applyBorder="1"/>
    <xf numFmtId="0" fontId="5" fillId="0" borderId="0" xfId="0" applyFont="1" applyBorder="1" applyAlignment="1">
      <alignment horizontal="right"/>
    </xf>
    <xf numFmtId="164" fontId="5" fillId="0" borderId="0" xfId="0" applyNumberFormat="1" applyFont="1" applyBorder="1"/>
    <xf numFmtId="0" fontId="5" fillId="0" borderId="36" xfId="0" applyFont="1" applyBorder="1"/>
    <xf numFmtId="0" fontId="5" fillId="0" borderId="37" xfId="0" applyFont="1" applyBorder="1"/>
    <xf numFmtId="0" fontId="5" fillId="0" borderId="38" xfId="0" applyFont="1" applyBorder="1"/>
    <xf numFmtId="0" fontId="5" fillId="0" borderId="39" xfId="0" applyFont="1" applyBorder="1"/>
    <xf numFmtId="165" fontId="5" fillId="0" borderId="40" xfId="0" applyNumberFormat="1" applyFont="1" applyBorder="1" applyAlignment="1">
      <alignment horizontal="right"/>
    </xf>
    <xf numFmtId="0" fontId="5" fillId="0" borderId="40" xfId="0" applyFont="1" applyBorder="1"/>
    <xf numFmtId="0" fontId="5" fillId="0" borderId="9" xfId="0" applyFont="1" applyBorder="1"/>
    <xf numFmtId="165" fontId="5" fillId="0" borderId="8" xfId="0" applyNumberFormat="1" applyFont="1" applyBorder="1" applyAlignment="1">
      <alignment horizontal="right"/>
    </xf>
    <xf numFmtId="0" fontId="6" fillId="2" borderId="29" xfId="0" applyFont="1" applyFill="1" applyBorder="1"/>
    <xf numFmtId="0" fontId="6" fillId="2" borderId="30" xfId="0" applyFont="1" applyFill="1" applyBorder="1"/>
    <xf numFmtId="0" fontId="6" fillId="2" borderId="31" xfId="0" applyFont="1" applyFill="1" applyBorder="1"/>
    <xf numFmtId="0" fontId="7" fillId="0" borderId="0" xfId="0" applyFont="1"/>
    <xf numFmtId="0" fontId="0" fillId="0" borderId="0" xfId="0" applyFont="1" applyAlignment="1"/>
    <xf numFmtId="0" fontId="0" fillId="0" borderId="0" xfId="0" applyAlignment="1">
      <alignment wrapText="1"/>
    </xf>
    <xf numFmtId="0" fontId="2" fillId="0" borderId="42" xfId="1" applyFont="1" applyBorder="1"/>
    <xf numFmtId="0" fontId="5" fillId="0" borderId="42" xfId="1" applyFont="1" applyBorder="1"/>
    <xf numFmtId="0" fontId="5" fillId="0" borderId="42" xfId="1" applyFont="1" applyBorder="1" applyAlignment="1">
      <alignment horizontal="right"/>
    </xf>
    <xf numFmtId="0" fontId="5" fillId="0" borderId="43" xfId="1" applyFont="1" applyBorder="1"/>
    <xf numFmtId="0" fontId="5" fillId="0" borderId="42" xfId="0" applyFont="1" applyBorder="1" applyAlignment="1">
      <alignment horizontal="left"/>
    </xf>
    <xf numFmtId="0" fontId="5" fillId="0" borderId="44" xfId="0" applyFont="1" applyBorder="1"/>
    <xf numFmtId="0" fontId="2" fillId="0" borderId="46" xfId="1" applyFont="1" applyBorder="1"/>
    <xf numFmtId="0" fontId="5" fillId="0" borderId="46" xfId="1" applyFont="1" applyBorder="1"/>
    <xf numFmtId="0" fontId="5" fillId="0" borderId="46" xfId="1" applyFont="1" applyBorder="1" applyAlignment="1">
      <alignment horizontal="right"/>
    </xf>
    <xf numFmtId="49" fontId="2" fillId="2" borderId="20" xfId="0" applyNumberFormat="1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48" xfId="0" applyFont="1" applyFill="1" applyBorder="1" applyAlignment="1">
      <alignment horizontal="center"/>
    </xf>
    <xf numFmtId="0" fontId="2" fillId="2" borderId="49" xfId="0" applyFont="1" applyFill="1" applyBorder="1" applyAlignment="1">
      <alignment horizontal="center"/>
    </xf>
    <xf numFmtId="0" fontId="2" fillId="2" borderId="50" xfId="0" applyFont="1" applyFill="1" applyBorder="1" applyAlignment="1">
      <alignment horizontal="center"/>
    </xf>
    <xf numFmtId="49" fontId="3" fillId="0" borderId="13" xfId="0" applyNumberFormat="1" applyFont="1" applyBorder="1"/>
    <xf numFmtId="0" fontId="3" fillId="0" borderId="0" xfId="0" applyFont="1" applyBorder="1"/>
    <xf numFmtId="3" fontId="5" fillId="0" borderId="35" xfId="0" applyNumberFormat="1" applyFont="1" applyBorder="1"/>
    <xf numFmtId="3" fontId="5" fillId="0" borderId="14" xfId="0" applyNumberFormat="1" applyFont="1" applyBorder="1"/>
    <xf numFmtId="3" fontId="5" fillId="0" borderId="51" xfId="0" applyNumberFormat="1" applyFont="1" applyBorder="1"/>
    <xf numFmtId="3" fontId="5" fillId="0" borderId="52" xfId="0" applyNumberFormat="1" applyFont="1" applyBorder="1"/>
    <xf numFmtId="0" fontId="2" fillId="2" borderId="20" xfId="0" applyFont="1" applyFill="1" applyBorder="1"/>
    <xf numFmtId="0" fontId="2" fillId="2" borderId="21" xfId="0" applyFont="1" applyFill="1" applyBorder="1"/>
    <xf numFmtId="3" fontId="2" fillId="2" borderId="22" xfId="0" applyNumberFormat="1" applyFont="1" applyFill="1" applyBorder="1"/>
    <xf numFmtId="3" fontId="2" fillId="2" borderId="48" xfId="0" applyNumberFormat="1" applyFont="1" applyFill="1" applyBorder="1"/>
    <xf numFmtId="3" fontId="2" fillId="2" borderId="49" xfId="0" applyNumberFormat="1" applyFont="1" applyFill="1" applyBorder="1"/>
    <xf numFmtId="3" fontId="2" fillId="2" borderId="50" xfId="0" applyNumberFormat="1" applyFont="1" applyFill="1" applyBorder="1"/>
    <xf numFmtId="0" fontId="9" fillId="0" borderId="0" xfId="0" applyFont="1"/>
    <xf numFmtId="0" fontId="5" fillId="2" borderId="33" xfId="0" applyFont="1" applyFill="1" applyBorder="1"/>
    <xf numFmtId="0" fontId="2" fillId="2" borderId="5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4" fontId="4" fillId="2" borderId="4" xfId="0" applyNumberFormat="1" applyFont="1" applyFill="1" applyBorder="1" applyAlignment="1">
      <alignment horizontal="right"/>
    </xf>
    <xf numFmtId="4" fontId="4" fillId="2" borderId="33" xfId="0" applyNumberFormat="1" applyFont="1" applyFill="1" applyBorder="1" applyAlignment="1">
      <alignment horizontal="right"/>
    </xf>
    <xf numFmtId="0" fontId="5" fillId="0" borderId="18" xfId="0" applyFont="1" applyBorder="1"/>
    <xf numFmtId="3" fontId="5" fillId="0" borderId="25" xfId="0" applyNumberFormat="1" applyFont="1" applyBorder="1" applyAlignment="1">
      <alignment horizontal="right"/>
    </xf>
    <xf numFmtId="165" fontId="5" fillId="0" borderId="10" xfId="0" applyNumberFormat="1" applyFont="1" applyBorder="1" applyAlignment="1">
      <alignment horizontal="right"/>
    </xf>
    <xf numFmtId="3" fontId="5" fillId="0" borderId="36" xfId="0" applyNumberFormat="1" applyFont="1" applyBorder="1" applyAlignment="1">
      <alignment horizontal="right"/>
    </xf>
    <xf numFmtId="4" fontId="5" fillId="0" borderId="24" xfId="0" applyNumberFormat="1" applyFont="1" applyBorder="1" applyAlignment="1">
      <alignment horizontal="right"/>
    </xf>
    <xf numFmtId="3" fontId="5" fillId="0" borderId="18" xfId="0" applyNumberFormat="1" applyFont="1" applyBorder="1" applyAlignment="1">
      <alignment horizontal="right"/>
    </xf>
    <xf numFmtId="0" fontId="5" fillId="2" borderId="29" xfId="0" applyFont="1" applyFill="1" applyBorder="1"/>
    <xf numFmtId="0" fontId="2" fillId="2" borderId="30" xfId="0" applyFont="1" applyFill="1" applyBorder="1"/>
    <xf numFmtId="0" fontId="5" fillId="2" borderId="30" xfId="0" applyFont="1" applyFill="1" applyBorder="1"/>
    <xf numFmtId="4" fontId="5" fillId="2" borderId="54" xfId="0" applyNumberFormat="1" applyFont="1" applyFill="1" applyBorder="1"/>
    <xf numFmtId="4" fontId="5" fillId="2" borderId="29" xfId="0" applyNumberFormat="1" applyFont="1" applyFill="1" applyBorder="1"/>
    <xf numFmtId="4" fontId="5" fillId="2" borderId="30" xfId="0" applyNumberFormat="1" applyFon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23" fillId="0" borderId="0" xfId="1"/>
    <xf numFmtId="0" fontId="23" fillId="0" borderId="0" xfId="1" applyAlignment="1">
      <alignment horizontal="right"/>
    </xf>
    <xf numFmtId="0" fontId="5" fillId="0" borderId="0" xfId="1" applyFont="1"/>
    <xf numFmtId="0" fontId="12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13" fillId="0" borderId="0" xfId="1" applyFont="1" applyAlignment="1">
      <alignment horizontal="right"/>
    </xf>
    <xf numFmtId="0" fontId="3" fillId="0" borderId="43" xfId="1" applyFont="1" applyBorder="1" applyAlignment="1">
      <alignment horizontal="right"/>
    </xf>
    <xf numFmtId="0" fontId="5" fillId="0" borderId="42" xfId="1" applyFont="1" applyBorder="1" applyAlignment="1">
      <alignment horizontal="left"/>
    </xf>
    <xf numFmtId="0" fontId="5" fillId="0" borderId="44" xfId="1" applyFont="1" applyBorder="1"/>
    <xf numFmtId="0" fontId="3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Alignment="1"/>
    <xf numFmtId="49" fontId="3" fillId="2" borderId="10" xfId="1" applyNumberFormat="1" applyFont="1" applyFill="1" applyBorder="1"/>
    <xf numFmtId="0" fontId="3" fillId="2" borderId="8" xfId="1" applyFont="1" applyFill="1" applyBorder="1" applyAlignment="1">
      <alignment horizontal="center"/>
    </xf>
    <xf numFmtId="0" fontId="3" fillId="2" borderId="10" xfId="1" applyFont="1" applyFill="1" applyBorder="1" applyAlignment="1">
      <alignment horizontal="center"/>
    </xf>
    <xf numFmtId="0" fontId="2" fillId="0" borderId="51" xfId="1" applyFont="1" applyBorder="1" applyAlignment="1">
      <alignment horizontal="center"/>
    </xf>
    <xf numFmtId="49" fontId="2" fillId="0" borderId="51" xfId="1" applyNumberFormat="1" applyFont="1" applyBorder="1" applyAlignment="1">
      <alignment horizontal="left"/>
    </xf>
    <xf numFmtId="0" fontId="2" fillId="0" borderId="16" xfId="1" applyFont="1" applyBorder="1"/>
    <xf numFmtId="0" fontId="5" fillId="0" borderId="9" xfId="1" applyFont="1" applyBorder="1" applyAlignment="1">
      <alignment horizontal="center"/>
    </xf>
    <xf numFmtId="0" fontId="5" fillId="0" borderId="9" xfId="1" applyFont="1" applyBorder="1" applyAlignment="1">
      <alignment horizontal="right"/>
    </xf>
    <xf numFmtId="0" fontId="5" fillId="0" borderId="8" xfId="1" applyFont="1" applyBorder="1"/>
    <xf numFmtId="0" fontId="14" fillId="0" borderId="0" xfId="1" applyFont="1"/>
    <xf numFmtId="0" fontId="15" fillId="0" borderId="55" xfId="1" applyFont="1" applyBorder="1" applyAlignment="1">
      <alignment horizontal="center" vertical="top"/>
    </xf>
    <xf numFmtId="49" fontId="15" fillId="0" borderId="55" xfId="1" applyNumberFormat="1" applyFont="1" applyBorder="1" applyAlignment="1">
      <alignment horizontal="left" vertical="top"/>
    </xf>
    <xf numFmtId="0" fontId="15" fillId="0" borderId="55" xfId="1" applyFont="1" applyBorder="1" applyAlignment="1">
      <alignment vertical="top" wrapText="1"/>
    </xf>
    <xf numFmtId="49" fontId="15" fillId="0" borderId="55" xfId="1" applyNumberFormat="1" applyFont="1" applyBorder="1" applyAlignment="1">
      <alignment horizontal="center" shrinkToFit="1"/>
    </xf>
    <xf numFmtId="4" fontId="15" fillId="0" borderId="55" xfId="1" applyNumberFormat="1" applyFont="1" applyBorder="1" applyAlignment="1">
      <alignment horizontal="right"/>
    </xf>
    <xf numFmtId="4" fontId="15" fillId="0" borderId="55" xfId="1" applyNumberFormat="1" applyFont="1" applyBorder="1"/>
    <xf numFmtId="4" fontId="23" fillId="0" borderId="0" xfId="1" applyNumberFormat="1"/>
    <xf numFmtId="0" fontId="16" fillId="0" borderId="0" xfId="1" applyFont="1"/>
    <xf numFmtId="0" fontId="5" fillId="2" borderId="10" xfId="1" applyFont="1" applyFill="1" applyBorder="1" applyAlignment="1">
      <alignment horizontal="center"/>
    </xf>
    <xf numFmtId="49" fontId="17" fillId="2" borderId="10" xfId="1" applyNumberFormat="1" applyFont="1" applyFill="1" applyBorder="1" applyAlignment="1">
      <alignment horizontal="left"/>
    </xf>
    <xf numFmtId="0" fontId="17" fillId="2" borderId="16" xfId="1" applyFont="1" applyFill="1" applyBorder="1"/>
    <xf numFmtId="0" fontId="5" fillId="2" borderId="9" xfId="1" applyFont="1" applyFill="1" applyBorder="1" applyAlignment="1">
      <alignment horizontal="center"/>
    </xf>
    <xf numFmtId="4" fontId="5" fillId="2" borderId="9" xfId="1" applyNumberFormat="1" applyFont="1" applyFill="1" applyBorder="1" applyAlignment="1">
      <alignment horizontal="right"/>
    </xf>
    <xf numFmtId="4" fontId="5" fillId="2" borderId="8" xfId="1" applyNumberFormat="1" applyFont="1" applyFill="1" applyBorder="1" applyAlignment="1">
      <alignment horizontal="right"/>
    </xf>
    <xf numFmtId="4" fontId="2" fillId="2" borderId="10" xfId="1" applyNumberFormat="1" applyFont="1" applyFill="1" applyBorder="1"/>
    <xf numFmtId="3" fontId="23" fillId="0" borderId="0" xfId="1" applyNumberFormat="1"/>
    <xf numFmtId="0" fontId="3" fillId="0" borderId="51" xfId="1" applyFont="1" applyBorder="1" applyAlignment="1">
      <alignment horizontal="center"/>
    </xf>
    <xf numFmtId="49" fontId="3" fillId="0" borderId="51" xfId="1" applyNumberFormat="1" applyFont="1" applyBorder="1" applyAlignment="1">
      <alignment horizontal="right"/>
    </xf>
    <xf numFmtId="4" fontId="18" fillId="3" borderId="56" xfId="1" applyNumberFormat="1" applyFont="1" applyFill="1" applyBorder="1" applyAlignment="1">
      <alignment horizontal="right" wrapText="1"/>
    </xf>
    <xf numFmtId="0" fontId="18" fillId="3" borderId="34" xfId="1" applyFont="1" applyFill="1" applyBorder="1" applyAlignment="1">
      <alignment horizontal="left" wrapText="1"/>
    </xf>
    <xf numFmtId="0" fontId="18" fillId="0" borderId="14" xfId="0" applyFont="1" applyBorder="1" applyAlignment="1">
      <alignment horizontal="right"/>
    </xf>
    <xf numFmtId="0" fontId="19" fillId="0" borderId="0" xfId="1" applyFont="1" applyAlignment="1">
      <alignment wrapText="1"/>
    </xf>
    <xf numFmtId="49" fontId="3" fillId="0" borderId="51" xfId="1" applyNumberFormat="1" applyFont="1" applyBorder="1" applyAlignment="1">
      <alignment horizontal="left"/>
    </xf>
    <xf numFmtId="0" fontId="23" fillId="0" borderId="0" xfId="1" applyBorder="1"/>
    <xf numFmtId="0" fontId="21" fillId="0" borderId="0" xfId="1" applyFont="1" applyAlignment="1"/>
    <xf numFmtId="0" fontId="22" fillId="0" borderId="0" xfId="1" applyFont="1" applyBorder="1"/>
    <xf numFmtId="3" fontId="22" fillId="0" borderId="0" xfId="1" applyNumberFormat="1" applyFont="1" applyBorder="1" applyAlignment="1">
      <alignment horizontal="right"/>
    </xf>
    <xf numFmtId="4" fontId="22" fillId="0" borderId="0" xfId="1" applyNumberFormat="1" applyFont="1" applyBorder="1"/>
    <xf numFmtId="0" fontId="21" fillId="0" borderId="0" xfId="1" applyFont="1" applyBorder="1" applyAlignment="1"/>
    <xf numFmtId="0" fontId="23" fillId="0" borderId="0" xfId="1" applyBorder="1" applyAlignment="1">
      <alignment horizontal="right"/>
    </xf>
    <xf numFmtId="0" fontId="5" fillId="0" borderId="47" xfId="1" applyFont="1" applyBorder="1" applyAlignment="1">
      <alignment horizontal="left"/>
    </xf>
    <xf numFmtId="49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3" fontId="2" fillId="2" borderId="54" xfId="0" applyNumberFormat="1" applyFont="1" applyFill="1" applyBorder="1" applyAlignment="1">
      <alignment horizontal="right"/>
    </xf>
    <xf numFmtId="0" fontId="11" fillId="0" borderId="0" xfId="1" applyFont="1" applyBorder="1" applyAlignment="1">
      <alignment horizontal="center"/>
    </xf>
    <xf numFmtId="49" fontId="5" fillId="0" borderId="45" xfId="1" applyNumberFormat="1" applyFont="1" applyBorder="1" applyAlignment="1">
      <alignment horizontal="center"/>
    </xf>
    <xf numFmtId="0" fontId="5" fillId="0" borderId="47" xfId="1" applyFont="1" applyBorder="1" applyAlignment="1">
      <alignment horizontal="center" shrinkToFit="1"/>
    </xf>
    <xf numFmtId="49" fontId="18" fillId="3" borderId="56" xfId="1" applyNumberFormat="1" applyFont="1" applyFill="1" applyBorder="1" applyAlignment="1">
      <alignment horizontal="left" wrapText="1"/>
    </xf>
    <xf numFmtId="0" fontId="20" fillId="3" borderId="51" xfId="1" applyFont="1" applyFill="1" applyBorder="1" applyAlignment="1">
      <alignment horizontal="left" wrapText="1" indent="1"/>
    </xf>
  </cellXfs>
  <cellStyles count="2">
    <cellStyle name="Normální" xfId="0" builtinId="0"/>
    <cellStyle name="normální_POL.XLS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55"/>
  <sheetViews>
    <sheetView showZeros="0" tabSelected="1" zoomScaleNormal="100" workbookViewId="0">
      <selection activeCell="G11" sqref="G11"/>
    </sheetView>
  </sheetViews>
  <sheetFormatPr defaultColWidth="8.7109375"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x14ac:dyDescent="0.2">
      <c r="A1" s="14" t="s">
        <v>0</v>
      </c>
      <c r="B1" s="14"/>
      <c r="C1" s="14"/>
      <c r="D1" s="14"/>
      <c r="E1" s="14"/>
      <c r="F1" s="14"/>
      <c r="G1" s="14"/>
    </row>
    <row r="2" spans="1:57" ht="12.75" customHeight="1" x14ac:dyDescent="0.2">
      <c r="A2" s="15" t="s">
        <v>1</v>
      </c>
      <c r="B2" s="16"/>
      <c r="C2" s="17">
        <f>'Rekapitulace-ZTI-1PP'!H1</f>
        <v>7</v>
      </c>
      <c r="D2" s="17" t="str">
        <f>'Rekapitulace-ZTI-1PP'!G2</f>
        <v>Etapa 3B   1.PP</v>
      </c>
      <c r="E2" s="18" t="s">
        <v>2</v>
      </c>
      <c r="F2" s="19" t="s">
        <v>3</v>
      </c>
      <c r="G2" s="20"/>
    </row>
    <row r="3" spans="1:57" ht="3" hidden="1" customHeight="1" x14ac:dyDescent="0.2">
      <c r="A3" s="21"/>
      <c r="B3" s="22"/>
      <c r="C3" s="23"/>
      <c r="D3" s="23"/>
      <c r="E3" s="22"/>
      <c r="F3" s="24"/>
      <c r="G3" s="25"/>
    </row>
    <row r="4" spans="1:57" ht="12" customHeight="1" x14ac:dyDescent="0.2">
      <c r="A4" s="26" t="s">
        <v>4</v>
      </c>
      <c r="B4" s="22"/>
      <c r="C4" s="23" t="s">
        <v>5</v>
      </c>
      <c r="D4" s="23"/>
      <c r="E4" s="22"/>
      <c r="F4" s="24" t="s">
        <v>6</v>
      </c>
      <c r="G4" s="27"/>
    </row>
    <row r="5" spans="1:57" ht="12.95" customHeight="1" x14ac:dyDescent="0.2">
      <c r="A5" s="28" t="s">
        <v>7</v>
      </c>
      <c r="B5" s="29"/>
      <c r="C5" s="30" t="s">
        <v>8</v>
      </c>
      <c r="D5" s="31"/>
      <c r="E5" s="32"/>
      <c r="F5" s="24" t="s">
        <v>9</v>
      </c>
      <c r="G5" s="25"/>
    </row>
    <row r="6" spans="1:57" ht="12.95" customHeight="1" x14ac:dyDescent="0.2">
      <c r="A6" s="26" t="s">
        <v>10</v>
      </c>
      <c r="B6" s="22"/>
      <c r="C6" s="13" t="s">
        <v>11</v>
      </c>
      <c r="D6" s="13"/>
      <c r="E6" s="13"/>
      <c r="F6" s="24" t="s">
        <v>12</v>
      </c>
      <c r="G6" s="33"/>
    </row>
    <row r="7" spans="1:57" ht="12.95" customHeight="1" x14ac:dyDescent="0.2">
      <c r="A7" s="34" t="s">
        <v>13</v>
      </c>
      <c r="B7" s="35"/>
      <c r="C7" s="36" t="s">
        <v>14</v>
      </c>
      <c r="D7" s="37"/>
      <c r="E7" s="37"/>
      <c r="F7" s="38" t="s">
        <v>15</v>
      </c>
      <c r="G7" s="33">
        <f>IF(PocetMJ=0,,ROUND((F30+F32)/PocetMJ,1))</f>
        <v>0</v>
      </c>
    </row>
    <row r="8" spans="1:57" x14ac:dyDescent="0.2">
      <c r="A8" s="39" t="s">
        <v>16</v>
      </c>
      <c r="B8" s="24"/>
      <c r="C8" s="12"/>
      <c r="D8" s="12"/>
      <c r="E8" s="12"/>
      <c r="F8" s="24" t="s">
        <v>17</v>
      </c>
      <c r="G8" s="40"/>
      <c r="H8" s="41"/>
    </row>
    <row r="9" spans="1:57" x14ac:dyDescent="0.2">
      <c r="A9" s="39" t="s">
        <v>18</v>
      </c>
      <c r="B9" s="24"/>
      <c r="C9" s="12">
        <f>Projektant</f>
        <v>0</v>
      </c>
      <c r="D9" s="12"/>
      <c r="E9" s="12"/>
      <c r="F9" s="24"/>
      <c r="G9" s="40"/>
      <c r="H9" s="41"/>
    </row>
    <row r="10" spans="1:57" x14ac:dyDescent="0.2">
      <c r="A10" s="39" t="s">
        <v>19</v>
      </c>
      <c r="B10" s="24"/>
      <c r="C10" s="11"/>
      <c r="D10" s="11"/>
      <c r="E10" s="11"/>
      <c r="F10" s="42"/>
      <c r="G10" s="43"/>
      <c r="H10" s="44"/>
    </row>
    <row r="11" spans="1:57" ht="13.5" customHeight="1" x14ac:dyDescent="0.2">
      <c r="A11" s="39" t="s">
        <v>20</v>
      </c>
      <c r="B11" s="24"/>
      <c r="C11" s="11"/>
      <c r="D11" s="11"/>
      <c r="E11" s="11"/>
      <c r="F11" s="42" t="s">
        <v>21</v>
      </c>
      <c r="G11" s="43"/>
      <c r="H11" s="41"/>
      <c r="BA11" s="45"/>
      <c r="BB11" s="45"/>
      <c r="BC11" s="45"/>
      <c r="BD11" s="45"/>
      <c r="BE11" s="45"/>
    </row>
    <row r="12" spans="1:57" ht="12.75" customHeight="1" x14ac:dyDescent="0.2">
      <c r="A12" s="46" t="s">
        <v>22</v>
      </c>
      <c r="B12" s="22"/>
      <c r="C12" s="10"/>
      <c r="D12" s="10"/>
      <c r="E12" s="10"/>
      <c r="F12" s="47" t="s">
        <v>23</v>
      </c>
      <c r="G12" s="48"/>
      <c r="H12" s="41"/>
    </row>
    <row r="13" spans="1:57" ht="28.5" customHeight="1" x14ac:dyDescent="0.2">
      <c r="A13" s="9" t="s">
        <v>24</v>
      </c>
      <c r="B13" s="9"/>
      <c r="C13" s="9"/>
      <c r="D13" s="9"/>
      <c r="E13" s="9"/>
      <c r="F13" s="9"/>
      <c r="G13" s="9"/>
      <c r="H13" s="41"/>
    </row>
    <row r="14" spans="1:57" ht="17.25" customHeight="1" x14ac:dyDescent="0.2">
      <c r="A14" s="49" t="s">
        <v>25</v>
      </c>
      <c r="B14" s="50"/>
      <c r="C14" s="51"/>
      <c r="D14" s="8" t="s">
        <v>26</v>
      </c>
      <c r="E14" s="8"/>
      <c r="F14" s="8"/>
      <c r="G14" s="8"/>
    </row>
    <row r="15" spans="1:57" ht="15.95" customHeight="1" x14ac:dyDescent="0.2">
      <c r="A15" s="53"/>
      <c r="B15" s="54" t="s">
        <v>27</v>
      </c>
      <c r="C15" s="55">
        <f>HSV</f>
        <v>0</v>
      </c>
      <c r="D15" s="56" t="str">
        <f>'Rekapitulace-ZTI-1PP'!A22</f>
        <v>Zařízení staveniště</v>
      </c>
      <c r="E15" s="57"/>
      <c r="F15" s="58"/>
      <c r="G15" s="55">
        <f>'Rekapitulace-ZTI-1PP'!I22</f>
        <v>0</v>
      </c>
    </row>
    <row r="16" spans="1:57" ht="15.95" customHeight="1" x14ac:dyDescent="0.2">
      <c r="A16" s="53" t="s">
        <v>28</v>
      </c>
      <c r="B16" s="54" t="s">
        <v>29</v>
      </c>
      <c r="C16" s="55">
        <f>PSV</f>
        <v>0</v>
      </c>
      <c r="D16" s="21" t="str">
        <f>'Rekapitulace-ZTI-1PP'!A23</f>
        <v>Mimostav. doprava</v>
      </c>
      <c r="E16" s="59"/>
      <c r="F16" s="60"/>
      <c r="G16" s="55">
        <f>'Rekapitulace-ZTI-1PP'!I23</f>
        <v>0</v>
      </c>
    </row>
    <row r="17" spans="1:7" ht="15.95" customHeight="1" x14ac:dyDescent="0.2">
      <c r="A17" s="53" t="s">
        <v>30</v>
      </c>
      <c r="B17" s="54" t="s">
        <v>31</v>
      </c>
      <c r="C17" s="55">
        <f>Mont</f>
        <v>0</v>
      </c>
      <c r="D17" s="21" t="str">
        <f>'Rekapitulace-ZTI-1PP'!A24</f>
        <v>Územní vlivy</v>
      </c>
      <c r="E17" s="59"/>
      <c r="F17" s="60"/>
      <c r="G17" s="55">
        <f>'Rekapitulace-ZTI-1PP'!I24</f>
        <v>0</v>
      </c>
    </row>
    <row r="18" spans="1:7" ht="15.95" customHeight="1" x14ac:dyDescent="0.2">
      <c r="A18" s="61" t="s">
        <v>32</v>
      </c>
      <c r="B18" s="62" t="s">
        <v>33</v>
      </c>
      <c r="C18" s="55">
        <f>Dodavka</f>
        <v>0</v>
      </c>
      <c r="D18" s="21" t="str">
        <f>'Rekapitulace-ZTI-1PP'!A25</f>
        <v>Provozní vlivy</v>
      </c>
      <c r="E18" s="59"/>
      <c r="F18" s="60"/>
      <c r="G18" s="55">
        <f>'Rekapitulace-ZTI-1PP'!I25</f>
        <v>0</v>
      </c>
    </row>
    <row r="19" spans="1:7" ht="15.95" customHeight="1" x14ac:dyDescent="0.2">
      <c r="A19" s="63" t="s">
        <v>34</v>
      </c>
      <c r="B19" s="54"/>
      <c r="C19" s="55">
        <f>SUM(C15:C18)</f>
        <v>0</v>
      </c>
      <c r="D19" s="21" t="str">
        <f>'Rekapitulace-ZTI-1PP'!A26</f>
        <v>Ostatní</v>
      </c>
      <c r="E19" s="59"/>
      <c r="F19" s="60"/>
      <c r="G19" s="55">
        <f>'Rekapitulace-ZTI-1PP'!I26</f>
        <v>0</v>
      </c>
    </row>
    <row r="20" spans="1:7" ht="15.95" customHeight="1" x14ac:dyDescent="0.2">
      <c r="A20" s="63"/>
      <c r="B20" s="54"/>
      <c r="C20" s="55"/>
      <c r="D20" s="21" t="str">
        <f>'Rekapitulace-ZTI-1PP'!A27</f>
        <v>NUS z rozpočtu</v>
      </c>
      <c r="E20" s="59"/>
      <c r="F20" s="60"/>
      <c r="G20" s="55">
        <f>'Rekapitulace-ZTI-1PP'!I27</f>
        <v>0</v>
      </c>
    </row>
    <row r="21" spans="1:7" ht="15.95" customHeight="1" x14ac:dyDescent="0.2">
      <c r="A21" s="63" t="s">
        <v>35</v>
      </c>
      <c r="B21" s="54"/>
      <c r="C21" s="55">
        <f>HZS</f>
        <v>0</v>
      </c>
      <c r="D21" s="21" t="str">
        <f>'Rekapitulace-ZTI-1PP'!A28</f>
        <v>Práce přesčas</v>
      </c>
      <c r="E21" s="59"/>
      <c r="F21" s="60"/>
      <c r="G21" s="55">
        <f>'Rekapitulace-ZTI-1PP'!I28</f>
        <v>0</v>
      </c>
    </row>
    <row r="22" spans="1:7" ht="15.95" customHeight="1" x14ac:dyDescent="0.2">
      <c r="A22" s="64" t="s">
        <v>36</v>
      </c>
      <c r="B22" s="65"/>
      <c r="C22" s="55">
        <f>C19+C21</f>
        <v>0</v>
      </c>
      <c r="D22" s="21" t="s">
        <v>37</v>
      </c>
      <c r="E22" s="59"/>
      <c r="F22" s="60"/>
      <c r="G22" s="55">
        <f>G23-SUM(G15:G21)</f>
        <v>0</v>
      </c>
    </row>
    <row r="23" spans="1:7" ht="15.95" customHeight="1" x14ac:dyDescent="0.2">
      <c r="A23" s="7" t="s">
        <v>38</v>
      </c>
      <c r="B23" s="7"/>
      <c r="C23" s="66">
        <f>C22+G23</f>
        <v>0</v>
      </c>
      <c r="D23" s="67" t="s">
        <v>39</v>
      </c>
      <c r="E23" s="68"/>
      <c r="F23" s="69"/>
      <c r="G23" s="55">
        <f>VRN</f>
        <v>0</v>
      </c>
    </row>
    <row r="24" spans="1:7" x14ac:dyDescent="0.2">
      <c r="A24" s="70" t="s">
        <v>40</v>
      </c>
      <c r="B24" s="71"/>
      <c r="C24" s="72"/>
      <c r="D24" s="71" t="s">
        <v>41</v>
      </c>
      <c r="E24" s="71"/>
      <c r="F24" s="73" t="s">
        <v>42</v>
      </c>
      <c r="G24" s="74"/>
    </row>
    <row r="25" spans="1:7" x14ac:dyDescent="0.2">
      <c r="A25" s="64" t="s">
        <v>43</v>
      </c>
      <c r="B25" s="65"/>
      <c r="C25" s="75"/>
      <c r="D25" s="65" t="s">
        <v>43</v>
      </c>
      <c r="E25" s="76"/>
      <c r="F25" s="77" t="s">
        <v>43</v>
      </c>
      <c r="G25" s="78"/>
    </row>
    <row r="26" spans="1:7" ht="37.5" customHeight="1" x14ac:dyDescent="0.2">
      <c r="A26" s="64" t="s">
        <v>44</v>
      </c>
      <c r="B26" s="79"/>
      <c r="C26" s="75"/>
      <c r="D26" s="65" t="s">
        <v>44</v>
      </c>
      <c r="E26" s="76"/>
      <c r="F26" s="77" t="s">
        <v>44</v>
      </c>
      <c r="G26" s="78"/>
    </row>
    <row r="27" spans="1:7" x14ac:dyDescent="0.2">
      <c r="A27" s="64"/>
      <c r="B27" s="80"/>
      <c r="C27" s="75"/>
      <c r="D27" s="65"/>
      <c r="E27" s="76"/>
      <c r="F27" s="77"/>
      <c r="G27" s="78"/>
    </row>
    <row r="28" spans="1:7" x14ac:dyDescent="0.2">
      <c r="A28" s="64" t="s">
        <v>45</v>
      </c>
      <c r="B28" s="65"/>
      <c r="C28" s="75"/>
      <c r="D28" s="77" t="s">
        <v>46</v>
      </c>
      <c r="E28" s="75"/>
      <c r="F28" s="65" t="s">
        <v>46</v>
      </c>
      <c r="G28" s="78"/>
    </row>
    <row r="29" spans="1:7" ht="69" customHeight="1" x14ac:dyDescent="0.2">
      <c r="A29" s="64"/>
      <c r="B29" s="65"/>
      <c r="C29" s="81"/>
      <c r="D29" s="82"/>
      <c r="E29" s="81"/>
      <c r="F29" s="65"/>
      <c r="G29" s="78"/>
    </row>
    <row r="30" spans="1:7" x14ac:dyDescent="0.2">
      <c r="A30" s="83" t="s">
        <v>47</v>
      </c>
      <c r="B30" s="84"/>
      <c r="C30" s="85">
        <v>21</v>
      </c>
      <c r="D30" s="84" t="s">
        <v>48</v>
      </c>
      <c r="E30" s="86"/>
      <c r="F30" s="6">
        <f>C23-F32</f>
        <v>0</v>
      </c>
      <c r="G30" s="6"/>
    </row>
    <row r="31" spans="1:7" x14ac:dyDescent="0.2">
      <c r="A31" s="83" t="s">
        <v>49</v>
      </c>
      <c r="B31" s="84"/>
      <c r="C31" s="85">
        <f>SazbaDPH1</f>
        <v>21</v>
      </c>
      <c r="D31" s="84" t="s">
        <v>50</v>
      </c>
      <c r="E31" s="86"/>
      <c r="F31" s="6">
        <f>ROUND(PRODUCT(F30,C31/100),0)</f>
        <v>0</v>
      </c>
      <c r="G31" s="6"/>
    </row>
    <row r="32" spans="1:7" x14ac:dyDescent="0.2">
      <c r="A32" s="83" t="s">
        <v>47</v>
      </c>
      <c r="B32" s="84"/>
      <c r="C32" s="85">
        <v>0</v>
      </c>
      <c r="D32" s="84" t="s">
        <v>50</v>
      </c>
      <c r="E32" s="86"/>
      <c r="F32" s="6">
        <v>0</v>
      </c>
      <c r="G32" s="6"/>
    </row>
    <row r="33" spans="1:8" x14ac:dyDescent="0.2">
      <c r="A33" s="83" t="s">
        <v>49</v>
      </c>
      <c r="B33" s="87"/>
      <c r="C33" s="88">
        <f>SazbaDPH2</f>
        <v>0</v>
      </c>
      <c r="D33" s="84" t="s">
        <v>50</v>
      </c>
      <c r="E33" s="60"/>
      <c r="F33" s="6">
        <f>ROUND(PRODUCT(F32,C33/100),0)</f>
        <v>0</v>
      </c>
      <c r="G33" s="6"/>
    </row>
    <row r="34" spans="1:8" s="92" customFormat="1" ht="19.5" customHeight="1" x14ac:dyDescent="0.25">
      <c r="A34" s="89" t="s">
        <v>51</v>
      </c>
      <c r="B34" s="90"/>
      <c r="C34" s="90"/>
      <c r="D34" s="90"/>
      <c r="E34" s="91"/>
      <c r="F34" s="5">
        <f>ROUND(SUM(F30:F33),0)</f>
        <v>0</v>
      </c>
      <c r="G34" s="5"/>
    </row>
    <row r="36" spans="1:8" x14ac:dyDescent="0.2">
      <c r="A36" s="93" t="s">
        <v>52</v>
      </c>
      <c r="B36" s="93"/>
      <c r="C36" s="93"/>
      <c r="D36" s="93"/>
      <c r="E36" s="93"/>
      <c r="F36" s="93"/>
      <c r="G36" s="93"/>
      <c r="H36" t="s">
        <v>53</v>
      </c>
    </row>
    <row r="37" spans="1:8" ht="14.25" customHeight="1" x14ac:dyDescent="0.2">
      <c r="A37" s="93"/>
      <c r="B37" s="4" t="s">
        <v>54</v>
      </c>
      <c r="C37" s="4"/>
      <c r="D37" s="4"/>
      <c r="E37" s="4"/>
      <c r="F37" s="4"/>
      <c r="G37" s="4"/>
      <c r="H37" t="s">
        <v>53</v>
      </c>
    </row>
    <row r="38" spans="1:8" ht="12.75" customHeight="1" x14ac:dyDescent="0.2">
      <c r="A38" s="94"/>
      <c r="B38" s="4"/>
      <c r="C38" s="4"/>
      <c r="D38" s="4"/>
      <c r="E38" s="4"/>
      <c r="F38" s="4"/>
      <c r="G38" s="4"/>
      <c r="H38" t="s">
        <v>53</v>
      </c>
    </row>
    <row r="39" spans="1:8" x14ac:dyDescent="0.2">
      <c r="A39" s="94"/>
      <c r="B39" s="4"/>
      <c r="C39" s="4"/>
      <c r="D39" s="4"/>
      <c r="E39" s="4"/>
      <c r="F39" s="4"/>
      <c r="G39" s="4"/>
      <c r="H39" t="s">
        <v>53</v>
      </c>
    </row>
    <row r="40" spans="1:8" x14ac:dyDescent="0.2">
      <c r="A40" s="94"/>
      <c r="B40" s="4"/>
      <c r="C40" s="4"/>
      <c r="D40" s="4"/>
      <c r="E40" s="4"/>
      <c r="F40" s="4"/>
      <c r="G40" s="4"/>
      <c r="H40" t="s">
        <v>53</v>
      </c>
    </row>
    <row r="41" spans="1:8" x14ac:dyDescent="0.2">
      <c r="A41" s="94"/>
      <c r="B41" s="4"/>
      <c r="C41" s="4"/>
      <c r="D41" s="4"/>
      <c r="E41" s="4"/>
      <c r="F41" s="4"/>
      <c r="G41" s="4"/>
      <c r="H41" t="s">
        <v>53</v>
      </c>
    </row>
    <row r="42" spans="1:8" x14ac:dyDescent="0.2">
      <c r="A42" s="94"/>
      <c r="B42" s="4"/>
      <c r="C42" s="4"/>
      <c r="D42" s="4"/>
      <c r="E42" s="4"/>
      <c r="F42" s="4"/>
      <c r="G42" s="4"/>
      <c r="H42" t="s">
        <v>53</v>
      </c>
    </row>
    <row r="43" spans="1:8" x14ac:dyDescent="0.2">
      <c r="A43" s="94"/>
      <c r="B43" s="4"/>
      <c r="C43" s="4"/>
      <c r="D43" s="4"/>
      <c r="E43" s="4"/>
      <c r="F43" s="4"/>
      <c r="G43" s="4"/>
      <c r="H43" t="s">
        <v>53</v>
      </c>
    </row>
    <row r="44" spans="1:8" x14ac:dyDescent="0.2">
      <c r="A44" s="94"/>
      <c r="B44" s="4"/>
      <c r="C44" s="4"/>
      <c r="D44" s="4"/>
      <c r="E44" s="4"/>
      <c r="F44" s="4"/>
      <c r="G44" s="4"/>
      <c r="H44" t="s">
        <v>53</v>
      </c>
    </row>
    <row r="45" spans="1:8" ht="0.75" customHeight="1" x14ac:dyDescent="0.2">
      <c r="A45" s="94"/>
      <c r="B45" s="4"/>
      <c r="C45" s="4"/>
      <c r="D45" s="4"/>
      <c r="E45" s="4"/>
      <c r="F45" s="4"/>
      <c r="G45" s="4"/>
      <c r="H45" t="s">
        <v>53</v>
      </c>
    </row>
    <row r="46" spans="1:8" x14ac:dyDescent="0.2">
      <c r="B46" s="3"/>
      <c r="C46" s="3"/>
      <c r="D46" s="3"/>
      <c r="E46" s="3"/>
      <c r="F46" s="3"/>
      <c r="G46" s="3"/>
    </row>
    <row r="47" spans="1:8" x14ac:dyDescent="0.2">
      <c r="B47" s="3"/>
      <c r="C47" s="3"/>
      <c r="D47" s="3"/>
      <c r="E47" s="3"/>
      <c r="F47" s="3"/>
      <c r="G47" s="3"/>
    </row>
    <row r="48" spans="1:8" x14ac:dyDescent="0.2">
      <c r="B48" s="3"/>
      <c r="C48" s="3"/>
      <c r="D48" s="3"/>
      <c r="E48" s="3"/>
      <c r="F48" s="3"/>
      <c r="G48" s="3"/>
    </row>
    <row r="49" spans="2:7" x14ac:dyDescent="0.2">
      <c r="B49" s="3"/>
      <c r="C49" s="3"/>
      <c r="D49" s="3"/>
      <c r="E49" s="3"/>
      <c r="F49" s="3"/>
      <c r="G49" s="3"/>
    </row>
    <row r="50" spans="2:7" x14ac:dyDescent="0.2">
      <c r="B50" s="3"/>
      <c r="C50" s="3"/>
      <c r="D50" s="3"/>
      <c r="E50" s="3"/>
      <c r="F50" s="3"/>
      <c r="G50" s="3"/>
    </row>
    <row r="51" spans="2:7" x14ac:dyDescent="0.2">
      <c r="B51" s="3"/>
      <c r="C51" s="3"/>
      <c r="D51" s="3"/>
      <c r="E51" s="3"/>
      <c r="F51" s="3"/>
      <c r="G51" s="3"/>
    </row>
    <row r="52" spans="2:7" x14ac:dyDescent="0.2">
      <c r="B52" s="3"/>
      <c r="C52" s="3"/>
      <c r="D52" s="3"/>
      <c r="E52" s="3"/>
      <c r="F52" s="3"/>
      <c r="G52" s="3"/>
    </row>
    <row r="53" spans="2:7" x14ac:dyDescent="0.2">
      <c r="B53" s="3"/>
      <c r="C53" s="3"/>
      <c r="D53" s="3"/>
      <c r="E53" s="3"/>
      <c r="F53" s="3"/>
      <c r="G53" s="3"/>
    </row>
    <row r="54" spans="2:7" x14ac:dyDescent="0.2">
      <c r="B54" s="3"/>
      <c r="C54" s="3"/>
      <c r="D54" s="3"/>
      <c r="E54" s="3"/>
      <c r="F54" s="3"/>
      <c r="G54" s="3"/>
    </row>
    <row r="55" spans="2:7" x14ac:dyDescent="0.2">
      <c r="B55" s="3"/>
      <c r="C55" s="3"/>
      <c r="D55" s="3"/>
      <c r="E55" s="3"/>
      <c r="F55" s="3"/>
      <c r="G55" s="3"/>
    </row>
  </sheetData>
  <mergeCells count="26">
    <mergeCell ref="B55:G55"/>
    <mergeCell ref="B50:G50"/>
    <mergeCell ref="B51:G51"/>
    <mergeCell ref="B52:G52"/>
    <mergeCell ref="B53:G53"/>
    <mergeCell ref="B54:G54"/>
    <mergeCell ref="B37:G45"/>
    <mergeCell ref="B46:G46"/>
    <mergeCell ref="B47:G47"/>
    <mergeCell ref="B48:G48"/>
    <mergeCell ref="B49:G49"/>
    <mergeCell ref="F30:G30"/>
    <mergeCell ref="F31:G31"/>
    <mergeCell ref="F32:G32"/>
    <mergeCell ref="F33:G33"/>
    <mergeCell ref="F34:G34"/>
    <mergeCell ref="C11:E11"/>
    <mergeCell ref="C12:E12"/>
    <mergeCell ref="A13:G13"/>
    <mergeCell ref="D14:G14"/>
    <mergeCell ref="A23:B23"/>
    <mergeCell ref="A1:G1"/>
    <mergeCell ref="C6:E6"/>
    <mergeCell ref="C8:E8"/>
    <mergeCell ref="C9:E9"/>
    <mergeCell ref="C10:E10"/>
  </mergeCells>
  <pageMargins left="0.59027777777777801" right="0.39374999999999999" top="0.59027777777777801" bottom="0.98402777777777795" header="0.51180555555555496" footer="0.51180555555555496"/>
  <pageSetup paperSize="9" firstPageNumber="0" orientation="portrait" horizontalDpi="300" verticalDpi="300"/>
  <headerFooter>
    <oddFooter>&amp;L&amp;9Zpracováno programem 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E82"/>
  <sheetViews>
    <sheetView showZeros="0" zoomScaleNormal="100" workbookViewId="0">
      <selection activeCell="G9" sqref="G9"/>
    </sheetView>
  </sheetViews>
  <sheetFormatPr defaultColWidth="8.7109375"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x14ac:dyDescent="0.2">
      <c r="A1" s="2" t="s">
        <v>55</v>
      </c>
      <c r="B1" s="2"/>
      <c r="C1" s="95" t="str">
        <f>CONCATENATE(cislostavby," ",nazevstavby)</f>
        <v>999 Ruzne</v>
      </c>
      <c r="D1" s="96"/>
      <c r="E1" s="97"/>
      <c r="F1" s="96"/>
      <c r="G1" s="98" t="s">
        <v>56</v>
      </c>
      <c r="H1" s="99">
        <v>7</v>
      </c>
      <c r="I1" s="100"/>
    </row>
    <row r="2" spans="1:9" x14ac:dyDescent="0.2">
      <c r="A2" s="1" t="s">
        <v>57</v>
      </c>
      <c r="B2" s="1"/>
      <c r="C2" s="101" t="str">
        <f>CONCATENATE(cisloobjektu," ",nazevobjektu)</f>
        <v>024 SPŠS Kudelova</v>
      </c>
      <c r="D2" s="102"/>
      <c r="E2" s="103"/>
      <c r="F2" s="102"/>
      <c r="G2" s="195" t="s">
        <v>58</v>
      </c>
      <c r="H2" s="195"/>
      <c r="I2" s="195"/>
    </row>
    <row r="3" spans="1:9" x14ac:dyDescent="0.2">
      <c r="A3" s="76"/>
      <c r="B3" s="76"/>
      <c r="C3" s="76"/>
      <c r="D3" s="76"/>
      <c r="E3" s="76"/>
      <c r="F3" s="65"/>
      <c r="G3" s="76"/>
      <c r="H3" s="76"/>
      <c r="I3" s="76"/>
    </row>
    <row r="4" spans="1:9" ht="19.5" customHeight="1" x14ac:dyDescent="0.25">
      <c r="A4" s="196" t="s">
        <v>59</v>
      </c>
      <c r="B4" s="196"/>
      <c r="C4" s="196"/>
      <c r="D4" s="196"/>
      <c r="E4" s="196"/>
      <c r="F4" s="196"/>
      <c r="G4" s="196"/>
      <c r="H4" s="196"/>
      <c r="I4" s="196"/>
    </row>
    <row r="5" spans="1:9" x14ac:dyDescent="0.2">
      <c r="A5" s="76"/>
      <c r="B5" s="76"/>
      <c r="C5" s="76"/>
      <c r="D5" s="76"/>
      <c r="E5" s="76"/>
      <c r="F5" s="76"/>
      <c r="G5" s="76"/>
      <c r="H5" s="76"/>
      <c r="I5" s="76"/>
    </row>
    <row r="6" spans="1:9" s="41" customFormat="1" x14ac:dyDescent="0.2">
      <c r="A6" s="104"/>
      <c r="B6" s="105" t="s">
        <v>60</v>
      </c>
      <c r="C6" s="105"/>
      <c r="D6" s="52"/>
      <c r="E6" s="106" t="s">
        <v>61</v>
      </c>
      <c r="F6" s="107" t="s">
        <v>62</v>
      </c>
      <c r="G6" s="107" t="s">
        <v>63</v>
      </c>
      <c r="H6" s="107" t="s">
        <v>64</v>
      </c>
      <c r="I6" s="108" t="s">
        <v>35</v>
      </c>
    </row>
    <row r="7" spans="1:9" s="41" customFormat="1" x14ac:dyDescent="0.2">
      <c r="A7" s="109" t="str">
        <f>'Položky-ZTI-1PP'!B7</f>
        <v>0</v>
      </c>
      <c r="B7" s="110" t="str">
        <f>'Položky-ZTI-1PP'!C7</f>
        <v>Ostatní</v>
      </c>
      <c r="C7" s="65"/>
      <c r="D7" s="111"/>
      <c r="E7" s="112">
        <f>'Položky-ZTI-1PP'!BA9</f>
        <v>0</v>
      </c>
      <c r="F7" s="113">
        <f>'Položky-ZTI-1PP'!BB9</f>
        <v>0</v>
      </c>
      <c r="G7" s="113">
        <f>'Položky-ZTI-1PP'!BC9</f>
        <v>0</v>
      </c>
      <c r="H7" s="113">
        <f>'Položky-ZTI-1PP'!BD9</f>
        <v>0</v>
      </c>
      <c r="I7" s="114">
        <f>'Položky-ZTI-1PP'!BE9</f>
        <v>0</v>
      </c>
    </row>
    <row r="8" spans="1:9" s="41" customFormat="1" x14ac:dyDescent="0.2">
      <c r="A8" s="109" t="str">
        <f>'Položky-ZTI-1PP'!B10</f>
        <v>1</v>
      </c>
      <c r="B8" s="110" t="str">
        <f>'Položky-ZTI-1PP'!C10</f>
        <v>Zemní práce</v>
      </c>
      <c r="C8" s="65"/>
      <c r="D8" s="111"/>
      <c r="E8" s="112">
        <f>'Položky-ZTI-1PP'!BA38</f>
        <v>0</v>
      </c>
      <c r="F8" s="113">
        <f>'Položky-ZTI-1PP'!BB38</f>
        <v>0</v>
      </c>
      <c r="G8" s="113">
        <f>'Položky-ZTI-1PP'!BC38</f>
        <v>0</v>
      </c>
      <c r="H8" s="113">
        <f>'Položky-ZTI-1PP'!BD38</f>
        <v>0</v>
      </c>
      <c r="I8" s="114">
        <f>'Položky-ZTI-1PP'!BE38</f>
        <v>0</v>
      </c>
    </row>
    <row r="9" spans="1:9" s="41" customFormat="1" x14ac:dyDescent="0.2">
      <c r="A9" s="109" t="str">
        <f>'Položky-ZTI-1PP'!B39</f>
        <v>96</v>
      </c>
      <c r="B9" s="110" t="str">
        <f>'Položky-ZTI-1PP'!C39</f>
        <v>Bourání konstrukcí</v>
      </c>
      <c r="C9" s="65"/>
      <c r="D9" s="111"/>
      <c r="E9" s="112">
        <f>'Položky-ZTI-1PP'!BA42</f>
        <v>0</v>
      </c>
      <c r="F9" s="113">
        <f>'Položky-ZTI-1PP'!BB42</f>
        <v>0</v>
      </c>
      <c r="G9" s="113">
        <f>'Položky-ZTI-1PP'!BC42</f>
        <v>0</v>
      </c>
      <c r="H9" s="113">
        <f>'Položky-ZTI-1PP'!BD42</f>
        <v>0</v>
      </c>
      <c r="I9" s="114">
        <f>'Položky-ZTI-1PP'!BE42</f>
        <v>0</v>
      </c>
    </row>
    <row r="10" spans="1:9" s="41" customFormat="1" x14ac:dyDescent="0.2">
      <c r="A10" s="109" t="str">
        <f>'Položky-ZTI-1PP'!B43</f>
        <v>97</v>
      </c>
      <c r="B10" s="110" t="str">
        <f>'Položky-ZTI-1PP'!C43</f>
        <v>Prorážení otvorů</v>
      </c>
      <c r="C10" s="65"/>
      <c r="D10" s="111"/>
      <c r="E10" s="112">
        <f>'Položky-ZTI-1PP'!BA46</f>
        <v>0</v>
      </c>
      <c r="F10" s="113">
        <f>'Položky-ZTI-1PP'!BB46</f>
        <v>0</v>
      </c>
      <c r="G10" s="113">
        <f>'Položky-ZTI-1PP'!BC46</f>
        <v>0</v>
      </c>
      <c r="H10" s="113">
        <f>'Položky-ZTI-1PP'!BD46</f>
        <v>0</v>
      </c>
      <c r="I10" s="114">
        <f>'Položky-ZTI-1PP'!BE46</f>
        <v>0</v>
      </c>
    </row>
    <row r="11" spans="1:9" s="41" customFormat="1" x14ac:dyDescent="0.2">
      <c r="A11" s="109" t="str">
        <f>'Položky-ZTI-1PP'!B47</f>
        <v>99</v>
      </c>
      <c r="B11" s="110" t="str">
        <f>'Položky-ZTI-1PP'!C47</f>
        <v>Staveništní přesun hmot</v>
      </c>
      <c r="C11" s="65"/>
      <c r="D11" s="111"/>
      <c r="E11" s="112">
        <f>'Položky-ZTI-1PP'!BA49</f>
        <v>0</v>
      </c>
      <c r="F11" s="113">
        <f>'Položky-ZTI-1PP'!BB49</f>
        <v>0</v>
      </c>
      <c r="G11" s="113">
        <f>'Položky-ZTI-1PP'!BC49</f>
        <v>0</v>
      </c>
      <c r="H11" s="113">
        <f>'Položky-ZTI-1PP'!BD49</f>
        <v>0</v>
      </c>
      <c r="I11" s="114">
        <f>'Položky-ZTI-1PP'!BE49</f>
        <v>0</v>
      </c>
    </row>
    <row r="12" spans="1:9" s="41" customFormat="1" x14ac:dyDescent="0.2">
      <c r="A12" s="109" t="str">
        <f>'Položky-ZTI-1PP'!B50</f>
        <v>721</v>
      </c>
      <c r="B12" s="110" t="str">
        <f>'Položky-ZTI-1PP'!C50</f>
        <v>Vnitřní kanalizace</v>
      </c>
      <c r="C12" s="65"/>
      <c r="D12" s="111"/>
      <c r="E12" s="112">
        <f>'Položky-ZTI-1PP'!BA96</f>
        <v>0</v>
      </c>
      <c r="F12" s="113">
        <f>'Položky-ZTI-1PP'!BB96</f>
        <v>0</v>
      </c>
      <c r="G12" s="113">
        <f>'Položky-ZTI-1PP'!BC96</f>
        <v>0</v>
      </c>
      <c r="H12" s="113">
        <f>'Položky-ZTI-1PP'!BD96</f>
        <v>0</v>
      </c>
      <c r="I12" s="114">
        <f>'Položky-ZTI-1PP'!BE96</f>
        <v>0</v>
      </c>
    </row>
    <row r="13" spans="1:9" s="41" customFormat="1" x14ac:dyDescent="0.2">
      <c r="A13" s="109" t="str">
        <f>'Položky-ZTI-1PP'!B97</f>
        <v>722</v>
      </c>
      <c r="B13" s="110" t="str">
        <f>'Položky-ZTI-1PP'!C97</f>
        <v>Vnitřní vodovod</v>
      </c>
      <c r="C13" s="65"/>
      <c r="D13" s="111"/>
      <c r="E13" s="112">
        <f>'Položky-ZTI-1PP'!BA135</f>
        <v>0</v>
      </c>
      <c r="F13" s="113">
        <f>'Položky-ZTI-1PP'!BB135</f>
        <v>0</v>
      </c>
      <c r="G13" s="113">
        <f>'Položky-ZTI-1PP'!BC135</f>
        <v>0</v>
      </c>
      <c r="H13" s="113">
        <f>'Položky-ZTI-1PP'!BD135</f>
        <v>0</v>
      </c>
      <c r="I13" s="114">
        <f>'Položky-ZTI-1PP'!BE135</f>
        <v>0</v>
      </c>
    </row>
    <row r="14" spans="1:9" s="41" customFormat="1" x14ac:dyDescent="0.2">
      <c r="A14" s="109" t="str">
        <f>'Položky-ZTI-1PP'!B136</f>
        <v>725</v>
      </c>
      <c r="B14" s="110" t="str">
        <f>'Položky-ZTI-1PP'!C136</f>
        <v>Zařizovací předměty</v>
      </c>
      <c r="C14" s="65"/>
      <c r="D14" s="111"/>
      <c r="E14" s="112">
        <f>'Položky-ZTI-1PP'!BA173</f>
        <v>0</v>
      </c>
      <c r="F14" s="113">
        <f>'Položky-ZTI-1PP'!BB136</f>
        <v>0</v>
      </c>
      <c r="G14" s="113">
        <f>'Položky-ZTI-1PP'!BC173</f>
        <v>0</v>
      </c>
      <c r="H14" s="113">
        <f>'Položky-ZTI-1PP'!BD173</f>
        <v>0</v>
      </c>
      <c r="I14" s="114">
        <f>'Položky-ZTI-1PP'!BE173</f>
        <v>0</v>
      </c>
    </row>
    <row r="15" spans="1:9" s="41" customFormat="1" x14ac:dyDescent="0.2">
      <c r="A15" s="109"/>
      <c r="B15" s="110"/>
      <c r="C15" s="65"/>
      <c r="D15" s="111"/>
      <c r="E15" s="112"/>
      <c r="F15" s="113"/>
      <c r="G15" s="113"/>
      <c r="H15" s="113"/>
      <c r="I15" s="114"/>
    </row>
    <row r="16" spans="1:9" s="41" customFormat="1" x14ac:dyDescent="0.2">
      <c r="A16" s="109" t="str">
        <f>'Položky-ZTI-1PP'!B172</f>
        <v>D96</v>
      </c>
      <c r="B16" s="110" t="str">
        <f>'Položky-ZTI-1PP'!C172</f>
        <v>Přesuny suti a vybouraných hmot</v>
      </c>
      <c r="C16" s="65"/>
      <c r="D16" s="111"/>
      <c r="E16" s="112">
        <f>'Položky-ZTI-1PP'!BA185</f>
        <v>0</v>
      </c>
      <c r="F16" s="113">
        <f>'Položky-ZTI-1PP'!BB185</f>
        <v>0</v>
      </c>
      <c r="G16" s="113">
        <f>'Položky-ZTI-1PP'!BC185</f>
        <v>0</v>
      </c>
      <c r="H16" s="113">
        <f>'Položky-ZTI-1PP'!BD185</f>
        <v>0</v>
      </c>
      <c r="I16" s="114">
        <f>'Položky-ZTI-1PP'!BE185</f>
        <v>0</v>
      </c>
    </row>
    <row r="17" spans="1:57" s="121" customFormat="1" x14ac:dyDescent="0.2">
      <c r="A17" s="115"/>
      <c r="B17" s="116" t="s">
        <v>65</v>
      </c>
      <c r="C17" s="116"/>
      <c r="D17" s="117"/>
      <c r="E17" s="118">
        <f>SUM(E7:E16)</f>
        <v>0</v>
      </c>
      <c r="F17" s="119">
        <f>SUM(F7:F16)</f>
        <v>0</v>
      </c>
      <c r="G17" s="119">
        <f>SUM(G7:G16)</f>
        <v>0</v>
      </c>
      <c r="H17" s="119">
        <f>SUM(H7:H16)</f>
        <v>0</v>
      </c>
      <c r="I17" s="120">
        <f>SUM(I7:I16)</f>
        <v>0</v>
      </c>
    </row>
    <row r="18" spans="1:57" x14ac:dyDescent="0.2">
      <c r="A18" s="65"/>
      <c r="B18" s="65"/>
      <c r="C18" s="65"/>
      <c r="D18" s="65"/>
      <c r="E18" s="65"/>
      <c r="F18" s="65"/>
      <c r="G18" s="65"/>
      <c r="H18" s="65"/>
      <c r="I18" s="65"/>
    </row>
    <row r="19" spans="1:57" ht="19.5" customHeight="1" x14ac:dyDescent="0.25">
      <c r="A19" s="197" t="s">
        <v>66</v>
      </c>
      <c r="B19" s="197"/>
      <c r="C19" s="197"/>
      <c r="D19" s="197"/>
      <c r="E19" s="197"/>
      <c r="F19" s="197"/>
      <c r="G19" s="197"/>
      <c r="H19" s="197"/>
      <c r="I19" s="197"/>
      <c r="BA19" s="45"/>
      <c r="BB19" s="45"/>
      <c r="BC19" s="45"/>
      <c r="BD19" s="45"/>
      <c r="BE19" s="45"/>
    </row>
    <row r="20" spans="1:57" x14ac:dyDescent="0.2">
      <c r="A20" s="76"/>
      <c r="B20" s="76"/>
      <c r="C20" s="76"/>
      <c r="D20" s="76"/>
      <c r="E20" s="76"/>
      <c r="F20" s="76"/>
      <c r="G20" s="76"/>
      <c r="H20" s="76"/>
      <c r="I20" s="76"/>
    </row>
    <row r="21" spans="1:57" x14ac:dyDescent="0.2">
      <c r="A21" s="70" t="s">
        <v>67</v>
      </c>
      <c r="B21" s="71"/>
      <c r="C21" s="71"/>
      <c r="D21" s="122"/>
      <c r="E21" s="123" t="s">
        <v>68</v>
      </c>
      <c r="F21" s="124" t="s">
        <v>69</v>
      </c>
      <c r="G21" s="125" t="s">
        <v>70</v>
      </c>
      <c r="H21" s="126"/>
      <c r="I21" s="127" t="s">
        <v>68</v>
      </c>
    </row>
    <row r="22" spans="1:57" x14ac:dyDescent="0.2">
      <c r="A22" s="63" t="s">
        <v>71</v>
      </c>
      <c r="B22" s="54"/>
      <c r="C22" s="54"/>
      <c r="D22" s="128"/>
      <c r="E22" s="129"/>
      <c r="F22" s="130"/>
      <c r="G22" s="131">
        <f t="shared" ref="G22:G30" si="0">CHOOSE(BA22+1,HSV+PSV,HSV+PSV+Mont,HSV+PSV+Dodavka+Mont,HSV,PSV,Mont,Dodavka,Mont+Dodavka,0)</f>
        <v>0</v>
      </c>
      <c r="H22" s="132"/>
      <c r="I22" s="133">
        <f t="shared" ref="I22:I30" si="1">E22+F22*G22/100</f>
        <v>0</v>
      </c>
      <c r="BA22">
        <v>0</v>
      </c>
    </row>
    <row r="23" spans="1:57" x14ac:dyDescent="0.2">
      <c r="A23" s="63" t="s">
        <v>72</v>
      </c>
      <c r="B23" s="54"/>
      <c r="C23" s="54"/>
      <c r="D23" s="128"/>
      <c r="E23" s="129"/>
      <c r="F23" s="130"/>
      <c r="G23" s="131">
        <f t="shared" si="0"/>
        <v>0</v>
      </c>
      <c r="H23" s="132"/>
      <c r="I23" s="133">
        <f t="shared" si="1"/>
        <v>0</v>
      </c>
      <c r="BA23">
        <v>0</v>
      </c>
    </row>
    <row r="24" spans="1:57" x14ac:dyDescent="0.2">
      <c r="A24" s="63" t="s">
        <v>73</v>
      </c>
      <c r="B24" s="54"/>
      <c r="C24" s="54"/>
      <c r="D24" s="128"/>
      <c r="E24" s="129"/>
      <c r="F24" s="130"/>
      <c r="G24" s="131">
        <f t="shared" si="0"/>
        <v>0</v>
      </c>
      <c r="H24" s="132"/>
      <c r="I24" s="133">
        <f t="shared" si="1"/>
        <v>0</v>
      </c>
      <c r="BA24">
        <v>0</v>
      </c>
    </row>
    <row r="25" spans="1:57" x14ac:dyDescent="0.2">
      <c r="A25" s="63" t="s">
        <v>74</v>
      </c>
      <c r="B25" s="54"/>
      <c r="C25" s="54"/>
      <c r="D25" s="128"/>
      <c r="E25" s="129"/>
      <c r="F25" s="130"/>
      <c r="G25" s="131">
        <f t="shared" si="0"/>
        <v>0</v>
      </c>
      <c r="H25" s="132"/>
      <c r="I25" s="133">
        <f t="shared" si="1"/>
        <v>0</v>
      </c>
      <c r="BA25">
        <v>0</v>
      </c>
    </row>
    <row r="26" spans="1:57" x14ac:dyDescent="0.2">
      <c r="A26" s="63" t="s">
        <v>75</v>
      </c>
      <c r="B26" s="54"/>
      <c r="C26" s="54"/>
      <c r="D26" s="128"/>
      <c r="E26" s="129"/>
      <c r="F26" s="130"/>
      <c r="G26" s="131">
        <f t="shared" si="0"/>
        <v>0</v>
      </c>
      <c r="H26" s="132"/>
      <c r="I26" s="133">
        <f t="shared" si="1"/>
        <v>0</v>
      </c>
      <c r="BA26">
        <v>0</v>
      </c>
    </row>
    <row r="27" spans="1:57" x14ac:dyDescent="0.2">
      <c r="A27" s="63" t="s">
        <v>76</v>
      </c>
      <c r="B27" s="54"/>
      <c r="C27" s="54"/>
      <c r="D27" s="128"/>
      <c r="E27" s="129"/>
      <c r="F27" s="130"/>
      <c r="G27" s="131">
        <f t="shared" si="0"/>
        <v>0</v>
      </c>
      <c r="H27" s="132"/>
      <c r="I27" s="133">
        <f t="shared" si="1"/>
        <v>0</v>
      </c>
      <c r="BA27">
        <v>0</v>
      </c>
    </row>
    <row r="28" spans="1:57" x14ac:dyDescent="0.2">
      <c r="A28" s="63" t="s">
        <v>77</v>
      </c>
      <c r="B28" s="54"/>
      <c r="C28" s="54"/>
      <c r="D28" s="128"/>
      <c r="E28" s="129"/>
      <c r="F28" s="130"/>
      <c r="G28" s="131">
        <f t="shared" si="0"/>
        <v>0</v>
      </c>
      <c r="H28" s="132"/>
      <c r="I28" s="133">
        <f t="shared" si="1"/>
        <v>0</v>
      </c>
      <c r="BA28">
        <v>0</v>
      </c>
    </row>
    <row r="29" spans="1:57" x14ac:dyDescent="0.2">
      <c r="A29" s="63" t="s">
        <v>78</v>
      </c>
      <c r="B29" s="54"/>
      <c r="C29" s="54"/>
      <c r="D29" s="128"/>
      <c r="E29" s="129"/>
      <c r="F29" s="130"/>
      <c r="G29" s="131">
        <f t="shared" si="0"/>
        <v>0</v>
      </c>
      <c r="H29" s="132"/>
      <c r="I29" s="133">
        <f t="shared" si="1"/>
        <v>0</v>
      </c>
      <c r="BA29">
        <v>0</v>
      </c>
    </row>
    <row r="30" spans="1:57" x14ac:dyDescent="0.2">
      <c r="A30" s="63" t="s">
        <v>79</v>
      </c>
      <c r="B30" s="54"/>
      <c r="C30" s="54"/>
      <c r="D30" s="128"/>
      <c r="E30" s="129"/>
      <c r="F30" s="130"/>
      <c r="G30" s="131">
        <f t="shared" si="0"/>
        <v>0</v>
      </c>
      <c r="H30" s="132"/>
      <c r="I30" s="133">
        <f t="shared" si="1"/>
        <v>0</v>
      </c>
      <c r="BA30">
        <v>0</v>
      </c>
    </row>
    <row r="31" spans="1:57" x14ac:dyDescent="0.2">
      <c r="A31" s="134"/>
      <c r="B31" s="135" t="s">
        <v>80</v>
      </c>
      <c r="C31" s="136"/>
      <c r="D31" s="137"/>
      <c r="E31" s="138"/>
      <c r="F31" s="139"/>
      <c r="G31" s="139"/>
      <c r="H31" s="198">
        <f>SUM(I22:I30)</f>
        <v>0</v>
      </c>
      <c r="I31" s="198"/>
    </row>
    <row r="33" spans="2:9" x14ac:dyDescent="0.2">
      <c r="B33" s="121"/>
      <c r="F33" s="140"/>
      <c r="G33" s="141"/>
      <c r="H33" s="141"/>
      <c r="I33" s="142"/>
    </row>
    <row r="34" spans="2:9" x14ac:dyDescent="0.2">
      <c r="F34" s="140"/>
      <c r="G34" s="141"/>
      <c r="H34" s="141"/>
      <c r="I34" s="142"/>
    </row>
    <row r="35" spans="2:9" x14ac:dyDescent="0.2">
      <c r="F35" s="140"/>
      <c r="G35" s="141"/>
      <c r="H35" s="141"/>
      <c r="I35" s="142"/>
    </row>
    <row r="36" spans="2:9" x14ac:dyDescent="0.2">
      <c r="F36" s="140"/>
      <c r="G36" s="141"/>
      <c r="H36" s="141"/>
      <c r="I36" s="142"/>
    </row>
    <row r="37" spans="2:9" x14ac:dyDescent="0.2">
      <c r="F37" s="140"/>
      <c r="G37" s="141"/>
      <c r="H37" s="141"/>
      <c r="I37" s="142"/>
    </row>
    <row r="38" spans="2:9" x14ac:dyDescent="0.2">
      <c r="F38" s="140"/>
      <c r="G38" s="141"/>
      <c r="H38" s="141"/>
      <c r="I38" s="142"/>
    </row>
    <row r="39" spans="2:9" x14ac:dyDescent="0.2">
      <c r="F39" s="140"/>
      <c r="G39" s="141"/>
      <c r="H39" s="141"/>
      <c r="I39" s="142"/>
    </row>
    <row r="40" spans="2:9" x14ac:dyDescent="0.2">
      <c r="F40" s="140"/>
      <c r="G40" s="141"/>
      <c r="H40" s="141"/>
      <c r="I40" s="142"/>
    </row>
    <row r="41" spans="2:9" x14ac:dyDescent="0.2">
      <c r="F41" s="140"/>
      <c r="G41" s="141"/>
      <c r="H41" s="141"/>
      <c r="I41" s="142"/>
    </row>
    <row r="42" spans="2:9" x14ac:dyDescent="0.2">
      <c r="F42" s="140"/>
      <c r="G42" s="141"/>
      <c r="H42" s="141"/>
      <c r="I42" s="142"/>
    </row>
    <row r="43" spans="2:9" x14ac:dyDescent="0.2">
      <c r="F43" s="140"/>
      <c r="G43" s="141"/>
      <c r="H43" s="141"/>
      <c r="I43" s="142"/>
    </row>
    <row r="44" spans="2:9" x14ac:dyDescent="0.2">
      <c r="F44" s="140"/>
      <c r="G44" s="141"/>
      <c r="H44" s="141"/>
      <c r="I44" s="142"/>
    </row>
    <row r="45" spans="2:9" x14ac:dyDescent="0.2">
      <c r="F45" s="140"/>
      <c r="G45" s="141"/>
      <c r="H45" s="141"/>
      <c r="I45" s="142"/>
    </row>
    <row r="46" spans="2:9" x14ac:dyDescent="0.2">
      <c r="F46" s="140"/>
      <c r="G46" s="141"/>
      <c r="H46" s="141"/>
      <c r="I46" s="142"/>
    </row>
    <row r="47" spans="2:9" x14ac:dyDescent="0.2">
      <c r="F47" s="140"/>
      <c r="G47" s="141"/>
      <c r="H47" s="141"/>
      <c r="I47" s="142"/>
    </row>
    <row r="48" spans="2:9" x14ac:dyDescent="0.2">
      <c r="F48" s="140"/>
      <c r="G48" s="141"/>
      <c r="H48" s="141"/>
      <c r="I48" s="142"/>
    </row>
    <row r="49" spans="6:9" x14ac:dyDescent="0.2">
      <c r="F49" s="140"/>
      <c r="G49" s="141"/>
      <c r="H49" s="141"/>
      <c r="I49" s="142"/>
    </row>
    <row r="50" spans="6:9" x14ac:dyDescent="0.2">
      <c r="F50" s="140"/>
      <c r="G50" s="141"/>
      <c r="H50" s="141"/>
      <c r="I50" s="142"/>
    </row>
    <row r="51" spans="6:9" x14ac:dyDescent="0.2">
      <c r="F51" s="140"/>
      <c r="G51" s="141"/>
      <c r="H51" s="141"/>
      <c r="I51" s="142"/>
    </row>
    <row r="52" spans="6:9" x14ac:dyDescent="0.2">
      <c r="F52" s="140"/>
      <c r="G52" s="141"/>
      <c r="H52" s="141"/>
      <c r="I52" s="142"/>
    </row>
    <row r="53" spans="6:9" x14ac:dyDescent="0.2">
      <c r="F53" s="140"/>
      <c r="G53" s="141"/>
      <c r="H53" s="141"/>
      <c r="I53" s="142"/>
    </row>
    <row r="54" spans="6:9" x14ac:dyDescent="0.2">
      <c r="F54" s="140"/>
      <c r="G54" s="141"/>
      <c r="H54" s="141"/>
      <c r="I54" s="142"/>
    </row>
    <row r="55" spans="6:9" x14ac:dyDescent="0.2">
      <c r="F55" s="140"/>
      <c r="G55" s="141"/>
      <c r="H55" s="141"/>
      <c r="I55" s="142"/>
    </row>
    <row r="56" spans="6:9" x14ac:dyDescent="0.2">
      <c r="F56" s="140"/>
      <c r="G56" s="141"/>
      <c r="H56" s="141"/>
      <c r="I56" s="142"/>
    </row>
    <row r="57" spans="6:9" x14ac:dyDescent="0.2">
      <c r="F57" s="140"/>
      <c r="G57" s="141"/>
      <c r="H57" s="141"/>
      <c r="I57" s="142"/>
    </row>
    <row r="58" spans="6:9" x14ac:dyDescent="0.2">
      <c r="F58" s="140"/>
      <c r="G58" s="141"/>
      <c r="H58" s="141"/>
      <c r="I58" s="142"/>
    </row>
    <row r="59" spans="6:9" x14ac:dyDescent="0.2">
      <c r="F59" s="140"/>
      <c r="G59" s="141"/>
      <c r="H59" s="141"/>
      <c r="I59" s="142"/>
    </row>
    <row r="60" spans="6:9" x14ac:dyDescent="0.2">
      <c r="F60" s="140"/>
      <c r="G60" s="141"/>
      <c r="H60" s="141"/>
      <c r="I60" s="142"/>
    </row>
    <row r="61" spans="6:9" x14ac:dyDescent="0.2">
      <c r="F61" s="140"/>
      <c r="G61" s="141"/>
      <c r="H61" s="141"/>
      <c r="I61" s="142"/>
    </row>
    <row r="62" spans="6:9" x14ac:dyDescent="0.2">
      <c r="F62" s="140"/>
      <c r="G62" s="141"/>
      <c r="H62" s="141"/>
      <c r="I62" s="142"/>
    </row>
    <row r="63" spans="6:9" x14ac:dyDescent="0.2">
      <c r="F63" s="140"/>
      <c r="G63" s="141"/>
      <c r="H63" s="141"/>
      <c r="I63" s="142"/>
    </row>
    <row r="64" spans="6:9" x14ac:dyDescent="0.2">
      <c r="F64" s="140"/>
      <c r="G64" s="141"/>
      <c r="H64" s="141"/>
      <c r="I64" s="142"/>
    </row>
    <row r="65" spans="6:9" x14ac:dyDescent="0.2">
      <c r="F65" s="140"/>
      <c r="G65" s="141"/>
      <c r="H65" s="141"/>
      <c r="I65" s="142"/>
    </row>
    <row r="66" spans="6:9" x14ac:dyDescent="0.2">
      <c r="F66" s="140"/>
      <c r="G66" s="141"/>
      <c r="H66" s="141"/>
      <c r="I66" s="142"/>
    </row>
    <row r="67" spans="6:9" x14ac:dyDescent="0.2">
      <c r="F67" s="140"/>
      <c r="G67" s="141"/>
      <c r="H67" s="141"/>
      <c r="I67" s="142"/>
    </row>
    <row r="68" spans="6:9" x14ac:dyDescent="0.2">
      <c r="F68" s="140"/>
      <c r="G68" s="141"/>
      <c r="H68" s="141"/>
      <c r="I68" s="142"/>
    </row>
    <row r="69" spans="6:9" x14ac:dyDescent="0.2">
      <c r="F69" s="140"/>
      <c r="G69" s="141"/>
      <c r="H69" s="141"/>
      <c r="I69" s="142"/>
    </row>
    <row r="70" spans="6:9" x14ac:dyDescent="0.2">
      <c r="F70" s="140"/>
      <c r="G70" s="141"/>
      <c r="H70" s="141"/>
      <c r="I70" s="142"/>
    </row>
    <row r="71" spans="6:9" x14ac:dyDescent="0.2">
      <c r="F71" s="140"/>
      <c r="G71" s="141"/>
      <c r="H71" s="141"/>
      <c r="I71" s="142"/>
    </row>
    <row r="72" spans="6:9" x14ac:dyDescent="0.2">
      <c r="F72" s="140"/>
      <c r="G72" s="141"/>
      <c r="H72" s="141"/>
      <c r="I72" s="142"/>
    </row>
    <row r="73" spans="6:9" x14ac:dyDescent="0.2">
      <c r="F73" s="140"/>
      <c r="G73" s="141"/>
      <c r="H73" s="141"/>
      <c r="I73" s="142"/>
    </row>
    <row r="74" spans="6:9" x14ac:dyDescent="0.2">
      <c r="F74" s="140"/>
      <c r="G74" s="141"/>
      <c r="H74" s="141"/>
      <c r="I74" s="142"/>
    </row>
    <row r="75" spans="6:9" x14ac:dyDescent="0.2">
      <c r="F75" s="140"/>
      <c r="G75" s="141"/>
      <c r="H75" s="141"/>
      <c r="I75" s="142"/>
    </row>
    <row r="76" spans="6:9" x14ac:dyDescent="0.2">
      <c r="F76" s="140"/>
      <c r="G76" s="141"/>
      <c r="H76" s="141"/>
      <c r="I76" s="142"/>
    </row>
    <row r="77" spans="6:9" x14ac:dyDescent="0.2">
      <c r="F77" s="140"/>
      <c r="G77" s="141"/>
      <c r="H77" s="141"/>
      <c r="I77" s="142"/>
    </row>
    <row r="78" spans="6:9" x14ac:dyDescent="0.2">
      <c r="F78" s="140"/>
      <c r="G78" s="141"/>
      <c r="H78" s="141"/>
      <c r="I78" s="142"/>
    </row>
    <row r="79" spans="6:9" x14ac:dyDescent="0.2">
      <c r="F79" s="140"/>
      <c r="G79" s="141"/>
      <c r="H79" s="141"/>
      <c r="I79" s="142"/>
    </row>
    <row r="80" spans="6:9" x14ac:dyDescent="0.2">
      <c r="F80" s="140"/>
      <c r="G80" s="141"/>
      <c r="H80" s="141"/>
      <c r="I80" s="142"/>
    </row>
    <row r="81" spans="6:9" x14ac:dyDescent="0.2">
      <c r="F81" s="140"/>
      <c r="G81" s="141"/>
      <c r="H81" s="141"/>
      <c r="I81" s="142"/>
    </row>
    <row r="82" spans="6:9" x14ac:dyDescent="0.2">
      <c r="F82" s="140"/>
      <c r="G82" s="141"/>
      <c r="H82" s="141"/>
      <c r="I82" s="142"/>
    </row>
  </sheetData>
  <mergeCells count="6">
    <mergeCell ref="H31:I31"/>
    <mergeCell ref="A1:B1"/>
    <mergeCell ref="A2:B2"/>
    <mergeCell ref="G2:I2"/>
    <mergeCell ref="A4:I4"/>
    <mergeCell ref="A19:I19"/>
  </mergeCells>
  <pageMargins left="0.59027777777777801" right="0.39374999999999999" top="0.59027777777777801" bottom="0.98402777777777795" header="0.51180555555555496" footer="0.51180555555555496"/>
  <pageSetup paperSize="9" firstPageNumber="0" orientation="portrait" horizontalDpi="300" verticalDpi="300"/>
  <headerFooter>
    <oddFooter>&amp;L&amp;9Zpracováno programem 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Z252"/>
  <sheetViews>
    <sheetView showGridLines="0" showZeros="0" zoomScaleNormal="100" workbookViewId="0">
      <selection activeCell="C173" sqref="C173"/>
    </sheetView>
  </sheetViews>
  <sheetFormatPr defaultColWidth="9.140625" defaultRowHeight="12.75" x14ac:dyDescent="0.2"/>
  <cols>
    <col min="1" max="1" width="4.42578125" style="143" customWidth="1"/>
    <col min="2" max="2" width="11.5703125" style="143" customWidth="1"/>
    <col min="3" max="3" width="40.42578125" style="143" customWidth="1"/>
    <col min="4" max="4" width="5.5703125" style="143" customWidth="1"/>
    <col min="5" max="5" width="8.5703125" style="144" customWidth="1"/>
    <col min="6" max="6" width="9.85546875" style="143" customWidth="1"/>
    <col min="7" max="7" width="13.85546875" style="143" customWidth="1"/>
    <col min="8" max="11" width="9.140625" style="143"/>
    <col min="12" max="12" width="75.42578125" style="143" customWidth="1"/>
    <col min="13" max="13" width="45.28515625" style="143" customWidth="1"/>
    <col min="14" max="104" width="9.140625" style="143"/>
  </cols>
  <sheetData>
    <row r="1" spans="1:104" ht="15.75" x14ac:dyDescent="0.25">
      <c r="A1" s="199" t="s">
        <v>81</v>
      </c>
      <c r="B1" s="199"/>
      <c r="C1" s="199"/>
      <c r="D1" s="199"/>
      <c r="E1" s="199"/>
      <c r="F1" s="199"/>
      <c r="G1" s="199"/>
    </row>
    <row r="2" spans="1:104" ht="14.25" customHeight="1" x14ac:dyDescent="0.2">
      <c r="A2" s="145"/>
      <c r="B2" s="146"/>
      <c r="C2" s="147"/>
      <c r="D2" s="147"/>
      <c r="E2" s="148"/>
      <c r="F2" s="147"/>
      <c r="G2" s="147"/>
    </row>
    <row r="3" spans="1:104" x14ac:dyDescent="0.2">
      <c r="A3" s="2" t="s">
        <v>55</v>
      </c>
      <c r="B3" s="2"/>
      <c r="C3" s="95" t="str">
        <f>CONCATENATE(cislostavby," ",nazevstavby)</f>
        <v>999 Ruzne</v>
      </c>
      <c r="D3" s="96"/>
      <c r="E3" s="149" t="s">
        <v>82</v>
      </c>
      <c r="F3" s="150">
        <f>'Rekapitulace-ZTI-1PP'!H1</f>
        <v>7</v>
      </c>
      <c r="G3" s="151"/>
    </row>
    <row r="4" spans="1:104" x14ac:dyDescent="0.2">
      <c r="A4" s="200" t="s">
        <v>57</v>
      </c>
      <c r="B4" s="200"/>
      <c r="C4" s="101" t="str">
        <f>CONCATENATE(cisloobjektu," ",nazevobjektu)</f>
        <v>024 SPŠS Kudelova</v>
      </c>
      <c r="D4" s="102"/>
      <c r="E4" s="201" t="str">
        <f>'Rekapitulace-ZTI-1PP'!G2</f>
        <v>Etapa 3B   1.PP</v>
      </c>
      <c r="F4" s="201"/>
      <c r="G4" s="201"/>
    </row>
    <row r="5" spans="1:104" x14ac:dyDescent="0.2">
      <c r="A5" s="152"/>
      <c r="B5" s="145"/>
      <c r="C5" s="145"/>
      <c r="D5" s="145"/>
      <c r="E5" s="153"/>
      <c r="F5" s="145"/>
      <c r="G5" s="154"/>
    </row>
    <row r="6" spans="1:104" x14ac:dyDescent="0.2">
      <c r="A6" s="155" t="s">
        <v>83</v>
      </c>
      <c r="B6" s="156" t="s">
        <v>84</v>
      </c>
      <c r="C6" s="156" t="s">
        <v>85</v>
      </c>
      <c r="D6" s="156" t="s">
        <v>86</v>
      </c>
      <c r="E6" s="156" t="s">
        <v>87</v>
      </c>
      <c r="F6" s="156" t="s">
        <v>88</v>
      </c>
      <c r="G6" s="157" t="s">
        <v>89</v>
      </c>
    </row>
    <row r="7" spans="1:104" x14ac:dyDescent="0.2">
      <c r="A7" s="158" t="s">
        <v>90</v>
      </c>
      <c r="B7" s="159" t="s">
        <v>91</v>
      </c>
      <c r="C7" s="160" t="s">
        <v>75</v>
      </c>
      <c r="D7" s="161"/>
      <c r="E7" s="162"/>
      <c r="F7" s="162"/>
      <c r="G7" s="163"/>
      <c r="O7" s="164">
        <v>1</v>
      </c>
    </row>
    <row r="8" spans="1:104" ht="22.5" x14ac:dyDescent="0.2">
      <c r="A8" s="165">
        <v>1</v>
      </c>
      <c r="B8" s="166" t="s">
        <v>92</v>
      </c>
      <c r="C8" s="167" t="s">
        <v>93</v>
      </c>
      <c r="D8" s="168" t="s">
        <v>94</v>
      </c>
      <c r="E8" s="169">
        <v>1</v>
      </c>
      <c r="F8" s="169">
        <v>0</v>
      </c>
      <c r="G8" s="170">
        <f>E8*F8</f>
        <v>0</v>
      </c>
      <c r="O8" s="164">
        <v>2</v>
      </c>
      <c r="AA8" s="143">
        <v>12</v>
      </c>
      <c r="AB8" s="143">
        <v>0</v>
      </c>
      <c r="AC8" s="143">
        <v>11</v>
      </c>
      <c r="AZ8" s="143">
        <v>1</v>
      </c>
      <c r="BA8" s="171">
        <f>IF(AZ8=1,G8,0)</f>
        <v>0</v>
      </c>
      <c r="BB8" s="143">
        <f>IF(AZ8=2,G8,0)</f>
        <v>0</v>
      </c>
      <c r="BC8" s="143">
        <f>IF(AZ8=3,G8,0)</f>
        <v>0</v>
      </c>
      <c r="BD8" s="143">
        <f>IF(AZ8=4,G8,0)</f>
        <v>0</v>
      </c>
      <c r="BE8" s="143">
        <f>IF(AZ8=5,G8,0)</f>
        <v>0</v>
      </c>
      <c r="CA8" s="172">
        <v>12</v>
      </c>
      <c r="CB8" s="172">
        <v>0</v>
      </c>
      <c r="CZ8" s="143">
        <v>0</v>
      </c>
    </row>
    <row r="9" spans="1:104" x14ac:dyDescent="0.2">
      <c r="A9" s="173"/>
      <c r="B9" s="174" t="s">
        <v>95</v>
      </c>
      <c r="C9" s="175" t="str">
        <f>CONCATENATE(B7," ",C7)</f>
        <v>0 Ostatní</v>
      </c>
      <c r="D9" s="176"/>
      <c r="E9" s="177"/>
      <c r="F9" s="178"/>
      <c r="G9" s="179">
        <f>SUM(G7:G8)</f>
        <v>0</v>
      </c>
      <c r="O9" s="164">
        <v>4</v>
      </c>
      <c r="BA9" s="180">
        <f>SUM(BA7:BA8)</f>
        <v>0</v>
      </c>
      <c r="BB9" s="180">
        <f>SUM(BB7:BB8)</f>
        <v>0</v>
      </c>
      <c r="BC9" s="180">
        <f>SUM(BC7:BC8)</f>
        <v>0</v>
      </c>
      <c r="BD9" s="180">
        <f>SUM(BD7:BD8)</f>
        <v>0</v>
      </c>
      <c r="BE9" s="180">
        <f>SUM(BE7:BE8)</f>
        <v>0</v>
      </c>
    </row>
    <row r="10" spans="1:104" x14ac:dyDescent="0.2">
      <c r="A10" s="158" t="s">
        <v>90</v>
      </c>
      <c r="B10" s="159" t="s">
        <v>96</v>
      </c>
      <c r="C10" s="160" t="s">
        <v>97</v>
      </c>
      <c r="D10" s="161"/>
      <c r="E10" s="162"/>
      <c r="F10" s="162"/>
      <c r="G10" s="163"/>
      <c r="O10" s="164">
        <v>1</v>
      </c>
    </row>
    <row r="11" spans="1:104" x14ac:dyDescent="0.2">
      <c r="A11" s="165">
        <v>2</v>
      </c>
      <c r="B11" s="166" t="s">
        <v>98</v>
      </c>
      <c r="C11" s="167" t="s">
        <v>99</v>
      </c>
      <c r="D11" s="168" t="s">
        <v>100</v>
      </c>
      <c r="E11" s="169">
        <v>20.7</v>
      </c>
      <c r="F11" s="169">
        <v>0</v>
      </c>
      <c r="G11" s="170">
        <f>E11*F11</f>
        <v>0</v>
      </c>
      <c r="O11" s="164">
        <v>2</v>
      </c>
      <c r="AA11" s="143">
        <v>1</v>
      </c>
      <c r="AB11" s="143">
        <v>1</v>
      </c>
      <c r="AC11" s="143">
        <v>1</v>
      </c>
      <c r="AZ11" s="143">
        <v>1</v>
      </c>
      <c r="BA11" s="171">
        <f>IF(AZ11=1,G11,0)</f>
        <v>0</v>
      </c>
      <c r="BB11" s="143">
        <f>IF(AZ11=2,G11,0)</f>
        <v>0</v>
      </c>
      <c r="BC11" s="143">
        <f>IF(AZ11=3,G11,0)</f>
        <v>0</v>
      </c>
      <c r="BD11" s="143">
        <f>IF(AZ11=4,G11,0)</f>
        <v>0</v>
      </c>
      <c r="BE11" s="143">
        <f>IF(AZ11=5,G11,0)</f>
        <v>0</v>
      </c>
      <c r="CA11" s="172">
        <v>1</v>
      </c>
      <c r="CB11" s="172">
        <v>1</v>
      </c>
      <c r="CZ11" s="143">
        <v>0</v>
      </c>
    </row>
    <row r="12" spans="1:104" ht="12.75" customHeight="1" x14ac:dyDescent="0.2">
      <c r="A12" s="181"/>
      <c r="B12" s="182"/>
      <c r="C12" s="202" t="s">
        <v>101</v>
      </c>
      <c r="D12" s="202"/>
      <c r="E12" s="183">
        <v>19.2</v>
      </c>
      <c r="F12" s="184"/>
      <c r="G12" s="185"/>
      <c r="M12" s="186" t="s">
        <v>101</v>
      </c>
      <c r="O12" s="164"/>
    </row>
    <row r="13" spans="1:104" ht="12.75" customHeight="1" x14ac:dyDescent="0.2">
      <c r="A13" s="181"/>
      <c r="B13" s="182"/>
      <c r="C13" s="202" t="s">
        <v>102</v>
      </c>
      <c r="D13" s="202"/>
      <c r="E13" s="183">
        <v>1.5</v>
      </c>
      <c r="F13" s="184"/>
      <c r="G13" s="185"/>
      <c r="M13" s="186" t="s">
        <v>102</v>
      </c>
      <c r="O13" s="164"/>
    </row>
    <row r="14" spans="1:104" x14ac:dyDescent="0.2">
      <c r="A14" s="165">
        <v>3</v>
      </c>
      <c r="B14" s="166" t="s">
        <v>103</v>
      </c>
      <c r="C14" s="167" t="s">
        <v>104</v>
      </c>
      <c r="D14" s="168" t="s">
        <v>100</v>
      </c>
      <c r="E14" s="169">
        <v>20.7</v>
      </c>
      <c r="F14" s="169">
        <v>0</v>
      </c>
      <c r="G14" s="170">
        <f>E14*F14</f>
        <v>0</v>
      </c>
      <c r="O14" s="164">
        <v>2</v>
      </c>
      <c r="AA14" s="143">
        <v>1</v>
      </c>
      <c r="AB14" s="143">
        <v>1</v>
      </c>
      <c r="AC14" s="143">
        <v>1</v>
      </c>
      <c r="AZ14" s="143">
        <v>1</v>
      </c>
      <c r="BA14" s="171">
        <f>IF(AZ14=1,G14,0)</f>
        <v>0</v>
      </c>
      <c r="BB14" s="143">
        <f>IF(AZ14=2,G14,0)</f>
        <v>0</v>
      </c>
      <c r="BC14" s="143">
        <f>IF(AZ14=3,G14,0)</f>
        <v>0</v>
      </c>
      <c r="BD14" s="143">
        <f>IF(AZ14=4,G14,0)</f>
        <v>0</v>
      </c>
      <c r="BE14" s="143">
        <f>IF(AZ14=5,G14,0)</f>
        <v>0</v>
      </c>
      <c r="CA14" s="172">
        <v>1</v>
      </c>
      <c r="CB14" s="172">
        <v>1</v>
      </c>
      <c r="CZ14" s="143">
        <v>0</v>
      </c>
    </row>
    <row r="15" spans="1:104" ht="12.75" customHeight="1" x14ac:dyDescent="0.2">
      <c r="A15" s="181"/>
      <c r="B15" s="182"/>
      <c r="C15" s="202" t="s">
        <v>105</v>
      </c>
      <c r="D15" s="202"/>
      <c r="E15" s="183">
        <v>20.7</v>
      </c>
      <c r="F15" s="184"/>
      <c r="G15" s="185"/>
      <c r="M15" s="186" t="s">
        <v>105</v>
      </c>
      <c r="O15" s="164"/>
    </row>
    <row r="16" spans="1:104" x14ac:dyDescent="0.2">
      <c r="A16" s="165">
        <v>4</v>
      </c>
      <c r="B16" s="166" t="s">
        <v>106</v>
      </c>
      <c r="C16" s="167" t="s">
        <v>107</v>
      </c>
      <c r="D16" s="168" t="s">
        <v>100</v>
      </c>
      <c r="E16" s="169">
        <v>20.7</v>
      </c>
      <c r="F16" s="169">
        <v>0</v>
      </c>
      <c r="G16" s="170">
        <f>E16*F16</f>
        <v>0</v>
      </c>
      <c r="O16" s="164">
        <v>2</v>
      </c>
      <c r="AA16" s="143">
        <v>1</v>
      </c>
      <c r="AB16" s="143">
        <v>1</v>
      </c>
      <c r="AC16" s="143">
        <v>1</v>
      </c>
      <c r="AZ16" s="143">
        <v>1</v>
      </c>
      <c r="BA16" s="171">
        <f>IF(AZ16=1,G16,0)</f>
        <v>0</v>
      </c>
      <c r="BB16" s="143">
        <f>IF(AZ16=2,G16,0)</f>
        <v>0</v>
      </c>
      <c r="BC16" s="143">
        <f>IF(AZ16=3,G16,0)</f>
        <v>0</v>
      </c>
      <c r="BD16" s="143">
        <f>IF(AZ16=4,G16,0)</f>
        <v>0</v>
      </c>
      <c r="BE16" s="143">
        <f>IF(AZ16=5,G16,0)</f>
        <v>0</v>
      </c>
      <c r="CA16" s="172">
        <v>1</v>
      </c>
      <c r="CB16" s="172">
        <v>1</v>
      </c>
      <c r="CZ16" s="143">
        <v>0</v>
      </c>
    </row>
    <row r="17" spans="1:104" ht="12.75" customHeight="1" x14ac:dyDescent="0.2">
      <c r="A17" s="181"/>
      <c r="B17" s="182"/>
      <c r="C17" s="202" t="s">
        <v>105</v>
      </c>
      <c r="D17" s="202"/>
      <c r="E17" s="183">
        <v>20.7</v>
      </c>
      <c r="F17" s="184"/>
      <c r="G17" s="185"/>
      <c r="M17" s="186" t="s">
        <v>105</v>
      </c>
      <c r="O17" s="164"/>
    </row>
    <row r="18" spans="1:104" x14ac:dyDescent="0.2">
      <c r="A18" s="165">
        <v>5</v>
      </c>
      <c r="B18" s="166" t="s">
        <v>108</v>
      </c>
      <c r="C18" s="167" t="s">
        <v>109</v>
      </c>
      <c r="D18" s="168" t="s">
        <v>100</v>
      </c>
      <c r="E18" s="169">
        <v>20.7</v>
      </c>
      <c r="F18" s="169">
        <v>0</v>
      </c>
      <c r="G18" s="170">
        <f>E18*F18</f>
        <v>0</v>
      </c>
      <c r="O18" s="164">
        <v>2</v>
      </c>
      <c r="AA18" s="143">
        <v>1</v>
      </c>
      <c r="AB18" s="143">
        <v>1</v>
      </c>
      <c r="AC18" s="143">
        <v>1</v>
      </c>
      <c r="AZ18" s="143">
        <v>1</v>
      </c>
      <c r="BA18" s="171">
        <f>IF(AZ18=1,G18,0)</f>
        <v>0</v>
      </c>
      <c r="BB18" s="143">
        <f>IF(AZ18=2,G18,0)</f>
        <v>0</v>
      </c>
      <c r="BC18" s="143">
        <f>IF(AZ18=3,G18,0)</f>
        <v>0</v>
      </c>
      <c r="BD18" s="143">
        <f>IF(AZ18=4,G18,0)</f>
        <v>0</v>
      </c>
      <c r="BE18" s="143">
        <f>IF(AZ18=5,G18,0)</f>
        <v>0</v>
      </c>
      <c r="CA18" s="172">
        <v>1</v>
      </c>
      <c r="CB18" s="172">
        <v>1</v>
      </c>
      <c r="CZ18" s="143">
        <v>0</v>
      </c>
    </row>
    <row r="19" spans="1:104" ht="12.75" customHeight="1" x14ac:dyDescent="0.2">
      <c r="A19" s="181"/>
      <c r="B19" s="182"/>
      <c r="C19" s="202" t="s">
        <v>105</v>
      </c>
      <c r="D19" s="202"/>
      <c r="E19" s="183">
        <v>20.7</v>
      </c>
      <c r="F19" s="184"/>
      <c r="G19" s="185"/>
      <c r="M19" s="186" t="s">
        <v>105</v>
      </c>
      <c r="O19" s="164"/>
    </row>
    <row r="20" spans="1:104" x14ac:dyDescent="0.2">
      <c r="A20" s="165">
        <v>6</v>
      </c>
      <c r="B20" s="166" t="s">
        <v>110</v>
      </c>
      <c r="C20" s="167" t="s">
        <v>111</v>
      </c>
      <c r="D20" s="168" t="s">
        <v>100</v>
      </c>
      <c r="E20" s="169">
        <v>62.1</v>
      </c>
      <c r="F20" s="169">
        <v>0</v>
      </c>
      <c r="G20" s="170">
        <f>E20*F20</f>
        <v>0</v>
      </c>
      <c r="O20" s="164">
        <v>2</v>
      </c>
      <c r="AA20" s="143">
        <v>1</v>
      </c>
      <c r="AB20" s="143">
        <v>1</v>
      </c>
      <c r="AC20" s="143">
        <v>1</v>
      </c>
      <c r="AZ20" s="143">
        <v>1</v>
      </c>
      <c r="BA20" s="171">
        <f>IF(AZ20=1,G20,0)</f>
        <v>0</v>
      </c>
      <c r="BB20" s="143">
        <f>IF(AZ20=2,G20,0)</f>
        <v>0</v>
      </c>
      <c r="BC20" s="143">
        <f>IF(AZ20=3,G20,0)</f>
        <v>0</v>
      </c>
      <c r="BD20" s="143">
        <f>IF(AZ20=4,G20,0)</f>
        <v>0</v>
      </c>
      <c r="BE20" s="143">
        <f>IF(AZ20=5,G20,0)</f>
        <v>0</v>
      </c>
      <c r="CA20" s="172">
        <v>1</v>
      </c>
      <c r="CB20" s="172">
        <v>1</v>
      </c>
      <c r="CZ20" s="143">
        <v>0</v>
      </c>
    </row>
    <row r="21" spans="1:104" ht="12.75" customHeight="1" x14ac:dyDescent="0.2">
      <c r="A21" s="181"/>
      <c r="B21" s="182"/>
      <c r="C21" s="202" t="s">
        <v>112</v>
      </c>
      <c r="D21" s="202"/>
      <c r="E21" s="183">
        <v>62.1</v>
      </c>
      <c r="F21" s="184"/>
      <c r="G21" s="185"/>
      <c r="M21" s="186" t="s">
        <v>112</v>
      </c>
      <c r="O21" s="164"/>
    </row>
    <row r="22" spans="1:104" x14ac:dyDescent="0.2">
      <c r="A22" s="165">
        <v>7</v>
      </c>
      <c r="B22" s="166" t="s">
        <v>113</v>
      </c>
      <c r="C22" s="167" t="s">
        <v>114</v>
      </c>
      <c r="D22" s="168" t="s">
        <v>100</v>
      </c>
      <c r="E22" s="169">
        <v>20.7</v>
      </c>
      <c r="F22" s="169">
        <v>0</v>
      </c>
      <c r="G22" s="170">
        <f>E22*F22</f>
        <v>0</v>
      </c>
      <c r="O22" s="164">
        <v>2</v>
      </c>
      <c r="AA22" s="143">
        <v>1</v>
      </c>
      <c r="AB22" s="143">
        <v>1</v>
      </c>
      <c r="AC22" s="143">
        <v>1</v>
      </c>
      <c r="AZ22" s="143">
        <v>1</v>
      </c>
      <c r="BA22" s="171">
        <f>IF(AZ22=1,G22,0)</f>
        <v>0</v>
      </c>
      <c r="BB22" s="143">
        <f>IF(AZ22=2,G22,0)</f>
        <v>0</v>
      </c>
      <c r="BC22" s="143">
        <f>IF(AZ22=3,G22,0)</f>
        <v>0</v>
      </c>
      <c r="BD22" s="143">
        <f>IF(AZ22=4,G22,0)</f>
        <v>0</v>
      </c>
      <c r="BE22" s="143">
        <f>IF(AZ22=5,G22,0)</f>
        <v>0</v>
      </c>
      <c r="CA22" s="172">
        <v>1</v>
      </c>
      <c r="CB22" s="172">
        <v>1</v>
      </c>
      <c r="CZ22" s="143">
        <v>0</v>
      </c>
    </row>
    <row r="23" spans="1:104" ht="12.75" customHeight="1" x14ac:dyDescent="0.2">
      <c r="A23" s="181"/>
      <c r="B23" s="182"/>
      <c r="C23" s="202" t="s">
        <v>105</v>
      </c>
      <c r="D23" s="202"/>
      <c r="E23" s="183">
        <v>20.7</v>
      </c>
      <c r="F23" s="184"/>
      <c r="G23" s="185"/>
      <c r="M23" s="186" t="s">
        <v>105</v>
      </c>
      <c r="O23" s="164"/>
    </row>
    <row r="24" spans="1:104" x14ac:dyDescent="0.2">
      <c r="A24" s="165">
        <v>8</v>
      </c>
      <c r="B24" s="166" t="s">
        <v>115</v>
      </c>
      <c r="C24" s="167" t="s">
        <v>116</v>
      </c>
      <c r="D24" s="168" t="s">
        <v>100</v>
      </c>
      <c r="E24" s="169">
        <v>20.7</v>
      </c>
      <c r="F24" s="169">
        <v>0</v>
      </c>
      <c r="G24" s="170">
        <f>E24*F24</f>
        <v>0</v>
      </c>
      <c r="O24" s="164">
        <v>2</v>
      </c>
      <c r="AA24" s="143">
        <v>1</v>
      </c>
      <c r="AB24" s="143">
        <v>1</v>
      </c>
      <c r="AC24" s="143">
        <v>1</v>
      </c>
      <c r="AZ24" s="143">
        <v>1</v>
      </c>
      <c r="BA24" s="171">
        <f>IF(AZ24=1,G24,0)</f>
        <v>0</v>
      </c>
      <c r="BB24" s="143">
        <f>IF(AZ24=2,G24,0)</f>
        <v>0</v>
      </c>
      <c r="BC24" s="143">
        <f>IF(AZ24=3,G24,0)</f>
        <v>0</v>
      </c>
      <c r="BD24" s="143">
        <f>IF(AZ24=4,G24,0)</f>
        <v>0</v>
      </c>
      <c r="BE24" s="143">
        <f>IF(AZ24=5,G24,0)</f>
        <v>0</v>
      </c>
      <c r="CA24" s="172">
        <v>1</v>
      </c>
      <c r="CB24" s="172">
        <v>1</v>
      </c>
      <c r="CZ24" s="143">
        <v>0</v>
      </c>
    </row>
    <row r="25" spans="1:104" x14ac:dyDescent="0.2">
      <c r="A25" s="181"/>
      <c r="B25" s="187"/>
      <c r="C25" s="203"/>
      <c r="D25" s="203"/>
      <c r="E25" s="203"/>
      <c r="F25" s="203"/>
      <c r="G25" s="203"/>
      <c r="L25" s="186"/>
      <c r="O25" s="164">
        <v>3</v>
      </c>
    </row>
    <row r="26" spans="1:104" ht="12.75" customHeight="1" x14ac:dyDescent="0.2">
      <c r="A26" s="181"/>
      <c r="B26" s="182"/>
      <c r="C26" s="202" t="s">
        <v>105</v>
      </c>
      <c r="D26" s="202"/>
      <c r="E26" s="183">
        <v>20.7</v>
      </c>
      <c r="F26" s="184"/>
      <c r="G26" s="185"/>
      <c r="M26" s="186" t="s">
        <v>105</v>
      </c>
      <c r="O26" s="164"/>
    </row>
    <row r="27" spans="1:104" x14ac:dyDescent="0.2">
      <c r="A27" s="165">
        <v>9</v>
      </c>
      <c r="B27" s="166" t="s">
        <v>117</v>
      </c>
      <c r="C27" s="167" t="s">
        <v>118</v>
      </c>
      <c r="D27" s="168" t="s">
        <v>100</v>
      </c>
      <c r="E27" s="169">
        <v>2.88</v>
      </c>
      <c r="F27" s="169">
        <v>0</v>
      </c>
      <c r="G27" s="170">
        <f>E27*F27</f>
        <v>0</v>
      </c>
      <c r="O27" s="164">
        <v>2</v>
      </c>
      <c r="AA27" s="143">
        <v>1</v>
      </c>
      <c r="AB27" s="143">
        <v>1</v>
      </c>
      <c r="AC27" s="143">
        <v>1</v>
      </c>
      <c r="AZ27" s="143">
        <v>1</v>
      </c>
      <c r="BA27" s="171">
        <f>IF(AZ27=1,G27,0)</f>
        <v>0</v>
      </c>
      <c r="BB27" s="143">
        <f>IF(AZ27=2,G27,0)</f>
        <v>0</v>
      </c>
      <c r="BC27" s="143">
        <f>IF(AZ27=3,G27,0)</f>
        <v>0</v>
      </c>
      <c r="BD27" s="143">
        <f>IF(AZ27=4,G27,0)</f>
        <v>0</v>
      </c>
      <c r="BE27" s="143">
        <f>IF(AZ27=5,G27,0)</f>
        <v>0</v>
      </c>
      <c r="CA27" s="172">
        <v>1</v>
      </c>
      <c r="CB27" s="172">
        <v>1</v>
      </c>
      <c r="CZ27" s="143">
        <v>1.1322000000000001</v>
      </c>
    </row>
    <row r="28" spans="1:104" ht="12.75" customHeight="1" x14ac:dyDescent="0.2">
      <c r="A28" s="181"/>
      <c r="B28" s="182"/>
      <c r="C28" s="202" t="s">
        <v>119</v>
      </c>
      <c r="D28" s="202"/>
      <c r="E28" s="183">
        <v>2.88</v>
      </c>
      <c r="F28" s="184"/>
      <c r="G28" s="185"/>
      <c r="M28" s="186" t="s">
        <v>119</v>
      </c>
      <c r="O28" s="164"/>
    </row>
    <row r="29" spans="1:104" ht="22.5" x14ac:dyDescent="0.2">
      <c r="A29" s="165">
        <v>10</v>
      </c>
      <c r="B29" s="166" t="s">
        <v>120</v>
      </c>
      <c r="C29" s="167" t="s">
        <v>121</v>
      </c>
      <c r="D29" s="168" t="s">
        <v>100</v>
      </c>
      <c r="E29" s="169">
        <v>9.6</v>
      </c>
      <c r="F29" s="169">
        <v>0</v>
      </c>
      <c r="G29" s="170">
        <f>E29*F29</f>
        <v>0</v>
      </c>
      <c r="O29" s="164">
        <v>2</v>
      </c>
      <c r="AA29" s="143">
        <v>1</v>
      </c>
      <c r="AB29" s="143">
        <v>1</v>
      </c>
      <c r="AC29" s="143">
        <v>1</v>
      </c>
      <c r="AZ29" s="143">
        <v>1</v>
      </c>
      <c r="BA29" s="171">
        <f>IF(AZ29=1,G29,0)</f>
        <v>0</v>
      </c>
      <c r="BB29" s="143">
        <f>IF(AZ29=2,G29,0)</f>
        <v>0</v>
      </c>
      <c r="BC29" s="143">
        <f>IF(AZ29=3,G29,0)</f>
        <v>0</v>
      </c>
      <c r="BD29" s="143">
        <f>IF(AZ29=4,G29,0)</f>
        <v>0</v>
      </c>
      <c r="BE29" s="143">
        <f>IF(AZ29=5,G29,0)</f>
        <v>0</v>
      </c>
      <c r="CA29" s="172">
        <v>1</v>
      </c>
      <c r="CB29" s="172">
        <v>1</v>
      </c>
      <c r="CZ29" s="143">
        <v>1.7</v>
      </c>
    </row>
    <row r="30" spans="1:104" ht="12.75" customHeight="1" x14ac:dyDescent="0.2">
      <c r="A30" s="181"/>
      <c r="B30" s="182"/>
      <c r="C30" s="202" t="s">
        <v>122</v>
      </c>
      <c r="D30" s="202"/>
      <c r="E30" s="183">
        <v>9.6</v>
      </c>
      <c r="F30" s="184"/>
      <c r="G30" s="185"/>
      <c r="M30" s="186" t="s">
        <v>122</v>
      </c>
      <c r="O30" s="164"/>
    </row>
    <row r="31" spans="1:104" x14ac:dyDescent="0.2">
      <c r="A31" s="165">
        <v>11</v>
      </c>
      <c r="B31" s="166" t="s">
        <v>123</v>
      </c>
      <c r="C31" s="167" t="s">
        <v>124</v>
      </c>
      <c r="D31" s="168" t="s">
        <v>100</v>
      </c>
      <c r="E31" s="169">
        <v>5.72</v>
      </c>
      <c r="F31" s="169">
        <v>0</v>
      </c>
      <c r="G31" s="170">
        <f>E31*F31</f>
        <v>0</v>
      </c>
      <c r="O31" s="164">
        <v>2</v>
      </c>
      <c r="AA31" s="143">
        <v>1</v>
      </c>
      <c r="AB31" s="143">
        <v>1</v>
      </c>
      <c r="AC31" s="143">
        <v>1</v>
      </c>
      <c r="AZ31" s="143">
        <v>1</v>
      </c>
      <c r="BA31" s="171">
        <f>IF(AZ31=1,G31,0)</f>
        <v>0</v>
      </c>
      <c r="BB31" s="143">
        <f>IF(AZ31=2,G31,0)</f>
        <v>0</v>
      </c>
      <c r="BC31" s="143">
        <f>IF(AZ31=3,G31,0)</f>
        <v>0</v>
      </c>
      <c r="BD31" s="143">
        <f>IF(AZ31=4,G31,0)</f>
        <v>0</v>
      </c>
      <c r="BE31" s="143">
        <f>IF(AZ31=5,G31,0)</f>
        <v>0</v>
      </c>
      <c r="CA31" s="172">
        <v>1</v>
      </c>
      <c r="CB31" s="172">
        <v>1</v>
      </c>
      <c r="CZ31" s="143">
        <v>0</v>
      </c>
    </row>
    <row r="32" spans="1:104" ht="12.75" customHeight="1" x14ac:dyDescent="0.2">
      <c r="A32" s="181"/>
      <c r="B32" s="182"/>
      <c r="C32" s="202" t="s">
        <v>125</v>
      </c>
      <c r="D32" s="202"/>
      <c r="E32" s="183">
        <v>5.72</v>
      </c>
      <c r="F32" s="184"/>
      <c r="G32" s="185"/>
      <c r="M32" s="186" t="s">
        <v>125</v>
      </c>
      <c r="O32" s="164"/>
    </row>
    <row r="33" spans="1:104" x14ac:dyDescent="0.2">
      <c r="A33" s="165">
        <v>12</v>
      </c>
      <c r="B33" s="166" t="s">
        <v>126</v>
      </c>
      <c r="C33" s="167" t="s">
        <v>127</v>
      </c>
      <c r="D33" s="168" t="s">
        <v>128</v>
      </c>
      <c r="E33" s="169">
        <v>19.2</v>
      </c>
      <c r="F33" s="169">
        <v>0</v>
      </c>
      <c r="G33" s="170">
        <f>E33*F33</f>
        <v>0</v>
      </c>
      <c r="O33" s="164">
        <v>2</v>
      </c>
      <c r="AA33" s="143">
        <v>1</v>
      </c>
      <c r="AB33" s="143">
        <v>1</v>
      </c>
      <c r="AC33" s="143">
        <v>1</v>
      </c>
      <c r="AZ33" s="143">
        <v>1</v>
      </c>
      <c r="BA33" s="171">
        <f>IF(AZ33=1,G33,0)</f>
        <v>0</v>
      </c>
      <c r="BB33" s="143">
        <f>IF(AZ33=2,G33,0)</f>
        <v>0</v>
      </c>
      <c r="BC33" s="143">
        <f>IF(AZ33=3,G33,0)</f>
        <v>0</v>
      </c>
      <c r="BD33" s="143">
        <f>IF(AZ33=4,G33,0)</f>
        <v>0</v>
      </c>
      <c r="BE33" s="143">
        <f>IF(AZ33=5,G33,0)</f>
        <v>0</v>
      </c>
      <c r="CA33" s="172">
        <v>1</v>
      </c>
      <c r="CB33" s="172">
        <v>1</v>
      </c>
      <c r="CZ33" s="143">
        <v>0</v>
      </c>
    </row>
    <row r="34" spans="1:104" ht="12.75" customHeight="1" x14ac:dyDescent="0.2">
      <c r="A34" s="181"/>
      <c r="B34" s="182"/>
      <c r="C34" s="202" t="s">
        <v>129</v>
      </c>
      <c r="D34" s="202"/>
      <c r="E34" s="183">
        <v>19.2</v>
      </c>
      <c r="F34" s="184"/>
      <c r="G34" s="185"/>
      <c r="M34" s="186" t="s">
        <v>129</v>
      </c>
      <c r="O34" s="164"/>
    </row>
    <row r="35" spans="1:104" x14ac:dyDescent="0.2">
      <c r="A35" s="165">
        <v>13</v>
      </c>
      <c r="B35" s="166" t="s">
        <v>130</v>
      </c>
      <c r="C35" s="167" t="s">
        <v>131</v>
      </c>
      <c r="D35" s="168" t="s">
        <v>132</v>
      </c>
      <c r="E35" s="169">
        <v>12.768000000000001</v>
      </c>
      <c r="F35" s="169">
        <v>0</v>
      </c>
      <c r="G35" s="170">
        <f>E35*F35</f>
        <v>0</v>
      </c>
      <c r="O35" s="164">
        <v>2</v>
      </c>
      <c r="AA35" s="143">
        <v>3</v>
      </c>
      <c r="AB35" s="143">
        <v>0</v>
      </c>
      <c r="AC35" s="143" t="s">
        <v>130</v>
      </c>
      <c r="AZ35" s="143">
        <v>1</v>
      </c>
      <c r="BA35" s="171">
        <f>IF(AZ35=1,G35,0)</f>
        <v>0</v>
      </c>
      <c r="BB35" s="143">
        <f>IF(AZ35=2,G35,0)</f>
        <v>0</v>
      </c>
      <c r="BC35" s="143">
        <f>IF(AZ35=3,G35,0)</f>
        <v>0</v>
      </c>
      <c r="BD35" s="143">
        <f>IF(AZ35=4,G35,0)</f>
        <v>0</v>
      </c>
      <c r="BE35" s="143">
        <f>IF(AZ35=5,G35,0)</f>
        <v>0</v>
      </c>
      <c r="CA35" s="172">
        <v>3</v>
      </c>
      <c r="CB35" s="172">
        <v>0</v>
      </c>
      <c r="CZ35" s="143">
        <v>1</v>
      </c>
    </row>
    <row r="36" spans="1:104" ht="12.75" customHeight="1" x14ac:dyDescent="0.2">
      <c r="A36" s="181"/>
      <c r="B36" s="182"/>
      <c r="C36" s="202" t="s">
        <v>133</v>
      </c>
      <c r="D36" s="202"/>
      <c r="E36" s="183">
        <v>12.768000000000001</v>
      </c>
      <c r="F36" s="184"/>
      <c r="G36" s="185"/>
      <c r="M36" s="186" t="s">
        <v>133</v>
      </c>
      <c r="O36" s="164"/>
    </row>
    <row r="37" spans="1:104" x14ac:dyDescent="0.2">
      <c r="A37" s="165">
        <v>14</v>
      </c>
      <c r="B37" s="166" t="s">
        <v>134</v>
      </c>
      <c r="C37" s="167" t="s">
        <v>135</v>
      </c>
      <c r="D37" s="168" t="s">
        <v>136</v>
      </c>
      <c r="E37" s="169">
        <v>1</v>
      </c>
      <c r="F37" s="169">
        <v>0</v>
      </c>
      <c r="G37" s="170">
        <f>E37*F37</f>
        <v>0</v>
      </c>
      <c r="O37" s="164">
        <v>2</v>
      </c>
      <c r="AA37" s="143">
        <v>1</v>
      </c>
      <c r="AB37" s="143">
        <v>1</v>
      </c>
      <c r="AC37" s="143">
        <v>1</v>
      </c>
      <c r="AZ37" s="143">
        <v>1</v>
      </c>
      <c r="BA37" s="171">
        <f>IF(AZ37=1,G37,0)</f>
        <v>0</v>
      </c>
      <c r="BB37" s="143">
        <f>IF(AZ37=2,G37,0)</f>
        <v>0</v>
      </c>
      <c r="BC37" s="143">
        <f>IF(AZ37=3,G37,0)</f>
        <v>0</v>
      </c>
      <c r="BD37" s="143">
        <f>IF(AZ37=4,G37,0)</f>
        <v>0</v>
      </c>
      <c r="BE37" s="143">
        <f>IF(AZ37=5,G37,0)</f>
        <v>0</v>
      </c>
      <c r="CA37" s="172">
        <v>1</v>
      </c>
      <c r="CB37" s="172">
        <v>1</v>
      </c>
      <c r="CZ37" s="143">
        <v>0</v>
      </c>
    </row>
    <row r="38" spans="1:104" x14ac:dyDescent="0.2">
      <c r="A38" s="173"/>
      <c r="B38" s="174" t="s">
        <v>95</v>
      </c>
      <c r="C38" s="175" t="str">
        <f>CONCATENATE(B10," ",C10)</f>
        <v>1 Zemní práce</v>
      </c>
      <c r="D38" s="176"/>
      <c r="E38" s="177"/>
      <c r="F38" s="178"/>
      <c r="G38" s="179">
        <f>SUM(G10:G37)</f>
        <v>0</v>
      </c>
      <c r="O38" s="164">
        <v>4</v>
      </c>
      <c r="BA38" s="180">
        <f>SUM(BA10:BA37)</f>
        <v>0</v>
      </c>
      <c r="BB38" s="180">
        <f>SUM(BB10:BB37)</f>
        <v>0</v>
      </c>
      <c r="BC38" s="180">
        <f>SUM(BC10:BC37)</f>
        <v>0</v>
      </c>
      <c r="BD38" s="180">
        <f>SUM(BD10:BD37)</f>
        <v>0</v>
      </c>
      <c r="BE38" s="180">
        <f>SUM(BE10:BE37)</f>
        <v>0</v>
      </c>
    </row>
    <row r="39" spans="1:104" x14ac:dyDescent="0.2">
      <c r="A39" s="158" t="s">
        <v>90</v>
      </c>
      <c r="B39" s="159" t="s">
        <v>137</v>
      </c>
      <c r="C39" s="160" t="s">
        <v>138</v>
      </c>
      <c r="D39" s="161"/>
      <c r="E39" s="162"/>
      <c r="F39" s="162"/>
      <c r="G39" s="163"/>
      <c r="O39" s="164">
        <v>1</v>
      </c>
    </row>
    <row r="40" spans="1:104" ht="22.5" x14ac:dyDescent="0.2">
      <c r="A40" s="165">
        <v>15</v>
      </c>
      <c r="B40" s="166" t="s">
        <v>139</v>
      </c>
      <c r="C40" s="167" t="s">
        <v>140</v>
      </c>
      <c r="D40" s="168" t="s">
        <v>100</v>
      </c>
      <c r="E40" s="169">
        <v>0.625</v>
      </c>
      <c r="F40" s="169">
        <v>0</v>
      </c>
      <c r="G40" s="170">
        <f>E40*F40</f>
        <v>0</v>
      </c>
      <c r="O40" s="164">
        <v>2</v>
      </c>
      <c r="AA40" s="143">
        <v>1</v>
      </c>
      <c r="AB40" s="143">
        <v>1</v>
      </c>
      <c r="AC40" s="143">
        <v>1</v>
      </c>
      <c r="AZ40" s="143">
        <v>1</v>
      </c>
      <c r="BA40" s="171">
        <f>IF(AZ40=1,G40,0)</f>
        <v>0</v>
      </c>
      <c r="BB40" s="143">
        <f>IF(AZ40=2,G40,0)</f>
        <v>0</v>
      </c>
      <c r="BC40" s="143">
        <f>IF(AZ40=3,G40,0)</f>
        <v>0</v>
      </c>
      <c r="BD40" s="143">
        <f>IF(AZ40=4,G40,0)</f>
        <v>0</v>
      </c>
      <c r="BE40" s="143">
        <f>IF(AZ40=5,G40,0)</f>
        <v>0</v>
      </c>
      <c r="CA40" s="172">
        <v>1</v>
      </c>
      <c r="CB40" s="172">
        <v>1</v>
      </c>
      <c r="CZ40" s="143">
        <v>0</v>
      </c>
    </row>
    <row r="41" spans="1:104" ht="12.75" customHeight="1" x14ac:dyDescent="0.2">
      <c r="A41" s="181"/>
      <c r="B41" s="182"/>
      <c r="C41" s="202" t="s">
        <v>141</v>
      </c>
      <c r="D41" s="202"/>
      <c r="E41" s="183">
        <v>0.625</v>
      </c>
      <c r="F41" s="184"/>
      <c r="G41" s="185"/>
      <c r="M41" s="186" t="s">
        <v>141</v>
      </c>
      <c r="O41" s="164"/>
    </row>
    <row r="42" spans="1:104" x14ac:dyDescent="0.2">
      <c r="A42" s="173"/>
      <c r="B42" s="174" t="s">
        <v>95</v>
      </c>
      <c r="C42" s="175" t="str">
        <f>CONCATENATE(B39," ",C39)</f>
        <v>96 Bourání konstrukcí</v>
      </c>
      <c r="D42" s="176"/>
      <c r="E42" s="177"/>
      <c r="F42" s="178"/>
      <c r="G42" s="179">
        <f>SUM(G39:G41)</f>
        <v>0</v>
      </c>
      <c r="O42" s="164">
        <v>4</v>
      </c>
      <c r="BA42" s="180">
        <f>SUM(BA39:BA41)</f>
        <v>0</v>
      </c>
      <c r="BB42" s="180">
        <f>SUM(BB39:BB41)</f>
        <v>0</v>
      </c>
      <c r="BC42" s="180">
        <f>SUM(BC39:BC41)</f>
        <v>0</v>
      </c>
      <c r="BD42" s="180">
        <f>SUM(BD39:BD41)</f>
        <v>0</v>
      </c>
      <c r="BE42" s="180">
        <f>SUM(BE39:BE41)</f>
        <v>0</v>
      </c>
    </row>
    <row r="43" spans="1:104" x14ac:dyDescent="0.2">
      <c r="A43" s="158" t="s">
        <v>90</v>
      </c>
      <c r="B43" s="159" t="s">
        <v>142</v>
      </c>
      <c r="C43" s="160" t="s">
        <v>143</v>
      </c>
      <c r="D43" s="161"/>
      <c r="E43" s="162"/>
      <c r="F43" s="162"/>
      <c r="G43" s="163"/>
      <c r="O43" s="164">
        <v>1</v>
      </c>
    </row>
    <row r="44" spans="1:104" x14ac:dyDescent="0.2">
      <c r="A44" s="165">
        <v>16</v>
      </c>
      <c r="B44" s="166" t="s">
        <v>144</v>
      </c>
      <c r="C44" s="167" t="s">
        <v>145</v>
      </c>
      <c r="D44" s="168" t="s">
        <v>146</v>
      </c>
      <c r="E44" s="169">
        <v>10</v>
      </c>
      <c r="F44" s="169">
        <v>0</v>
      </c>
      <c r="G44" s="170">
        <f>E44*F44</f>
        <v>0</v>
      </c>
      <c r="O44" s="164">
        <v>2</v>
      </c>
      <c r="AA44" s="143">
        <v>1</v>
      </c>
      <c r="AB44" s="143">
        <v>1</v>
      </c>
      <c r="AC44" s="143">
        <v>1</v>
      </c>
      <c r="AZ44" s="143">
        <v>1</v>
      </c>
      <c r="BA44" s="171">
        <f>IF(AZ44=1,G44,0)</f>
        <v>0</v>
      </c>
      <c r="BB44" s="143">
        <f>IF(AZ44=2,G44,0)</f>
        <v>0</v>
      </c>
      <c r="BC44" s="143">
        <f>IF(AZ44=3,G44,0)</f>
        <v>0</v>
      </c>
      <c r="BD44" s="143">
        <f>IF(AZ44=4,G44,0)</f>
        <v>0</v>
      </c>
      <c r="BE44" s="143">
        <f>IF(AZ44=5,G44,0)</f>
        <v>0</v>
      </c>
      <c r="CA44" s="172">
        <v>1</v>
      </c>
      <c r="CB44" s="172">
        <v>1</v>
      </c>
      <c r="CZ44" s="143">
        <v>4.8999999999999998E-4</v>
      </c>
    </row>
    <row r="45" spans="1:104" x14ac:dyDescent="0.2">
      <c r="A45" s="165">
        <v>17</v>
      </c>
      <c r="B45" s="166" t="s">
        <v>147</v>
      </c>
      <c r="C45" s="167" t="s">
        <v>148</v>
      </c>
      <c r="D45" s="168" t="s">
        <v>146</v>
      </c>
      <c r="E45" s="169">
        <v>12</v>
      </c>
      <c r="F45" s="169">
        <v>0</v>
      </c>
      <c r="G45" s="170">
        <f>E45*F45</f>
        <v>0</v>
      </c>
      <c r="O45" s="164">
        <v>2</v>
      </c>
      <c r="AA45" s="143">
        <v>1</v>
      </c>
      <c r="AB45" s="143">
        <v>1</v>
      </c>
      <c r="AC45" s="143">
        <v>1</v>
      </c>
      <c r="AZ45" s="143">
        <v>1</v>
      </c>
      <c r="BA45" s="171">
        <f>IF(AZ45=1,G45,0)</f>
        <v>0</v>
      </c>
      <c r="BB45" s="143">
        <f>IF(AZ45=2,G45,0)</f>
        <v>0</v>
      </c>
      <c r="BC45" s="143">
        <f>IF(AZ45=3,G45,0)</f>
        <v>0</v>
      </c>
      <c r="BD45" s="143">
        <f>IF(AZ45=4,G45,0)</f>
        <v>0</v>
      </c>
      <c r="BE45" s="143">
        <f>IF(AZ45=5,G45,0)</f>
        <v>0</v>
      </c>
      <c r="CA45" s="172">
        <v>1</v>
      </c>
      <c r="CB45" s="172">
        <v>1</v>
      </c>
      <c r="CZ45" s="143">
        <v>1.6199999999999999E-3</v>
      </c>
    </row>
    <row r="46" spans="1:104" x14ac:dyDescent="0.2">
      <c r="A46" s="173"/>
      <c r="B46" s="174" t="s">
        <v>95</v>
      </c>
      <c r="C46" s="175" t="str">
        <f>CONCATENATE(B43," ",C43)</f>
        <v>97 Prorážení otvorů</v>
      </c>
      <c r="D46" s="176"/>
      <c r="E46" s="177"/>
      <c r="F46" s="178"/>
      <c r="G46" s="179">
        <f>SUM(G43:G45)</f>
        <v>0</v>
      </c>
      <c r="O46" s="164">
        <v>4</v>
      </c>
      <c r="BA46" s="180">
        <f>SUM(BA43:BA45)</f>
        <v>0</v>
      </c>
      <c r="BB46" s="180">
        <f>SUM(BB43:BB45)</f>
        <v>0</v>
      </c>
      <c r="BC46" s="180">
        <f>SUM(BC43:BC45)</f>
        <v>0</v>
      </c>
      <c r="BD46" s="180">
        <f>SUM(BD43:BD45)</f>
        <v>0</v>
      </c>
      <c r="BE46" s="180">
        <f>SUM(BE43:BE45)</f>
        <v>0</v>
      </c>
    </row>
    <row r="47" spans="1:104" x14ac:dyDescent="0.2">
      <c r="A47" s="158" t="s">
        <v>90</v>
      </c>
      <c r="B47" s="159" t="s">
        <v>149</v>
      </c>
      <c r="C47" s="160" t="s">
        <v>150</v>
      </c>
      <c r="D47" s="161"/>
      <c r="E47" s="162"/>
      <c r="F47" s="162"/>
      <c r="G47" s="163"/>
      <c r="O47" s="164">
        <v>1</v>
      </c>
    </row>
    <row r="48" spans="1:104" x14ac:dyDescent="0.2">
      <c r="A48" s="165">
        <v>18</v>
      </c>
      <c r="B48" s="166" t="s">
        <v>151</v>
      </c>
      <c r="C48" s="167" t="s">
        <v>152</v>
      </c>
      <c r="D48" s="168" t="s">
        <v>153</v>
      </c>
      <c r="E48" s="169">
        <v>32.373075999999998</v>
      </c>
      <c r="F48" s="169">
        <v>0</v>
      </c>
      <c r="G48" s="170">
        <f>E48*F48</f>
        <v>0</v>
      </c>
      <c r="O48" s="164">
        <v>2</v>
      </c>
      <c r="AA48" s="143">
        <v>7</v>
      </c>
      <c r="AB48" s="143">
        <v>1</v>
      </c>
      <c r="AC48" s="143">
        <v>2</v>
      </c>
      <c r="AZ48" s="143">
        <v>1</v>
      </c>
      <c r="BA48" s="171">
        <f>IF(AZ48=1,G48,0)</f>
        <v>0</v>
      </c>
      <c r="BB48" s="143">
        <f>IF(AZ48=2,G48,0)</f>
        <v>0</v>
      </c>
      <c r="BC48" s="143">
        <f>IF(AZ48=3,G48,0)</f>
        <v>0</v>
      </c>
      <c r="BD48" s="143">
        <f>IF(AZ48=4,G48,0)</f>
        <v>0</v>
      </c>
      <c r="BE48" s="143">
        <f>IF(AZ48=5,G48,0)</f>
        <v>0</v>
      </c>
      <c r="CA48" s="172">
        <v>7</v>
      </c>
      <c r="CB48" s="172">
        <v>1</v>
      </c>
      <c r="CZ48" s="143">
        <v>0</v>
      </c>
    </row>
    <row r="49" spans="1:104" x14ac:dyDescent="0.2">
      <c r="A49" s="173"/>
      <c r="B49" s="174" t="s">
        <v>95</v>
      </c>
      <c r="C49" s="175" t="str">
        <f>CONCATENATE(B47," ",C47)</f>
        <v>99 Staveništní přesun hmot</v>
      </c>
      <c r="D49" s="176"/>
      <c r="E49" s="177"/>
      <c r="F49" s="178"/>
      <c r="G49" s="179">
        <f>SUM(G47:G48)</f>
        <v>0</v>
      </c>
      <c r="O49" s="164">
        <v>4</v>
      </c>
      <c r="BA49" s="180">
        <f>SUM(BA47:BA48)</f>
        <v>0</v>
      </c>
      <c r="BB49" s="180">
        <f>SUM(BB47:BB48)</f>
        <v>0</v>
      </c>
      <c r="BC49" s="180">
        <f>SUM(BC47:BC48)</f>
        <v>0</v>
      </c>
      <c r="BD49" s="180">
        <f>SUM(BD47:BD48)</f>
        <v>0</v>
      </c>
      <c r="BE49" s="180">
        <f>SUM(BE47:BE48)</f>
        <v>0</v>
      </c>
    </row>
    <row r="50" spans="1:104" x14ac:dyDescent="0.2">
      <c r="A50" s="158" t="s">
        <v>90</v>
      </c>
      <c r="B50" s="159" t="s">
        <v>154</v>
      </c>
      <c r="C50" s="160" t="s">
        <v>155</v>
      </c>
      <c r="D50" s="161"/>
      <c r="E50" s="162"/>
      <c r="F50" s="162"/>
      <c r="G50" s="163"/>
      <c r="O50" s="164">
        <v>1</v>
      </c>
    </row>
    <row r="51" spans="1:104" x14ac:dyDescent="0.2">
      <c r="A51" s="165">
        <v>19</v>
      </c>
      <c r="B51" s="166" t="s">
        <v>156</v>
      </c>
      <c r="C51" s="167" t="s">
        <v>157</v>
      </c>
      <c r="D51" s="168" t="s">
        <v>146</v>
      </c>
      <c r="E51" s="169">
        <v>4</v>
      </c>
      <c r="F51" s="169">
        <v>0</v>
      </c>
      <c r="G51" s="170">
        <f t="shared" ref="G51:G93" si="0">E51*F51</f>
        <v>0</v>
      </c>
      <c r="O51" s="164">
        <v>2</v>
      </c>
      <c r="AA51" s="143">
        <v>1</v>
      </c>
      <c r="AB51" s="143">
        <v>7</v>
      </c>
      <c r="AC51" s="143">
        <v>7</v>
      </c>
      <c r="AZ51" s="143">
        <v>2</v>
      </c>
      <c r="BA51" s="143">
        <f t="shared" ref="BA51:BA93" si="1">IF(AZ51=1,G51,0)</f>
        <v>0</v>
      </c>
      <c r="BB51" s="171">
        <f t="shared" ref="BB51:BB93" si="2">IF(AZ51=2,G51,0)</f>
        <v>0</v>
      </c>
      <c r="BC51" s="143">
        <f t="shared" ref="BC51:BC93" si="3">IF(AZ51=3,G51,0)</f>
        <v>0</v>
      </c>
      <c r="BD51" s="143">
        <f t="shared" ref="BD51:BD93" si="4">IF(AZ51=4,G51,0)</f>
        <v>0</v>
      </c>
      <c r="BE51" s="143">
        <f t="shared" ref="BE51:BE93" si="5">IF(AZ51=5,G51,0)</f>
        <v>0</v>
      </c>
      <c r="CA51" s="172">
        <v>1</v>
      </c>
      <c r="CB51" s="172">
        <v>7</v>
      </c>
      <c r="CZ51" s="143">
        <v>0</v>
      </c>
    </row>
    <row r="52" spans="1:104" x14ac:dyDescent="0.2">
      <c r="A52" s="165">
        <v>20</v>
      </c>
      <c r="B52" s="166" t="s">
        <v>158</v>
      </c>
      <c r="C52" s="167" t="s">
        <v>159</v>
      </c>
      <c r="D52" s="168" t="s">
        <v>146</v>
      </c>
      <c r="E52" s="169">
        <v>10</v>
      </c>
      <c r="F52" s="169">
        <v>0</v>
      </c>
      <c r="G52" s="170">
        <f t="shared" si="0"/>
        <v>0</v>
      </c>
      <c r="O52" s="164">
        <v>2</v>
      </c>
      <c r="AA52" s="143">
        <v>1</v>
      </c>
      <c r="AB52" s="143">
        <v>7</v>
      </c>
      <c r="AC52" s="143">
        <v>7</v>
      </c>
      <c r="AZ52" s="143">
        <v>2</v>
      </c>
      <c r="BA52" s="143">
        <f t="shared" si="1"/>
        <v>0</v>
      </c>
      <c r="BB52" s="171">
        <f t="shared" si="2"/>
        <v>0</v>
      </c>
      <c r="BC52" s="143">
        <f t="shared" si="3"/>
        <v>0</v>
      </c>
      <c r="BD52" s="143">
        <f t="shared" si="4"/>
        <v>0</v>
      </c>
      <c r="BE52" s="143">
        <f t="shared" si="5"/>
        <v>0</v>
      </c>
      <c r="CA52" s="172">
        <v>1</v>
      </c>
      <c r="CB52" s="172">
        <v>7</v>
      </c>
      <c r="CZ52" s="143">
        <v>0</v>
      </c>
    </row>
    <row r="53" spans="1:104" x14ac:dyDescent="0.2">
      <c r="A53" s="165">
        <v>21</v>
      </c>
      <c r="B53" s="166" t="s">
        <v>160</v>
      </c>
      <c r="C53" s="167" t="s">
        <v>161</v>
      </c>
      <c r="D53" s="168" t="s">
        <v>146</v>
      </c>
      <c r="E53" s="169">
        <v>20</v>
      </c>
      <c r="F53" s="169">
        <v>0</v>
      </c>
      <c r="G53" s="170">
        <f t="shared" si="0"/>
        <v>0</v>
      </c>
      <c r="O53" s="164">
        <v>2</v>
      </c>
      <c r="AA53" s="143">
        <v>1</v>
      </c>
      <c r="AB53" s="143">
        <v>7</v>
      </c>
      <c r="AC53" s="143">
        <v>7</v>
      </c>
      <c r="AZ53" s="143">
        <v>2</v>
      </c>
      <c r="BA53" s="143">
        <f t="shared" si="1"/>
        <v>0</v>
      </c>
      <c r="BB53" s="171">
        <f t="shared" si="2"/>
        <v>0</v>
      </c>
      <c r="BC53" s="143">
        <f t="shared" si="3"/>
        <v>0</v>
      </c>
      <c r="BD53" s="143">
        <f t="shared" si="4"/>
        <v>0</v>
      </c>
      <c r="BE53" s="143">
        <f t="shared" si="5"/>
        <v>0</v>
      </c>
      <c r="CA53" s="172">
        <v>1</v>
      </c>
      <c r="CB53" s="172">
        <v>7</v>
      </c>
      <c r="CZ53" s="143">
        <v>0</v>
      </c>
    </row>
    <row r="54" spans="1:104" x14ac:dyDescent="0.2">
      <c r="A54" s="165">
        <v>22</v>
      </c>
      <c r="B54" s="166" t="s">
        <v>162</v>
      </c>
      <c r="C54" s="167" t="s">
        <v>163</v>
      </c>
      <c r="D54" s="168" t="s">
        <v>146</v>
      </c>
      <c r="E54" s="169">
        <v>6.5</v>
      </c>
      <c r="F54" s="169">
        <v>0</v>
      </c>
      <c r="G54" s="170">
        <f t="shared" si="0"/>
        <v>0</v>
      </c>
      <c r="O54" s="164">
        <v>2</v>
      </c>
      <c r="AA54" s="143">
        <v>1</v>
      </c>
      <c r="AB54" s="143">
        <v>7</v>
      </c>
      <c r="AC54" s="143">
        <v>7</v>
      </c>
      <c r="AZ54" s="143">
        <v>2</v>
      </c>
      <c r="BA54" s="143">
        <f t="shared" si="1"/>
        <v>0</v>
      </c>
      <c r="BB54" s="171">
        <f t="shared" si="2"/>
        <v>0</v>
      </c>
      <c r="BC54" s="143">
        <f t="shared" si="3"/>
        <v>0</v>
      </c>
      <c r="BD54" s="143">
        <f t="shared" si="4"/>
        <v>0</v>
      </c>
      <c r="BE54" s="143">
        <f t="shared" si="5"/>
        <v>0</v>
      </c>
      <c r="CA54" s="172">
        <v>1</v>
      </c>
      <c r="CB54" s="172">
        <v>7</v>
      </c>
      <c r="CZ54" s="143">
        <v>0</v>
      </c>
    </row>
    <row r="55" spans="1:104" x14ac:dyDescent="0.2">
      <c r="A55" s="165">
        <v>23</v>
      </c>
      <c r="B55" s="166" t="s">
        <v>164</v>
      </c>
      <c r="C55" s="167" t="s">
        <v>165</v>
      </c>
      <c r="D55" s="168" t="s">
        <v>146</v>
      </c>
      <c r="E55" s="169">
        <v>3</v>
      </c>
      <c r="F55" s="169">
        <v>0</v>
      </c>
      <c r="G55" s="170">
        <f t="shared" si="0"/>
        <v>0</v>
      </c>
      <c r="O55" s="164">
        <v>2</v>
      </c>
      <c r="AA55" s="143">
        <v>1</v>
      </c>
      <c r="AB55" s="143">
        <v>7</v>
      </c>
      <c r="AC55" s="143">
        <v>7</v>
      </c>
      <c r="AZ55" s="143">
        <v>2</v>
      </c>
      <c r="BA55" s="143">
        <f t="shared" si="1"/>
        <v>0</v>
      </c>
      <c r="BB55" s="171">
        <f t="shared" si="2"/>
        <v>0</v>
      </c>
      <c r="BC55" s="143">
        <f t="shared" si="3"/>
        <v>0</v>
      </c>
      <c r="BD55" s="143">
        <f t="shared" si="4"/>
        <v>0</v>
      </c>
      <c r="BE55" s="143">
        <f t="shared" si="5"/>
        <v>0</v>
      </c>
      <c r="CA55" s="172">
        <v>1</v>
      </c>
      <c r="CB55" s="172">
        <v>7</v>
      </c>
      <c r="CZ55" s="143">
        <v>0</v>
      </c>
    </row>
    <row r="56" spans="1:104" x14ac:dyDescent="0.2">
      <c r="A56" s="165">
        <v>24</v>
      </c>
      <c r="B56" s="166" t="s">
        <v>166</v>
      </c>
      <c r="C56" s="167" t="s">
        <v>167</v>
      </c>
      <c r="D56" s="168" t="s">
        <v>146</v>
      </c>
      <c r="E56" s="169">
        <v>10.5</v>
      </c>
      <c r="F56" s="169">
        <v>0</v>
      </c>
      <c r="G56" s="170">
        <f t="shared" si="0"/>
        <v>0</v>
      </c>
      <c r="O56" s="164">
        <v>2</v>
      </c>
      <c r="AA56" s="143">
        <v>1</v>
      </c>
      <c r="AB56" s="143">
        <v>7</v>
      </c>
      <c r="AC56" s="143">
        <v>7</v>
      </c>
      <c r="AZ56" s="143">
        <v>2</v>
      </c>
      <c r="BA56" s="143">
        <f t="shared" si="1"/>
        <v>0</v>
      </c>
      <c r="BB56" s="171">
        <f t="shared" si="2"/>
        <v>0</v>
      </c>
      <c r="BC56" s="143">
        <f t="shared" si="3"/>
        <v>0</v>
      </c>
      <c r="BD56" s="143">
        <f t="shared" si="4"/>
        <v>0</v>
      </c>
      <c r="BE56" s="143">
        <f t="shared" si="5"/>
        <v>0</v>
      </c>
      <c r="CA56" s="172">
        <v>1</v>
      </c>
      <c r="CB56" s="172">
        <v>7</v>
      </c>
      <c r="CZ56" s="143">
        <v>0</v>
      </c>
    </row>
    <row r="57" spans="1:104" x14ac:dyDescent="0.2">
      <c r="A57" s="165">
        <v>25</v>
      </c>
      <c r="B57" s="166" t="s">
        <v>168</v>
      </c>
      <c r="C57" s="167" t="s">
        <v>169</v>
      </c>
      <c r="D57" s="168" t="s">
        <v>146</v>
      </c>
      <c r="E57" s="169">
        <v>2.5</v>
      </c>
      <c r="F57" s="169">
        <v>0</v>
      </c>
      <c r="G57" s="170">
        <f t="shared" si="0"/>
        <v>0</v>
      </c>
      <c r="O57" s="164">
        <v>2</v>
      </c>
      <c r="AA57" s="143">
        <v>1</v>
      </c>
      <c r="AB57" s="143">
        <v>7</v>
      </c>
      <c r="AC57" s="143">
        <v>7</v>
      </c>
      <c r="AZ57" s="143">
        <v>2</v>
      </c>
      <c r="BA57" s="143">
        <f t="shared" si="1"/>
        <v>0</v>
      </c>
      <c r="BB57" s="171">
        <f t="shared" si="2"/>
        <v>0</v>
      </c>
      <c r="BC57" s="143">
        <f t="shared" si="3"/>
        <v>0</v>
      </c>
      <c r="BD57" s="143">
        <f t="shared" si="4"/>
        <v>0</v>
      </c>
      <c r="BE57" s="143">
        <f t="shared" si="5"/>
        <v>0</v>
      </c>
      <c r="CA57" s="172">
        <v>1</v>
      </c>
      <c r="CB57" s="172">
        <v>7</v>
      </c>
      <c r="CZ57" s="143">
        <v>0</v>
      </c>
    </row>
    <row r="58" spans="1:104" x14ac:dyDescent="0.2">
      <c r="A58" s="165">
        <v>26</v>
      </c>
      <c r="B58" s="166" t="s">
        <v>170</v>
      </c>
      <c r="C58" s="167" t="s">
        <v>171</v>
      </c>
      <c r="D58" s="168" t="s">
        <v>146</v>
      </c>
      <c r="E58" s="169">
        <v>12.5</v>
      </c>
      <c r="F58" s="169">
        <v>0</v>
      </c>
      <c r="G58" s="170">
        <f t="shared" si="0"/>
        <v>0</v>
      </c>
      <c r="O58" s="164">
        <v>2</v>
      </c>
      <c r="AA58" s="143">
        <v>1</v>
      </c>
      <c r="AB58" s="143">
        <v>7</v>
      </c>
      <c r="AC58" s="143">
        <v>7</v>
      </c>
      <c r="AZ58" s="143">
        <v>2</v>
      </c>
      <c r="BA58" s="143">
        <f t="shared" si="1"/>
        <v>0</v>
      </c>
      <c r="BB58" s="171">
        <f t="shared" si="2"/>
        <v>0</v>
      </c>
      <c r="BC58" s="143">
        <f t="shared" si="3"/>
        <v>0</v>
      </c>
      <c r="BD58" s="143">
        <f t="shared" si="4"/>
        <v>0</v>
      </c>
      <c r="BE58" s="143">
        <f t="shared" si="5"/>
        <v>0</v>
      </c>
      <c r="CA58" s="172">
        <v>1</v>
      </c>
      <c r="CB58" s="172">
        <v>7</v>
      </c>
      <c r="CZ58" s="143">
        <v>0</v>
      </c>
    </row>
    <row r="59" spans="1:104" x14ac:dyDescent="0.2">
      <c r="A59" s="165">
        <v>27</v>
      </c>
      <c r="B59" s="166" t="s">
        <v>172</v>
      </c>
      <c r="C59" s="167" t="s">
        <v>173</v>
      </c>
      <c r="D59" s="168" t="s">
        <v>146</v>
      </c>
      <c r="E59" s="169">
        <v>17.5</v>
      </c>
      <c r="F59" s="169">
        <v>0</v>
      </c>
      <c r="G59" s="170">
        <f t="shared" si="0"/>
        <v>0</v>
      </c>
      <c r="O59" s="164">
        <v>2</v>
      </c>
      <c r="AA59" s="143">
        <v>1</v>
      </c>
      <c r="AB59" s="143">
        <v>7</v>
      </c>
      <c r="AC59" s="143">
        <v>7</v>
      </c>
      <c r="AZ59" s="143">
        <v>2</v>
      </c>
      <c r="BA59" s="143">
        <f t="shared" si="1"/>
        <v>0</v>
      </c>
      <c r="BB59" s="171">
        <f t="shared" si="2"/>
        <v>0</v>
      </c>
      <c r="BC59" s="143">
        <f t="shared" si="3"/>
        <v>0</v>
      </c>
      <c r="BD59" s="143">
        <f t="shared" si="4"/>
        <v>0</v>
      </c>
      <c r="BE59" s="143">
        <f t="shared" si="5"/>
        <v>0</v>
      </c>
      <c r="CA59" s="172">
        <v>1</v>
      </c>
      <c r="CB59" s="172">
        <v>7</v>
      </c>
      <c r="CZ59" s="143">
        <v>0</v>
      </c>
    </row>
    <row r="60" spans="1:104" x14ac:dyDescent="0.2">
      <c r="A60" s="165">
        <v>28</v>
      </c>
      <c r="B60" s="166" t="s">
        <v>174</v>
      </c>
      <c r="C60" s="167" t="s">
        <v>175</v>
      </c>
      <c r="D60" s="168" t="s">
        <v>146</v>
      </c>
      <c r="E60" s="169">
        <v>2.5</v>
      </c>
      <c r="F60" s="169">
        <v>0</v>
      </c>
      <c r="G60" s="170">
        <f t="shared" si="0"/>
        <v>0</v>
      </c>
      <c r="O60" s="164">
        <v>2</v>
      </c>
      <c r="AA60" s="143">
        <v>1</v>
      </c>
      <c r="AB60" s="143">
        <v>7</v>
      </c>
      <c r="AC60" s="143">
        <v>7</v>
      </c>
      <c r="AZ60" s="143">
        <v>2</v>
      </c>
      <c r="BA60" s="143">
        <f t="shared" si="1"/>
        <v>0</v>
      </c>
      <c r="BB60" s="171">
        <f t="shared" si="2"/>
        <v>0</v>
      </c>
      <c r="BC60" s="143">
        <f t="shared" si="3"/>
        <v>0</v>
      </c>
      <c r="BD60" s="143">
        <f t="shared" si="4"/>
        <v>0</v>
      </c>
      <c r="BE60" s="143">
        <f t="shared" si="5"/>
        <v>0</v>
      </c>
      <c r="CA60" s="172">
        <v>1</v>
      </c>
      <c r="CB60" s="172">
        <v>7</v>
      </c>
      <c r="CZ60" s="143">
        <v>2.0999999999999999E-3</v>
      </c>
    </row>
    <row r="61" spans="1:104" x14ac:dyDescent="0.2">
      <c r="A61" s="165">
        <v>29</v>
      </c>
      <c r="B61" s="166" t="s">
        <v>176</v>
      </c>
      <c r="C61" s="167" t="s">
        <v>177</v>
      </c>
      <c r="D61" s="168" t="s">
        <v>146</v>
      </c>
      <c r="E61" s="169">
        <v>5.5</v>
      </c>
      <c r="F61" s="169">
        <v>0</v>
      </c>
      <c r="G61" s="170">
        <f t="shared" si="0"/>
        <v>0</v>
      </c>
      <c r="O61" s="164">
        <v>2</v>
      </c>
      <c r="AA61" s="143">
        <v>1</v>
      </c>
      <c r="AB61" s="143">
        <v>7</v>
      </c>
      <c r="AC61" s="143">
        <v>7</v>
      </c>
      <c r="AZ61" s="143">
        <v>2</v>
      </c>
      <c r="BA61" s="143">
        <f t="shared" si="1"/>
        <v>0</v>
      </c>
      <c r="BB61" s="171">
        <f t="shared" si="2"/>
        <v>0</v>
      </c>
      <c r="BC61" s="143">
        <f t="shared" si="3"/>
        <v>0</v>
      </c>
      <c r="BD61" s="143">
        <f t="shared" si="4"/>
        <v>0</v>
      </c>
      <c r="BE61" s="143">
        <f t="shared" si="5"/>
        <v>0</v>
      </c>
      <c r="CA61" s="172">
        <v>1</v>
      </c>
      <c r="CB61" s="172">
        <v>7</v>
      </c>
      <c r="CZ61" s="143">
        <v>2.5200000000000001E-3</v>
      </c>
    </row>
    <row r="62" spans="1:104" x14ac:dyDescent="0.2">
      <c r="A62" s="165">
        <v>30</v>
      </c>
      <c r="B62" s="166" t="s">
        <v>178</v>
      </c>
      <c r="C62" s="167" t="s">
        <v>179</v>
      </c>
      <c r="D62" s="168" t="s">
        <v>146</v>
      </c>
      <c r="E62" s="169">
        <v>13.5</v>
      </c>
      <c r="F62" s="169">
        <v>0</v>
      </c>
      <c r="G62" s="170">
        <f t="shared" si="0"/>
        <v>0</v>
      </c>
      <c r="O62" s="164">
        <v>2</v>
      </c>
      <c r="AA62" s="143">
        <v>1</v>
      </c>
      <c r="AB62" s="143">
        <v>7</v>
      </c>
      <c r="AC62" s="143">
        <v>7</v>
      </c>
      <c r="AZ62" s="143">
        <v>2</v>
      </c>
      <c r="BA62" s="143">
        <f t="shared" si="1"/>
        <v>0</v>
      </c>
      <c r="BB62" s="171">
        <f t="shared" si="2"/>
        <v>0</v>
      </c>
      <c r="BC62" s="143">
        <f t="shared" si="3"/>
        <v>0</v>
      </c>
      <c r="BD62" s="143">
        <f t="shared" si="4"/>
        <v>0</v>
      </c>
      <c r="BE62" s="143">
        <f t="shared" si="5"/>
        <v>0</v>
      </c>
      <c r="CA62" s="172">
        <v>1</v>
      </c>
      <c r="CB62" s="172">
        <v>7</v>
      </c>
      <c r="CZ62" s="143">
        <v>3.5699999999999998E-3</v>
      </c>
    </row>
    <row r="63" spans="1:104" x14ac:dyDescent="0.2">
      <c r="A63" s="165">
        <v>31</v>
      </c>
      <c r="B63" s="166" t="s">
        <v>180</v>
      </c>
      <c r="C63" s="167" t="s">
        <v>181</v>
      </c>
      <c r="D63" s="168" t="s">
        <v>146</v>
      </c>
      <c r="E63" s="169">
        <v>2.5</v>
      </c>
      <c r="F63" s="169">
        <v>0</v>
      </c>
      <c r="G63" s="170">
        <f t="shared" si="0"/>
        <v>0</v>
      </c>
      <c r="O63" s="164">
        <v>2</v>
      </c>
      <c r="AA63" s="143">
        <v>1</v>
      </c>
      <c r="AB63" s="143">
        <v>7</v>
      </c>
      <c r="AC63" s="143">
        <v>7</v>
      </c>
      <c r="AZ63" s="143">
        <v>2</v>
      </c>
      <c r="BA63" s="143">
        <f t="shared" si="1"/>
        <v>0</v>
      </c>
      <c r="BB63" s="171">
        <f t="shared" si="2"/>
        <v>0</v>
      </c>
      <c r="BC63" s="143">
        <f t="shared" si="3"/>
        <v>0</v>
      </c>
      <c r="BD63" s="143">
        <f t="shared" si="4"/>
        <v>0</v>
      </c>
      <c r="BE63" s="143">
        <f t="shared" si="5"/>
        <v>0</v>
      </c>
      <c r="CA63" s="172">
        <v>1</v>
      </c>
      <c r="CB63" s="172">
        <v>7</v>
      </c>
      <c r="CZ63" s="143">
        <v>4.0299999999999997E-3</v>
      </c>
    </row>
    <row r="64" spans="1:104" x14ac:dyDescent="0.2">
      <c r="A64" s="165">
        <v>32</v>
      </c>
      <c r="B64" s="166" t="s">
        <v>182</v>
      </c>
      <c r="C64" s="167" t="s">
        <v>183</v>
      </c>
      <c r="D64" s="168" t="s">
        <v>136</v>
      </c>
      <c r="E64" s="169">
        <v>4</v>
      </c>
      <c r="F64" s="169">
        <v>0</v>
      </c>
      <c r="G64" s="170">
        <f t="shared" si="0"/>
        <v>0</v>
      </c>
      <c r="O64" s="164">
        <v>2</v>
      </c>
      <c r="AA64" s="143">
        <v>1</v>
      </c>
      <c r="AB64" s="143">
        <v>7</v>
      </c>
      <c r="AC64" s="143">
        <v>7</v>
      </c>
      <c r="AZ64" s="143">
        <v>2</v>
      </c>
      <c r="BA64" s="143">
        <f t="shared" si="1"/>
        <v>0</v>
      </c>
      <c r="BB64" s="171">
        <f t="shared" si="2"/>
        <v>0</v>
      </c>
      <c r="BC64" s="143">
        <f t="shared" si="3"/>
        <v>0</v>
      </c>
      <c r="BD64" s="143">
        <f t="shared" si="4"/>
        <v>0</v>
      </c>
      <c r="BE64" s="143">
        <f t="shared" si="5"/>
        <v>0</v>
      </c>
      <c r="CA64" s="172">
        <v>1</v>
      </c>
      <c r="CB64" s="172">
        <v>7</v>
      </c>
      <c r="CZ64" s="143">
        <v>0</v>
      </c>
    </row>
    <row r="65" spans="1:104" x14ac:dyDescent="0.2">
      <c r="A65" s="165">
        <v>33</v>
      </c>
      <c r="B65" s="166" t="s">
        <v>184</v>
      </c>
      <c r="C65" s="167" t="s">
        <v>185</v>
      </c>
      <c r="D65" s="168" t="s">
        <v>136</v>
      </c>
      <c r="E65" s="169">
        <v>1</v>
      </c>
      <c r="F65" s="169">
        <v>0</v>
      </c>
      <c r="G65" s="170">
        <f t="shared" si="0"/>
        <v>0</v>
      </c>
      <c r="O65" s="164">
        <v>2</v>
      </c>
      <c r="AA65" s="143">
        <v>1</v>
      </c>
      <c r="AB65" s="143">
        <v>7</v>
      </c>
      <c r="AC65" s="143">
        <v>7</v>
      </c>
      <c r="AZ65" s="143">
        <v>2</v>
      </c>
      <c r="BA65" s="143">
        <f t="shared" si="1"/>
        <v>0</v>
      </c>
      <c r="BB65" s="171">
        <f t="shared" si="2"/>
        <v>0</v>
      </c>
      <c r="BC65" s="143">
        <f t="shared" si="3"/>
        <v>0</v>
      </c>
      <c r="BD65" s="143">
        <f t="shared" si="4"/>
        <v>0</v>
      </c>
      <c r="BE65" s="143">
        <f t="shared" si="5"/>
        <v>0</v>
      </c>
      <c r="CA65" s="172">
        <v>1</v>
      </c>
      <c r="CB65" s="172">
        <v>7</v>
      </c>
      <c r="CZ65" s="143">
        <v>3.8000000000000002E-4</v>
      </c>
    </row>
    <row r="66" spans="1:104" x14ac:dyDescent="0.2">
      <c r="A66" s="165">
        <v>34</v>
      </c>
      <c r="B66" s="166" t="s">
        <v>186</v>
      </c>
      <c r="C66" s="167" t="s">
        <v>187</v>
      </c>
      <c r="D66" s="168" t="s">
        <v>146</v>
      </c>
      <c r="E66" s="169">
        <v>76.5</v>
      </c>
      <c r="F66" s="169">
        <v>0</v>
      </c>
      <c r="G66" s="170">
        <f t="shared" si="0"/>
        <v>0</v>
      </c>
      <c r="O66" s="164">
        <v>2</v>
      </c>
      <c r="AA66" s="143">
        <v>1</v>
      </c>
      <c r="AB66" s="143">
        <v>1</v>
      </c>
      <c r="AC66" s="143">
        <v>1</v>
      </c>
      <c r="AZ66" s="143">
        <v>2</v>
      </c>
      <c r="BA66" s="143">
        <f t="shared" si="1"/>
        <v>0</v>
      </c>
      <c r="BB66" s="171">
        <f t="shared" si="2"/>
        <v>0</v>
      </c>
      <c r="BC66" s="143">
        <f t="shared" si="3"/>
        <v>0</v>
      </c>
      <c r="BD66" s="143">
        <f t="shared" si="4"/>
        <v>0</v>
      </c>
      <c r="BE66" s="143">
        <f t="shared" si="5"/>
        <v>0</v>
      </c>
      <c r="CA66" s="172">
        <v>1</v>
      </c>
      <c r="CB66" s="172">
        <v>1</v>
      </c>
      <c r="CZ66" s="143">
        <v>0</v>
      </c>
    </row>
    <row r="67" spans="1:104" ht="22.5" x14ac:dyDescent="0.2">
      <c r="A67" s="165">
        <v>35</v>
      </c>
      <c r="B67" s="166" t="s">
        <v>188</v>
      </c>
      <c r="C67" s="167" t="s">
        <v>189</v>
      </c>
      <c r="D67" s="168" t="s">
        <v>146</v>
      </c>
      <c r="E67" s="169">
        <v>24</v>
      </c>
      <c r="F67" s="169">
        <v>0</v>
      </c>
      <c r="G67" s="170">
        <f t="shared" si="0"/>
        <v>0</v>
      </c>
      <c r="O67" s="164">
        <v>2</v>
      </c>
      <c r="AA67" s="143">
        <v>1</v>
      </c>
      <c r="AB67" s="143">
        <v>7</v>
      </c>
      <c r="AC67" s="143">
        <v>7</v>
      </c>
      <c r="AZ67" s="143">
        <v>2</v>
      </c>
      <c r="BA67" s="143">
        <f t="shared" si="1"/>
        <v>0</v>
      </c>
      <c r="BB67" s="171">
        <f t="shared" si="2"/>
        <v>0</v>
      </c>
      <c r="BC67" s="143">
        <f t="shared" si="3"/>
        <v>0</v>
      </c>
      <c r="BD67" s="143">
        <f t="shared" si="4"/>
        <v>0</v>
      </c>
      <c r="BE67" s="143">
        <f t="shared" si="5"/>
        <v>0</v>
      </c>
      <c r="CA67" s="172">
        <v>1</v>
      </c>
      <c r="CB67" s="172">
        <v>7</v>
      </c>
      <c r="CZ67" s="143">
        <v>0</v>
      </c>
    </row>
    <row r="68" spans="1:104" x14ac:dyDescent="0.2">
      <c r="A68" s="165">
        <v>36</v>
      </c>
      <c r="B68" s="166" t="s">
        <v>190</v>
      </c>
      <c r="C68" s="167" t="s">
        <v>191</v>
      </c>
      <c r="D68" s="168" t="s">
        <v>146</v>
      </c>
      <c r="E68" s="169">
        <v>24</v>
      </c>
      <c r="F68" s="169">
        <v>0</v>
      </c>
      <c r="G68" s="170">
        <f t="shared" si="0"/>
        <v>0</v>
      </c>
      <c r="O68" s="164">
        <v>2</v>
      </c>
      <c r="AA68" s="143">
        <v>1</v>
      </c>
      <c r="AB68" s="143">
        <v>7</v>
      </c>
      <c r="AC68" s="143">
        <v>7</v>
      </c>
      <c r="AZ68" s="143">
        <v>2</v>
      </c>
      <c r="BA68" s="143">
        <f t="shared" si="1"/>
        <v>0</v>
      </c>
      <c r="BB68" s="171">
        <f t="shared" si="2"/>
        <v>0</v>
      </c>
      <c r="BC68" s="143">
        <f t="shared" si="3"/>
        <v>0</v>
      </c>
      <c r="BD68" s="143">
        <f t="shared" si="4"/>
        <v>0</v>
      </c>
      <c r="BE68" s="143">
        <f t="shared" si="5"/>
        <v>0</v>
      </c>
      <c r="CA68" s="172">
        <v>1</v>
      </c>
      <c r="CB68" s="172">
        <v>7</v>
      </c>
      <c r="CZ68" s="143">
        <v>0</v>
      </c>
    </row>
    <row r="69" spans="1:104" x14ac:dyDescent="0.2">
      <c r="A69" s="165">
        <v>37</v>
      </c>
      <c r="B69" s="166" t="s">
        <v>192</v>
      </c>
      <c r="C69" s="167" t="s">
        <v>193</v>
      </c>
      <c r="D69" s="168" t="s">
        <v>194</v>
      </c>
      <c r="E69" s="169">
        <v>10</v>
      </c>
      <c r="F69" s="169">
        <v>0</v>
      </c>
      <c r="G69" s="170">
        <f t="shared" si="0"/>
        <v>0</v>
      </c>
      <c r="O69" s="164">
        <v>2</v>
      </c>
      <c r="AA69" s="143">
        <v>12</v>
      </c>
      <c r="AB69" s="143">
        <v>0</v>
      </c>
      <c r="AC69" s="143">
        <v>78</v>
      </c>
      <c r="AZ69" s="143">
        <v>2</v>
      </c>
      <c r="BA69" s="143">
        <f t="shared" si="1"/>
        <v>0</v>
      </c>
      <c r="BB69" s="171">
        <f t="shared" si="2"/>
        <v>0</v>
      </c>
      <c r="BC69" s="143">
        <f t="shared" si="3"/>
        <v>0</v>
      </c>
      <c r="BD69" s="143">
        <f t="shared" si="4"/>
        <v>0</v>
      </c>
      <c r="BE69" s="143">
        <f t="shared" si="5"/>
        <v>0</v>
      </c>
      <c r="CA69" s="172">
        <v>12</v>
      </c>
      <c r="CB69" s="172">
        <v>0</v>
      </c>
      <c r="CZ69" s="143">
        <v>0</v>
      </c>
    </row>
    <row r="70" spans="1:104" x14ac:dyDescent="0.2">
      <c r="A70" s="165">
        <v>38</v>
      </c>
      <c r="B70" s="166" t="s">
        <v>195</v>
      </c>
      <c r="C70" s="167" t="s">
        <v>196</v>
      </c>
      <c r="D70" s="168" t="s">
        <v>194</v>
      </c>
      <c r="E70" s="169">
        <v>10</v>
      </c>
      <c r="F70" s="169">
        <v>0</v>
      </c>
      <c r="G70" s="170">
        <f t="shared" si="0"/>
        <v>0</v>
      </c>
      <c r="O70" s="164">
        <v>2</v>
      </c>
      <c r="AA70" s="143">
        <v>12</v>
      </c>
      <c r="AB70" s="143">
        <v>0</v>
      </c>
      <c r="AC70" s="143">
        <v>79</v>
      </c>
      <c r="AZ70" s="143">
        <v>2</v>
      </c>
      <c r="BA70" s="143">
        <f t="shared" si="1"/>
        <v>0</v>
      </c>
      <c r="BB70" s="171">
        <f t="shared" si="2"/>
        <v>0</v>
      </c>
      <c r="BC70" s="143">
        <f t="shared" si="3"/>
        <v>0</v>
      </c>
      <c r="BD70" s="143">
        <f t="shared" si="4"/>
        <v>0</v>
      </c>
      <c r="BE70" s="143">
        <f t="shared" si="5"/>
        <v>0</v>
      </c>
      <c r="CA70" s="172">
        <v>12</v>
      </c>
      <c r="CB70" s="172">
        <v>0</v>
      </c>
      <c r="CZ70" s="143">
        <v>0</v>
      </c>
    </row>
    <row r="71" spans="1:104" x14ac:dyDescent="0.2">
      <c r="A71" s="165">
        <v>39</v>
      </c>
      <c r="B71" s="166" t="s">
        <v>197</v>
      </c>
      <c r="C71" s="167" t="s">
        <v>198</v>
      </c>
      <c r="D71" s="168" t="s">
        <v>94</v>
      </c>
      <c r="E71" s="169">
        <v>1</v>
      </c>
      <c r="F71" s="169">
        <v>0</v>
      </c>
      <c r="G71" s="170">
        <f t="shared" si="0"/>
        <v>0</v>
      </c>
      <c r="O71" s="164">
        <v>2</v>
      </c>
      <c r="AA71" s="143">
        <v>12</v>
      </c>
      <c r="AB71" s="143">
        <v>0</v>
      </c>
      <c r="AC71" s="143">
        <v>80</v>
      </c>
      <c r="AZ71" s="143">
        <v>2</v>
      </c>
      <c r="BA71" s="143">
        <f t="shared" si="1"/>
        <v>0</v>
      </c>
      <c r="BB71" s="171">
        <f t="shared" si="2"/>
        <v>0</v>
      </c>
      <c r="BC71" s="143">
        <f t="shared" si="3"/>
        <v>0</v>
      </c>
      <c r="BD71" s="143">
        <f t="shared" si="4"/>
        <v>0</v>
      </c>
      <c r="BE71" s="143">
        <f t="shared" si="5"/>
        <v>0</v>
      </c>
      <c r="CA71" s="172">
        <v>12</v>
      </c>
      <c r="CB71" s="172">
        <v>0</v>
      </c>
      <c r="CZ71" s="143">
        <v>0</v>
      </c>
    </row>
    <row r="72" spans="1:104" x14ac:dyDescent="0.2">
      <c r="A72" s="165">
        <v>40</v>
      </c>
      <c r="B72" s="166" t="s">
        <v>199</v>
      </c>
      <c r="C72" s="167" t="s">
        <v>200</v>
      </c>
      <c r="D72" s="168" t="s">
        <v>136</v>
      </c>
      <c r="E72" s="169">
        <v>5</v>
      </c>
      <c r="F72" s="169">
        <v>0</v>
      </c>
      <c r="G72" s="170">
        <f t="shared" si="0"/>
        <v>0</v>
      </c>
      <c r="O72" s="164">
        <v>2</v>
      </c>
      <c r="AA72" s="143">
        <v>12</v>
      </c>
      <c r="AB72" s="143">
        <v>0</v>
      </c>
      <c r="AC72" s="143">
        <v>83</v>
      </c>
      <c r="AZ72" s="143">
        <v>2</v>
      </c>
      <c r="BA72" s="143">
        <f t="shared" si="1"/>
        <v>0</v>
      </c>
      <c r="BB72" s="171">
        <f t="shared" si="2"/>
        <v>0</v>
      </c>
      <c r="BC72" s="143">
        <f t="shared" si="3"/>
        <v>0</v>
      </c>
      <c r="BD72" s="143">
        <f t="shared" si="4"/>
        <v>0</v>
      </c>
      <c r="BE72" s="143">
        <f t="shared" si="5"/>
        <v>0</v>
      </c>
      <c r="CA72" s="172">
        <v>12</v>
      </c>
      <c r="CB72" s="172">
        <v>0</v>
      </c>
      <c r="CZ72" s="143">
        <v>0</v>
      </c>
    </row>
    <row r="73" spans="1:104" x14ac:dyDescent="0.2">
      <c r="A73" s="165">
        <v>41</v>
      </c>
      <c r="B73" s="166" t="s">
        <v>201</v>
      </c>
      <c r="C73" s="167" t="s">
        <v>202</v>
      </c>
      <c r="D73" s="168" t="s">
        <v>203</v>
      </c>
      <c r="E73" s="169">
        <v>6</v>
      </c>
      <c r="F73" s="169">
        <v>0</v>
      </c>
      <c r="G73" s="170">
        <f t="shared" si="0"/>
        <v>0</v>
      </c>
      <c r="O73" s="164">
        <v>2</v>
      </c>
      <c r="AA73" s="143">
        <v>12</v>
      </c>
      <c r="AB73" s="143">
        <v>0</v>
      </c>
      <c r="AC73" s="143">
        <v>84</v>
      </c>
      <c r="AZ73" s="143">
        <v>2</v>
      </c>
      <c r="BA73" s="143">
        <f t="shared" si="1"/>
        <v>0</v>
      </c>
      <c r="BB73" s="171">
        <f t="shared" si="2"/>
        <v>0</v>
      </c>
      <c r="BC73" s="143">
        <f t="shared" si="3"/>
        <v>0</v>
      </c>
      <c r="BD73" s="143">
        <f t="shared" si="4"/>
        <v>0</v>
      </c>
      <c r="BE73" s="143">
        <f t="shared" si="5"/>
        <v>0</v>
      </c>
      <c r="CA73" s="172">
        <v>12</v>
      </c>
      <c r="CB73" s="172">
        <v>0</v>
      </c>
      <c r="CZ73" s="143">
        <v>0</v>
      </c>
    </row>
    <row r="74" spans="1:104" x14ac:dyDescent="0.2">
      <c r="A74" s="165">
        <v>42</v>
      </c>
      <c r="B74" s="166" t="s">
        <v>204</v>
      </c>
      <c r="C74" s="167" t="s">
        <v>205</v>
      </c>
      <c r="D74" s="168" t="s">
        <v>136</v>
      </c>
      <c r="E74" s="169">
        <v>8</v>
      </c>
      <c r="F74" s="169">
        <v>0</v>
      </c>
      <c r="G74" s="170">
        <f t="shared" si="0"/>
        <v>0</v>
      </c>
      <c r="O74" s="164">
        <v>2</v>
      </c>
      <c r="AA74" s="143">
        <v>12</v>
      </c>
      <c r="AB74" s="143">
        <v>0</v>
      </c>
      <c r="AC74" s="143">
        <v>86</v>
      </c>
      <c r="AZ74" s="143">
        <v>2</v>
      </c>
      <c r="BA74" s="143">
        <f t="shared" si="1"/>
        <v>0</v>
      </c>
      <c r="BB74" s="171">
        <f t="shared" si="2"/>
        <v>0</v>
      </c>
      <c r="BC74" s="143">
        <f t="shared" si="3"/>
        <v>0</v>
      </c>
      <c r="BD74" s="143">
        <f t="shared" si="4"/>
        <v>0</v>
      </c>
      <c r="BE74" s="143">
        <f t="shared" si="5"/>
        <v>0</v>
      </c>
      <c r="CA74" s="172">
        <v>12</v>
      </c>
      <c r="CB74" s="172">
        <v>0</v>
      </c>
      <c r="CZ74" s="143">
        <v>0</v>
      </c>
    </row>
    <row r="75" spans="1:104" x14ac:dyDescent="0.2">
      <c r="A75" s="165">
        <v>43</v>
      </c>
      <c r="B75" s="166" t="s">
        <v>206</v>
      </c>
      <c r="C75" s="167" t="s">
        <v>207</v>
      </c>
      <c r="D75" s="168" t="s">
        <v>136</v>
      </c>
      <c r="E75" s="169">
        <v>82</v>
      </c>
      <c r="F75" s="169">
        <v>0</v>
      </c>
      <c r="G75" s="170">
        <f t="shared" si="0"/>
        <v>0</v>
      </c>
      <c r="O75" s="164">
        <v>2</v>
      </c>
      <c r="AA75" s="143">
        <v>1</v>
      </c>
      <c r="AB75" s="143">
        <v>7</v>
      </c>
      <c r="AC75" s="143">
        <v>7</v>
      </c>
      <c r="AZ75" s="143">
        <v>2</v>
      </c>
      <c r="BA75" s="143">
        <f t="shared" si="1"/>
        <v>0</v>
      </c>
      <c r="BB75" s="171">
        <f t="shared" si="2"/>
        <v>0</v>
      </c>
      <c r="BC75" s="143">
        <f t="shared" si="3"/>
        <v>0</v>
      </c>
      <c r="BD75" s="143">
        <f t="shared" si="4"/>
        <v>0</v>
      </c>
      <c r="BE75" s="143">
        <f t="shared" si="5"/>
        <v>0</v>
      </c>
      <c r="CA75" s="172">
        <v>1</v>
      </c>
      <c r="CB75" s="172">
        <v>7</v>
      </c>
      <c r="CZ75" s="143">
        <v>9.3000000000000005E-4</v>
      </c>
    </row>
    <row r="76" spans="1:104" x14ac:dyDescent="0.2">
      <c r="A76" s="165">
        <v>44</v>
      </c>
      <c r="B76" s="166" t="s">
        <v>208</v>
      </c>
      <c r="C76" s="167" t="s">
        <v>209</v>
      </c>
      <c r="D76" s="168" t="s">
        <v>136</v>
      </c>
      <c r="E76" s="169">
        <v>7</v>
      </c>
      <c r="F76" s="169">
        <v>0</v>
      </c>
      <c r="G76" s="170">
        <f t="shared" si="0"/>
        <v>0</v>
      </c>
      <c r="O76" s="164">
        <v>2</v>
      </c>
      <c r="AA76" s="143">
        <v>3</v>
      </c>
      <c r="AB76" s="143">
        <v>0</v>
      </c>
      <c r="AC76" s="143" t="s">
        <v>208</v>
      </c>
      <c r="AZ76" s="143">
        <v>2</v>
      </c>
      <c r="BA76" s="143">
        <f t="shared" si="1"/>
        <v>0</v>
      </c>
      <c r="BB76" s="171">
        <f t="shared" si="2"/>
        <v>0</v>
      </c>
      <c r="BC76" s="143">
        <f t="shared" si="3"/>
        <v>0</v>
      </c>
      <c r="BD76" s="143">
        <f t="shared" si="4"/>
        <v>0</v>
      </c>
      <c r="BE76" s="143">
        <f t="shared" si="5"/>
        <v>0</v>
      </c>
      <c r="CA76" s="172">
        <v>3</v>
      </c>
      <c r="CB76" s="172">
        <v>0</v>
      </c>
      <c r="CZ76" s="143">
        <v>2.9E-4</v>
      </c>
    </row>
    <row r="77" spans="1:104" x14ac:dyDescent="0.2">
      <c r="A77" s="165">
        <v>45</v>
      </c>
      <c r="B77" s="166" t="s">
        <v>210</v>
      </c>
      <c r="C77" s="167" t="s">
        <v>211</v>
      </c>
      <c r="D77" s="168" t="s">
        <v>136</v>
      </c>
      <c r="E77" s="169">
        <v>14</v>
      </c>
      <c r="F77" s="169">
        <v>0</v>
      </c>
      <c r="G77" s="170">
        <f t="shared" si="0"/>
        <v>0</v>
      </c>
      <c r="O77" s="164">
        <v>2</v>
      </c>
      <c r="AA77" s="143">
        <v>3</v>
      </c>
      <c r="AB77" s="143">
        <v>0</v>
      </c>
      <c r="AC77" s="143" t="s">
        <v>210</v>
      </c>
      <c r="AZ77" s="143">
        <v>2</v>
      </c>
      <c r="BA77" s="143">
        <f t="shared" si="1"/>
        <v>0</v>
      </c>
      <c r="BB77" s="171">
        <f t="shared" si="2"/>
        <v>0</v>
      </c>
      <c r="BC77" s="143">
        <f t="shared" si="3"/>
        <v>0</v>
      </c>
      <c r="BD77" s="143">
        <f t="shared" si="4"/>
        <v>0</v>
      </c>
      <c r="BE77" s="143">
        <f t="shared" si="5"/>
        <v>0</v>
      </c>
      <c r="CA77" s="172">
        <v>3</v>
      </c>
      <c r="CB77" s="172">
        <v>0</v>
      </c>
      <c r="CZ77" s="143">
        <v>3.8000000000000002E-4</v>
      </c>
    </row>
    <row r="78" spans="1:104" x14ac:dyDescent="0.2">
      <c r="A78" s="165">
        <v>46</v>
      </c>
      <c r="B78" s="166" t="s">
        <v>212</v>
      </c>
      <c r="C78" s="167" t="s">
        <v>213</v>
      </c>
      <c r="D78" s="168" t="s">
        <v>136</v>
      </c>
      <c r="E78" s="169">
        <v>11</v>
      </c>
      <c r="F78" s="169">
        <v>0</v>
      </c>
      <c r="G78" s="170">
        <f t="shared" si="0"/>
        <v>0</v>
      </c>
      <c r="O78" s="164">
        <v>2</v>
      </c>
      <c r="AA78" s="143">
        <v>3</v>
      </c>
      <c r="AB78" s="143">
        <v>0</v>
      </c>
      <c r="AC78" s="143" t="s">
        <v>212</v>
      </c>
      <c r="AZ78" s="143">
        <v>2</v>
      </c>
      <c r="BA78" s="143">
        <f t="shared" si="1"/>
        <v>0</v>
      </c>
      <c r="BB78" s="171">
        <f t="shared" si="2"/>
        <v>0</v>
      </c>
      <c r="BC78" s="143">
        <f t="shared" si="3"/>
        <v>0</v>
      </c>
      <c r="BD78" s="143">
        <f t="shared" si="4"/>
        <v>0</v>
      </c>
      <c r="BE78" s="143">
        <f t="shared" si="5"/>
        <v>0</v>
      </c>
      <c r="CA78" s="172">
        <v>3</v>
      </c>
      <c r="CB78" s="172">
        <v>0</v>
      </c>
      <c r="CZ78" s="143">
        <v>6.6E-4</v>
      </c>
    </row>
    <row r="79" spans="1:104" x14ac:dyDescent="0.2">
      <c r="A79" s="165">
        <v>47</v>
      </c>
      <c r="B79" s="166" t="s">
        <v>214</v>
      </c>
      <c r="C79" s="167" t="s">
        <v>215</v>
      </c>
      <c r="D79" s="168" t="s">
        <v>136</v>
      </c>
      <c r="E79" s="169">
        <v>4</v>
      </c>
      <c r="F79" s="169">
        <v>0</v>
      </c>
      <c r="G79" s="170">
        <f t="shared" si="0"/>
        <v>0</v>
      </c>
      <c r="O79" s="164">
        <v>2</v>
      </c>
      <c r="AA79" s="143">
        <v>3</v>
      </c>
      <c r="AB79" s="143">
        <v>0</v>
      </c>
      <c r="AC79" s="143" t="s">
        <v>214</v>
      </c>
      <c r="AZ79" s="143">
        <v>2</v>
      </c>
      <c r="BA79" s="143">
        <f t="shared" si="1"/>
        <v>0</v>
      </c>
      <c r="BB79" s="171">
        <f t="shared" si="2"/>
        <v>0</v>
      </c>
      <c r="BC79" s="143">
        <f t="shared" si="3"/>
        <v>0</v>
      </c>
      <c r="BD79" s="143">
        <f t="shared" si="4"/>
        <v>0</v>
      </c>
      <c r="BE79" s="143">
        <f t="shared" si="5"/>
        <v>0</v>
      </c>
      <c r="CA79" s="172">
        <v>3</v>
      </c>
      <c r="CB79" s="172">
        <v>0</v>
      </c>
      <c r="CZ79" s="143">
        <v>1.2700000000000001E-3</v>
      </c>
    </row>
    <row r="80" spans="1:104" x14ac:dyDescent="0.2">
      <c r="A80" s="165">
        <v>48</v>
      </c>
      <c r="B80" s="166" t="s">
        <v>216</v>
      </c>
      <c r="C80" s="167" t="s">
        <v>217</v>
      </c>
      <c r="D80" s="168" t="s">
        <v>136</v>
      </c>
      <c r="E80" s="169">
        <v>3</v>
      </c>
      <c r="F80" s="169">
        <v>0</v>
      </c>
      <c r="G80" s="170">
        <f t="shared" si="0"/>
        <v>0</v>
      </c>
      <c r="O80" s="164">
        <v>2</v>
      </c>
      <c r="AA80" s="143">
        <v>3</v>
      </c>
      <c r="AB80" s="143">
        <v>0</v>
      </c>
      <c r="AC80" s="143" t="s">
        <v>216</v>
      </c>
      <c r="AZ80" s="143">
        <v>2</v>
      </c>
      <c r="BA80" s="143">
        <f t="shared" si="1"/>
        <v>0</v>
      </c>
      <c r="BB80" s="171">
        <f t="shared" si="2"/>
        <v>0</v>
      </c>
      <c r="BC80" s="143">
        <f t="shared" si="3"/>
        <v>0</v>
      </c>
      <c r="BD80" s="143">
        <f t="shared" si="4"/>
        <v>0</v>
      </c>
      <c r="BE80" s="143">
        <f t="shared" si="5"/>
        <v>0</v>
      </c>
      <c r="CA80" s="172">
        <v>3</v>
      </c>
      <c r="CB80" s="172">
        <v>0</v>
      </c>
      <c r="CZ80" s="143">
        <v>2.7999999999999998E-4</v>
      </c>
    </row>
    <row r="81" spans="1:104" x14ac:dyDescent="0.2">
      <c r="A81" s="165">
        <v>49</v>
      </c>
      <c r="B81" s="166" t="s">
        <v>218</v>
      </c>
      <c r="C81" s="167" t="s">
        <v>219</v>
      </c>
      <c r="D81" s="168" t="s">
        <v>136</v>
      </c>
      <c r="E81" s="169">
        <v>5</v>
      </c>
      <c r="F81" s="169">
        <v>0</v>
      </c>
      <c r="G81" s="170">
        <f t="shared" si="0"/>
        <v>0</v>
      </c>
      <c r="O81" s="164">
        <v>2</v>
      </c>
      <c r="AA81" s="143">
        <v>3</v>
      </c>
      <c r="AB81" s="143">
        <v>0</v>
      </c>
      <c r="AC81" s="143" t="s">
        <v>218</v>
      </c>
      <c r="AZ81" s="143">
        <v>2</v>
      </c>
      <c r="BA81" s="143">
        <f t="shared" si="1"/>
        <v>0</v>
      </c>
      <c r="BB81" s="171">
        <f t="shared" si="2"/>
        <v>0</v>
      </c>
      <c r="BC81" s="143">
        <f t="shared" si="3"/>
        <v>0</v>
      </c>
      <c r="BD81" s="143">
        <f t="shared" si="4"/>
        <v>0</v>
      </c>
      <c r="BE81" s="143">
        <f t="shared" si="5"/>
        <v>0</v>
      </c>
      <c r="CA81" s="172">
        <v>3</v>
      </c>
      <c r="CB81" s="172">
        <v>0</v>
      </c>
      <c r="CZ81" s="143">
        <v>4.2999999999999999E-4</v>
      </c>
    </row>
    <row r="82" spans="1:104" x14ac:dyDescent="0.2">
      <c r="A82" s="165">
        <v>50</v>
      </c>
      <c r="B82" s="166" t="s">
        <v>220</v>
      </c>
      <c r="C82" s="167" t="s">
        <v>221</v>
      </c>
      <c r="D82" s="168" t="s">
        <v>136</v>
      </c>
      <c r="E82" s="169">
        <v>1</v>
      </c>
      <c r="F82" s="169">
        <v>0</v>
      </c>
      <c r="G82" s="170">
        <f t="shared" si="0"/>
        <v>0</v>
      </c>
      <c r="O82" s="164">
        <v>2</v>
      </c>
      <c r="AA82" s="143">
        <v>3</v>
      </c>
      <c r="AB82" s="143">
        <v>0</v>
      </c>
      <c r="AC82" s="143" t="s">
        <v>220</v>
      </c>
      <c r="AZ82" s="143">
        <v>2</v>
      </c>
      <c r="BA82" s="143">
        <f t="shared" si="1"/>
        <v>0</v>
      </c>
      <c r="BB82" s="171">
        <f t="shared" si="2"/>
        <v>0</v>
      </c>
      <c r="BC82" s="143">
        <f t="shared" si="3"/>
        <v>0</v>
      </c>
      <c r="BD82" s="143">
        <f t="shared" si="4"/>
        <v>0</v>
      </c>
      <c r="BE82" s="143">
        <f t="shared" si="5"/>
        <v>0</v>
      </c>
      <c r="CA82" s="172">
        <v>3</v>
      </c>
      <c r="CB82" s="172">
        <v>0</v>
      </c>
      <c r="CZ82" s="143">
        <v>7.9000000000000001E-4</v>
      </c>
    </row>
    <row r="83" spans="1:104" x14ac:dyDescent="0.2">
      <c r="A83" s="165">
        <v>51</v>
      </c>
      <c r="B83" s="166" t="s">
        <v>222</v>
      </c>
      <c r="C83" s="167" t="s">
        <v>223</v>
      </c>
      <c r="D83" s="168" t="s">
        <v>136</v>
      </c>
      <c r="E83" s="169">
        <v>3</v>
      </c>
      <c r="F83" s="169">
        <v>0</v>
      </c>
      <c r="G83" s="170">
        <f t="shared" si="0"/>
        <v>0</v>
      </c>
      <c r="O83" s="164">
        <v>2</v>
      </c>
      <c r="AA83" s="143">
        <v>3</v>
      </c>
      <c r="AB83" s="143">
        <v>0</v>
      </c>
      <c r="AC83" s="143" t="s">
        <v>222</v>
      </c>
      <c r="AZ83" s="143">
        <v>2</v>
      </c>
      <c r="BA83" s="143">
        <f t="shared" si="1"/>
        <v>0</v>
      </c>
      <c r="BB83" s="171">
        <f t="shared" si="2"/>
        <v>0</v>
      </c>
      <c r="BC83" s="143">
        <f t="shared" si="3"/>
        <v>0</v>
      </c>
      <c r="BD83" s="143">
        <f t="shared" si="4"/>
        <v>0</v>
      </c>
      <c r="BE83" s="143">
        <f t="shared" si="5"/>
        <v>0</v>
      </c>
      <c r="CA83" s="172">
        <v>3</v>
      </c>
      <c r="CB83" s="172">
        <v>0</v>
      </c>
      <c r="CZ83" s="143">
        <v>1.15E-3</v>
      </c>
    </row>
    <row r="84" spans="1:104" x14ac:dyDescent="0.2">
      <c r="A84" s="165">
        <v>52</v>
      </c>
      <c r="B84" s="166" t="s">
        <v>224</v>
      </c>
      <c r="C84" s="167" t="s">
        <v>225</v>
      </c>
      <c r="D84" s="168" t="s">
        <v>136</v>
      </c>
      <c r="E84" s="169">
        <v>1</v>
      </c>
      <c r="F84" s="169">
        <v>0</v>
      </c>
      <c r="G84" s="170">
        <f t="shared" si="0"/>
        <v>0</v>
      </c>
      <c r="O84" s="164">
        <v>2</v>
      </c>
      <c r="AA84" s="143">
        <v>3</v>
      </c>
      <c r="AB84" s="143">
        <v>0</v>
      </c>
      <c r="AC84" s="143" t="s">
        <v>224</v>
      </c>
      <c r="AZ84" s="143">
        <v>2</v>
      </c>
      <c r="BA84" s="143">
        <f t="shared" si="1"/>
        <v>0</v>
      </c>
      <c r="BB84" s="171">
        <f t="shared" si="2"/>
        <v>0</v>
      </c>
      <c r="BC84" s="143">
        <f t="shared" si="3"/>
        <v>0</v>
      </c>
      <c r="BD84" s="143">
        <f t="shared" si="4"/>
        <v>0</v>
      </c>
      <c r="BE84" s="143">
        <f t="shared" si="5"/>
        <v>0</v>
      </c>
      <c r="CA84" s="172">
        <v>3</v>
      </c>
      <c r="CB84" s="172">
        <v>0</v>
      </c>
      <c r="CZ84" s="143">
        <v>1.15E-3</v>
      </c>
    </row>
    <row r="85" spans="1:104" x14ac:dyDescent="0.2">
      <c r="A85" s="165">
        <v>53</v>
      </c>
      <c r="B85" s="166" t="s">
        <v>226</v>
      </c>
      <c r="C85" s="167" t="s">
        <v>227</v>
      </c>
      <c r="D85" s="168" t="s">
        <v>136</v>
      </c>
      <c r="E85" s="169">
        <v>5</v>
      </c>
      <c r="F85" s="169">
        <v>0</v>
      </c>
      <c r="G85" s="170">
        <f t="shared" si="0"/>
        <v>0</v>
      </c>
      <c r="O85" s="164">
        <v>2</v>
      </c>
      <c r="AA85" s="143">
        <v>3</v>
      </c>
      <c r="AB85" s="143">
        <v>0</v>
      </c>
      <c r="AC85" s="143" t="s">
        <v>226</v>
      </c>
      <c r="AZ85" s="143">
        <v>2</v>
      </c>
      <c r="BA85" s="143">
        <f t="shared" si="1"/>
        <v>0</v>
      </c>
      <c r="BB85" s="171">
        <f t="shared" si="2"/>
        <v>0</v>
      </c>
      <c r="BC85" s="143">
        <f t="shared" si="3"/>
        <v>0</v>
      </c>
      <c r="BD85" s="143">
        <f t="shared" si="4"/>
        <v>0</v>
      </c>
      <c r="BE85" s="143">
        <f t="shared" si="5"/>
        <v>0</v>
      </c>
      <c r="CA85" s="172">
        <v>3</v>
      </c>
      <c r="CB85" s="172">
        <v>0</v>
      </c>
      <c r="CZ85" s="143">
        <v>1.15E-3</v>
      </c>
    </row>
    <row r="86" spans="1:104" x14ac:dyDescent="0.2">
      <c r="A86" s="165">
        <v>54</v>
      </c>
      <c r="B86" s="166" t="s">
        <v>228</v>
      </c>
      <c r="C86" s="167" t="s">
        <v>229</v>
      </c>
      <c r="D86" s="168" t="s">
        <v>136</v>
      </c>
      <c r="E86" s="169">
        <v>1</v>
      </c>
      <c r="F86" s="169">
        <v>0</v>
      </c>
      <c r="G86" s="170">
        <f t="shared" si="0"/>
        <v>0</v>
      </c>
      <c r="O86" s="164">
        <v>2</v>
      </c>
      <c r="AA86" s="143">
        <v>3</v>
      </c>
      <c r="AB86" s="143">
        <v>0</v>
      </c>
      <c r="AC86" s="143" t="s">
        <v>228</v>
      </c>
      <c r="AZ86" s="143">
        <v>2</v>
      </c>
      <c r="BA86" s="143">
        <f t="shared" si="1"/>
        <v>0</v>
      </c>
      <c r="BB86" s="171">
        <f t="shared" si="2"/>
        <v>0</v>
      </c>
      <c r="BC86" s="143">
        <f t="shared" si="3"/>
        <v>0</v>
      </c>
      <c r="BD86" s="143">
        <f t="shared" si="4"/>
        <v>0</v>
      </c>
      <c r="BE86" s="143">
        <f t="shared" si="5"/>
        <v>0</v>
      </c>
      <c r="CA86" s="172">
        <v>3</v>
      </c>
      <c r="CB86" s="172">
        <v>0</v>
      </c>
      <c r="CZ86" s="143">
        <v>0</v>
      </c>
    </row>
    <row r="87" spans="1:104" x14ac:dyDescent="0.2">
      <c r="A87" s="165">
        <v>55</v>
      </c>
      <c r="B87" s="166" t="s">
        <v>230</v>
      </c>
      <c r="C87" s="167" t="s">
        <v>231</v>
      </c>
      <c r="D87" s="168" t="s">
        <v>136</v>
      </c>
      <c r="E87" s="169">
        <v>2</v>
      </c>
      <c r="F87" s="169">
        <v>0</v>
      </c>
      <c r="G87" s="170">
        <f t="shared" si="0"/>
        <v>0</v>
      </c>
      <c r="O87" s="164">
        <v>2</v>
      </c>
      <c r="AA87" s="143">
        <v>3</v>
      </c>
      <c r="AB87" s="143">
        <v>0</v>
      </c>
      <c r="AC87" s="143" t="s">
        <v>230</v>
      </c>
      <c r="AZ87" s="143">
        <v>2</v>
      </c>
      <c r="BA87" s="143">
        <f t="shared" si="1"/>
        <v>0</v>
      </c>
      <c r="BB87" s="171">
        <f t="shared" si="2"/>
        <v>0</v>
      </c>
      <c r="BC87" s="143">
        <f t="shared" si="3"/>
        <v>0</v>
      </c>
      <c r="BD87" s="143">
        <f t="shared" si="4"/>
        <v>0</v>
      </c>
      <c r="BE87" s="143">
        <f t="shared" si="5"/>
        <v>0</v>
      </c>
      <c r="CA87" s="172">
        <v>3</v>
      </c>
      <c r="CB87" s="172">
        <v>0</v>
      </c>
      <c r="CZ87" s="143">
        <v>0</v>
      </c>
    </row>
    <row r="88" spans="1:104" x14ac:dyDescent="0.2">
      <c r="A88" s="165">
        <v>56</v>
      </c>
      <c r="B88" s="166" t="s">
        <v>232</v>
      </c>
      <c r="C88" s="167" t="s">
        <v>233</v>
      </c>
      <c r="D88" s="168" t="s">
        <v>136</v>
      </c>
      <c r="E88" s="169">
        <v>3</v>
      </c>
      <c r="F88" s="169">
        <v>0</v>
      </c>
      <c r="G88" s="170">
        <f t="shared" si="0"/>
        <v>0</v>
      </c>
      <c r="O88" s="164">
        <v>2</v>
      </c>
      <c r="AA88" s="143">
        <v>3</v>
      </c>
      <c r="AB88" s="143">
        <v>0</v>
      </c>
      <c r="AC88" s="143" t="s">
        <v>232</v>
      </c>
      <c r="AZ88" s="143">
        <v>2</v>
      </c>
      <c r="BA88" s="143">
        <f t="shared" si="1"/>
        <v>0</v>
      </c>
      <c r="BB88" s="171">
        <f t="shared" si="2"/>
        <v>0</v>
      </c>
      <c r="BC88" s="143">
        <f t="shared" si="3"/>
        <v>0</v>
      </c>
      <c r="BD88" s="143">
        <f t="shared" si="4"/>
        <v>0</v>
      </c>
      <c r="BE88" s="143">
        <f t="shared" si="5"/>
        <v>0</v>
      </c>
      <c r="CA88" s="172">
        <v>3</v>
      </c>
      <c r="CB88" s="172">
        <v>0</v>
      </c>
      <c r="CZ88" s="143">
        <v>0</v>
      </c>
    </row>
    <row r="89" spans="1:104" x14ac:dyDescent="0.2">
      <c r="A89" s="165">
        <v>57</v>
      </c>
      <c r="B89" s="166" t="s">
        <v>234</v>
      </c>
      <c r="C89" s="167" t="s">
        <v>235</v>
      </c>
      <c r="D89" s="168" t="s">
        <v>136</v>
      </c>
      <c r="E89" s="169">
        <v>4</v>
      </c>
      <c r="F89" s="169">
        <v>0</v>
      </c>
      <c r="G89" s="170">
        <f t="shared" si="0"/>
        <v>0</v>
      </c>
      <c r="O89" s="164">
        <v>2</v>
      </c>
      <c r="AA89" s="143">
        <v>3</v>
      </c>
      <c r="AB89" s="143">
        <v>0</v>
      </c>
      <c r="AC89" s="143" t="s">
        <v>234</v>
      </c>
      <c r="AZ89" s="143">
        <v>2</v>
      </c>
      <c r="BA89" s="143">
        <f t="shared" si="1"/>
        <v>0</v>
      </c>
      <c r="BB89" s="171">
        <f t="shared" si="2"/>
        <v>0</v>
      </c>
      <c r="BC89" s="143">
        <f t="shared" si="3"/>
        <v>0</v>
      </c>
      <c r="BD89" s="143">
        <f t="shared" si="4"/>
        <v>0</v>
      </c>
      <c r="BE89" s="143">
        <f t="shared" si="5"/>
        <v>0</v>
      </c>
      <c r="CA89" s="172">
        <v>3</v>
      </c>
      <c r="CB89" s="172">
        <v>0</v>
      </c>
      <c r="CZ89" s="143">
        <v>2.0000000000000001E-4</v>
      </c>
    </row>
    <row r="90" spans="1:104" x14ac:dyDescent="0.2">
      <c r="A90" s="165">
        <v>58</v>
      </c>
      <c r="B90" s="166" t="s">
        <v>236</v>
      </c>
      <c r="C90" s="167" t="s">
        <v>237</v>
      </c>
      <c r="D90" s="168" t="s">
        <v>136</v>
      </c>
      <c r="E90" s="169">
        <v>5</v>
      </c>
      <c r="F90" s="169">
        <v>0</v>
      </c>
      <c r="G90" s="170">
        <f t="shared" si="0"/>
        <v>0</v>
      </c>
      <c r="O90" s="164">
        <v>2</v>
      </c>
      <c r="AA90" s="143">
        <v>3</v>
      </c>
      <c r="AB90" s="143">
        <v>0</v>
      </c>
      <c r="AC90" s="143" t="s">
        <v>236</v>
      </c>
      <c r="AZ90" s="143">
        <v>2</v>
      </c>
      <c r="BA90" s="143">
        <f t="shared" si="1"/>
        <v>0</v>
      </c>
      <c r="BB90" s="171">
        <f t="shared" si="2"/>
        <v>0</v>
      </c>
      <c r="BC90" s="143">
        <f t="shared" si="3"/>
        <v>0</v>
      </c>
      <c r="BD90" s="143">
        <f t="shared" si="4"/>
        <v>0</v>
      </c>
      <c r="BE90" s="143">
        <f t="shared" si="5"/>
        <v>0</v>
      </c>
      <c r="CA90" s="172">
        <v>3</v>
      </c>
      <c r="CB90" s="172">
        <v>0</v>
      </c>
      <c r="CZ90" s="143">
        <v>1.1E-4</v>
      </c>
    </row>
    <row r="91" spans="1:104" x14ac:dyDescent="0.2">
      <c r="A91" s="165">
        <v>59</v>
      </c>
      <c r="B91" s="166" t="s">
        <v>238</v>
      </c>
      <c r="C91" s="167" t="s">
        <v>239</v>
      </c>
      <c r="D91" s="168" t="s">
        <v>136</v>
      </c>
      <c r="E91" s="169">
        <v>3</v>
      </c>
      <c r="F91" s="169">
        <v>0</v>
      </c>
      <c r="G91" s="170">
        <f t="shared" si="0"/>
        <v>0</v>
      </c>
      <c r="O91" s="164">
        <v>2</v>
      </c>
      <c r="AA91" s="143">
        <v>3</v>
      </c>
      <c r="AB91" s="143">
        <v>0</v>
      </c>
      <c r="AC91" s="143" t="s">
        <v>238</v>
      </c>
      <c r="AZ91" s="143">
        <v>2</v>
      </c>
      <c r="BA91" s="143">
        <f t="shared" si="1"/>
        <v>0</v>
      </c>
      <c r="BB91" s="171">
        <f t="shared" si="2"/>
        <v>0</v>
      </c>
      <c r="BC91" s="143">
        <f t="shared" si="3"/>
        <v>0</v>
      </c>
      <c r="BD91" s="143">
        <f t="shared" si="4"/>
        <v>0</v>
      </c>
      <c r="BE91" s="143">
        <f t="shared" si="5"/>
        <v>0</v>
      </c>
      <c r="CA91" s="172">
        <v>3</v>
      </c>
      <c r="CB91" s="172">
        <v>0</v>
      </c>
      <c r="CZ91" s="143">
        <v>0</v>
      </c>
    </row>
    <row r="92" spans="1:104" x14ac:dyDescent="0.2">
      <c r="A92" s="165">
        <v>60</v>
      </c>
      <c r="B92" s="166" t="s">
        <v>240</v>
      </c>
      <c r="C92" s="167" t="s">
        <v>241</v>
      </c>
      <c r="D92" s="168" t="s">
        <v>136</v>
      </c>
      <c r="E92" s="169">
        <v>2</v>
      </c>
      <c r="F92" s="169">
        <v>0</v>
      </c>
      <c r="G92" s="170">
        <f t="shared" si="0"/>
        <v>0</v>
      </c>
      <c r="O92" s="164">
        <v>2</v>
      </c>
      <c r="AA92" s="143">
        <v>3</v>
      </c>
      <c r="AB92" s="143">
        <v>0</v>
      </c>
      <c r="AC92" s="143" t="s">
        <v>240</v>
      </c>
      <c r="AZ92" s="143">
        <v>2</v>
      </c>
      <c r="BA92" s="143">
        <f t="shared" si="1"/>
        <v>0</v>
      </c>
      <c r="BB92" s="171">
        <f t="shared" si="2"/>
        <v>0</v>
      </c>
      <c r="BC92" s="143">
        <f t="shared" si="3"/>
        <v>0</v>
      </c>
      <c r="BD92" s="143">
        <f t="shared" si="4"/>
        <v>0</v>
      </c>
      <c r="BE92" s="143">
        <f t="shared" si="5"/>
        <v>0</v>
      </c>
      <c r="CA92" s="172">
        <v>3</v>
      </c>
      <c r="CB92" s="172">
        <v>0</v>
      </c>
      <c r="CZ92" s="143">
        <v>0</v>
      </c>
    </row>
    <row r="93" spans="1:104" ht="22.5" x14ac:dyDescent="0.2">
      <c r="A93" s="165">
        <v>61</v>
      </c>
      <c r="B93" s="166" t="s">
        <v>242</v>
      </c>
      <c r="C93" s="167" t="s">
        <v>243</v>
      </c>
      <c r="D93" s="168" t="s">
        <v>136</v>
      </c>
      <c r="E93" s="169">
        <v>1</v>
      </c>
      <c r="F93" s="169">
        <v>0</v>
      </c>
      <c r="G93" s="170">
        <f t="shared" si="0"/>
        <v>0</v>
      </c>
      <c r="O93" s="164">
        <v>2</v>
      </c>
      <c r="AA93" s="143">
        <v>3</v>
      </c>
      <c r="AB93" s="143">
        <v>0</v>
      </c>
      <c r="AC93" s="143" t="s">
        <v>242</v>
      </c>
      <c r="AZ93" s="143">
        <v>2</v>
      </c>
      <c r="BA93" s="143">
        <f t="shared" si="1"/>
        <v>0</v>
      </c>
      <c r="BB93" s="171">
        <f t="shared" si="2"/>
        <v>0</v>
      </c>
      <c r="BC93" s="143">
        <f t="shared" si="3"/>
        <v>0</v>
      </c>
      <c r="BD93" s="143">
        <f t="shared" si="4"/>
        <v>0</v>
      </c>
      <c r="BE93" s="143">
        <f t="shared" si="5"/>
        <v>0</v>
      </c>
      <c r="CA93" s="172">
        <v>3</v>
      </c>
      <c r="CB93" s="172">
        <v>0</v>
      </c>
      <c r="CZ93" s="143">
        <v>3.0999999999999999E-3</v>
      </c>
    </row>
    <row r="94" spans="1:104" x14ac:dyDescent="0.2">
      <c r="A94" s="181"/>
      <c r="B94" s="187"/>
      <c r="C94" s="203"/>
      <c r="D94" s="203"/>
      <c r="E94" s="203"/>
      <c r="F94" s="203"/>
      <c r="G94" s="203"/>
      <c r="L94" s="186"/>
      <c r="O94" s="164">
        <v>3</v>
      </c>
    </row>
    <row r="95" spans="1:104" x14ac:dyDescent="0.2">
      <c r="A95" s="165">
        <v>62</v>
      </c>
      <c r="B95" s="166" t="s">
        <v>244</v>
      </c>
      <c r="C95" s="167" t="s">
        <v>245</v>
      </c>
      <c r="D95" s="168" t="s">
        <v>153</v>
      </c>
      <c r="E95" s="169">
        <v>0.19228999999999999</v>
      </c>
      <c r="F95" s="169">
        <v>0</v>
      </c>
      <c r="G95" s="170">
        <f>E95*F95</f>
        <v>0</v>
      </c>
      <c r="O95" s="164">
        <v>2</v>
      </c>
      <c r="AA95" s="143">
        <v>7</v>
      </c>
      <c r="AB95" s="143">
        <v>1001</v>
      </c>
      <c r="AC95" s="143">
        <v>5</v>
      </c>
      <c r="AZ95" s="143">
        <v>2</v>
      </c>
      <c r="BA95" s="143">
        <f>IF(AZ95=1,G95,0)</f>
        <v>0</v>
      </c>
      <c r="BB95" s="171">
        <f>IF(AZ95=2,G95,0)</f>
        <v>0</v>
      </c>
      <c r="BC95" s="143">
        <f>IF(AZ95=3,G95,0)</f>
        <v>0</v>
      </c>
      <c r="BD95" s="143">
        <f>IF(AZ95=4,G95,0)</f>
        <v>0</v>
      </c>
      <c r="BE95" s="143">
        <f>IF(AZ95=5,G95,0)</f>
        <v>0</v>
      </c>
      <c r="CA95" s="172">
        <v>7</v>
      </c>
      <c r="CB95" s="172">
        <v>1001</v>
      </c>
      <c r="CZ95" s="143">
        <v>0</v>
      </c>
    </row>
    <row r="96" spans="1:104" x14ac:dyDescent="0.2">
      <c r="A96" s="173"/>
      <c r="B96" s="174" t="s">
        <v>95</v>
      </c>
      <c r="C96" s="175" t="str">
        <f>CONCATENATE(B50," ",C50)</f>
        <v>721 Vnitřní kanalizace</v>
      </c>
      <c r="D96" s="176"/>
      <c r="E96" s="177"/>
      <c r="F96" s="178"/>
      <c r="G96" s="179">
        <f>SUM(G50:G95)</f>
        <v>0</v>
      </c>
      <c r="O96" s="164">
        <v>4</v>
      </c>
      <c r="BA96" s="180">
        <f>SUM(BA50:BA95)</f>
        <v>0</v>
      </c>
      <c r="BB96" s="180">
        <f>SUM(BB50:BB95)</f>
        <v>0</v>
      </c>
      <c r="BC96" s="180">
        <f>SUM(BC50:BC95)</f>
        <v>0</v>
      </c>
      <c r="BD96" s="180">
        <f>SUM(BD50:BD95)</f>
        <v>0</v>
      </c>
      <c r="BE96" s="180">
        <f>SUM(BE50:BE95)</f>
        <v>0</v>
      </c>
    </row>
    <row r="97" spans="1:104" x14ac:dyDescent="0.2">
      <c r="A97" s="158" t="s">
        <v>90</v>
      </c>
      <c r="B97" s="159" t="s">
        <v>246</v>
      </c>
      <c r="C97" s="160" t="s">
        <v>247</v>
      </c>
      <c r="D97" s="161"/>
      <c r="E97" s="162"/>
      <c r="F97" s="162"/>
      <c r="G97" s="163"/>
      <c r="O97" s="164">
        <v>1</v>
      </c>
    </row>
    <row r="98" spans="1:104" x14ac:dyDescent="0.2">
      <c r="A98" s="165">
        <v>63</v>
      </c>
      <c r="B98" s="166" t="s">
        <v>248</v>
      </c>
      <c r="C98" s="167" t="s">
        <v>249</v>
      </c>
      <c r="D98" s="168" t="s">
        <v>146</v>
      </c>
      <c r="E98" s="169">
        <v>6</v>
      </c>
      <c r="F98" s="169">
        <v>0</v>
      </c>
      <c r="G98" s="170">
        <f t="shared" ref="G98:G134" si="6">E98*F98</f>
        <v>0</v>
      </c>
      <c r="O98" s="164">
        <v>2</v>
      </c>
      <c r="AA98" s="143">
        <v>1</v>
      </c>
      <c r="AB98" s="143">
        <v>7</v>
      </c>
      <c r="AC98" s="143">
        <v>7</v>
      </c>
      <c r="AZ98" s="143">
        <v>2</v>
      </c>
      <c r="BA98" s="143">
        <f t="shared" ref="BA98:BA134" si="7">IF(AZ98=1,G98,0)</f>
        <v>0</v>
      </c>
      <c r="BB98" s="171">
        <f t="shared" ref="BB98:BB134" si="8">IF(AZ98=2,G98,0)</f>
        <v>0</v>
      </c>
      <c r="BC98" s="143">
        <f t="shared" ref="BC98:BC134" si="9">IF(AZ98=3,G98,0)</f>
        <v>0</v>
      </c>
      <c r="BD98" s="143">
        <f t="shared" ref="BD98:BD134" si="10">IF(AZ98=4,G98,0)</f>
        <v>0</v>
      </c>
      <c r="BE98" s="143">
        <f t="shared" ref="BE98:BE134" si="11">IF(AZ98=5,G98,0)</f>
        <v>0</v>
      </c>
      <c r="CA98" s="172">
        <v>1</v>
      </c>
      <c r="CB98" s="172">
        <v>7</v>
      </c>
      <c r="CZ98" s="143">
        <v>3.5920000000000001E-2</v>
      </c>
    </row>
    <row r="99" spans="1:104" x14ac:dyDescent="0.2">
      <c r="A99" s="165">
        <v>64</v>
      </c>
      <c r="B99" s="166" t="s">
        <v>250</v>
      </c>
      <c r="C99" s="167" t="s">
        <v>251</v>
      </c>
      <c r="D99" s="168" t="s">
        <v>146</v>
      </c>
      <c r="E99" s="169">
        <v>22.5</v>
      </c>
      <c r="F99" s="169">
        <v>0</v>
      </c>
      <c r="G99" s="170">
        <f t="shared" si="6"/>
        <v>0</v>
      </c>
      <c r="O99" s="164">
        <v>2</v>
      </c>
      <c r="AA99" s="143">
        <v>1</v>
      </c>
      <c r="AB99" s="143">
        <v>7</v>
      </c>
      <c r="AC99" s="143">
        <v>7</v>
      </c>
      <c r="AZ99" s="143">
        <v>2</v>
      </c>
      <c r="BA99" s="143">
        <f t="shared" si="7"/>
        <v>0</v>
      </c>
      <c r="BB99" s="171">
        <f t="shared" si="8"/>
        <v>0</v>
      </c>
      <c r="BC99" s="143">
        <f t="shared" si="9"/>
        <v>0</v>
      </c>
      <c r="BD99" s="143">
        <f t="shared" si="10"/>
        <v>0</v>
      </c>
      <c r="BE99" s="143">
        <f t="shared" si="11"/>
        <v>0</v>
      </c>
      <c r="CA99" s="172">
        <v>1</v>
      </c>
      <c r="CB99" s="172">
        <v>7</v>
      </c>
      <c r="CZ99" s="143">
        <v>4.0099999999999997E-3</v>
      </c>
    </row>
    <row r="100" spans="1:104" x14ac:dyDescent="0.2">
      <c r="A100" s="165">
        <v>65</v>
      </c>
      <c r="B100" s="166" t="s">
        <v>252</v>
      </c>
      <c r="C100" s="167" t="s">
        <v>253</v>
      </c>
      <c r="D100" s="168" t="s">
        <v>146</v>
      </c>
      <c r="E100" s="169">
        <v>19.5</v>
      </c>
      <c r="F100" s="169">
        <v>0</v>
      </c>
      <c r="G100" s="170">
        <f t="shared" si="6"/>
        <v>0</v>
      </c>
      <c r="O100" s="164">
        <v>2</v>
      </c>
      <c r="AA100" s="143">
        <v>1</v>
      </c>
      <c r="AB100" s="143">
        <v>7</v>
      </c>
      <c r="AC100" s="143">
        <v>7</v>
      </c>
      <c r="AZ100" s="143">
        <v>2</v>
      </c>
      <c r="BA100" s="143">
        <f t="shared" si="7"/>
        <v>0</v>
      </c>
      <c r="BB100" s="171">
        <f t="shared" si="8"/>
        <v>0</v>
      </c>
      <c r="BC100" s="143">
        <f t="shared" si="9"/>
        <v>0</v>
      </c>
      <c r="BD100" s="143">
        <f t="shared" si="10"/>
        <v>0</v>
      </c>
      <c r="BE100" s="143">
        <f t="shared" si="11"/>
        <v>0</v>
      </c>
      <c r="CA100" s="172">
        <v>1</v>
      </c>
      <c r="CB100" s="172">
        <v>7</v>
      </c>
      <c r="CZ100" s="143">
        <v>5.2199999999999998E-3</v>
      </c>
    </row>
    <row r="101" spans="1:104" x14ac:dyDescent="0.2">
      <c r="A101" s="165">
        <v>66</v>
      </c>
      <c r="B101" s="166" t="s">
        <v>254</v>
      </c>
      <c r="C101" s="167" t="s">
        <v>255</v>
      </c>
      <c r="D101" s="168" t="s">
        <v>146</v>
      </c>
      <c r="E101" s="169">
        <v>4</v>
      </c>
      <c r="F101" s="169">
        <v>0</v>
      </c>
      <c r="G101" s="170">
        <f t="shared" si="6"/>
        <v>0</v>
      </c>
      <c r="O101" s="164">
        <v>2</v>
      </c>
      <c r="AA101" s="143">
        <v>1</v>
      </c>
      <c r="AB101" s="143">
        <v>7</v>
      </c>
      <c r="AC101" s="143">
        <v>7</v>
      </c>
      <c r="AZ101" s="143">
        <v>2</v>
      </c>
      <c r="BA101" s="143">
        <f t="shared" si="7"/>
        <v>0</v>
      </c>
      <c r="BB101" s="171">
        <f t="shared" si="8"/>
        <v>0</v>
      </c>
      <c r="BC101" s="143">
        <f t="shared" si="9"/>
        <v>0</v>
      </c>
      <c r="BD101" s="143">
        <f t="shared" si="10"/>
        <v>0</v>
      </c>
      <c r="BE101" s="143">
        <f t="shared" si="11"/>
        <v>0</v>
      </c>
      <c r="CA101" s="172">
        <v>1</v>
      </c>
      <c r="CB101" s="172">
        <v>7</v>
      </c>
      <c r="CZ101" s="143">
        <v>5.4099999999999999E-3</v>
      </c>
    </row>
    <row r="102" spans="1:104" ht="22.5" x14ac:dyDescent="0.2">
      <c r="A102" s="165">
        <v>67</v>
      </c>
      <c r="B102" s="166" t="s">
        <v>256</v>
      </c>
      <c r="C102" s="167" t="s">
        <v>257</v>
      </c>
      <c r="D102" s="168" t="s">
        <v>146</v>
      </c>
      <c r="E102" s="169">
        <v>37</v>
      </c>
      <c r="F102" s="169">
        <v>0</v>
      </c>
      <c r="G102" s="170">
        <f t="shared" si="6"/>
        <v>0</v>
      </c>
      <c r="O102" s="164">
        <v>2</v>
      </c>
      <c r="AA102" s="143">
        <v>1</v>
      </c>
      <c r="AB102" s="143">
        <v>7</v>
      </c>
      <c r="AC102" s="143">
        <v>7</v>
      </c>
      <c r="AZ102" s="143">
        <v>2</v>
      </c>
      <c r="BA102" s="143">
        <f t="shared" si="7"/>
        <v>0</v>
      </c>
      <c r="BB102" s="171">
        <f t="shared" si="8"/>
        <v>0</v>
      </c>
      <c r="BC102" s="143">
        <f t="shared" si="9"/>
        <v>0</v>
      </c>
      <c r="BD102" s="143">
        <f t="shared" si="10"/>
        <v>0</v>
      </c>
      <c r="BE102" s="143">
        <f t="shared" si="11"/>
        <v>0</v>
      </c>
      <c r="CA102" s="172">
        <v>1</v>
      </c>
      <c r="CB102" s="172">
        <v>7</v>
      </c>
      <c r="CZ102" s="143">
        <v>5.2999999999999998E-4</v>
      </c>
    </row>
    <row r="103" spans="1:104" ht="22.5" x14ac:dyDescent="0.2">
      <c r="A103" s="165">
        <v>68</v>
      </c>
      <c r="B103" s="166" t="s">
        <v>258</v>
      </c>
      <c r="C103" s="167" t="s">
        <v>259</v>
      </c>
      <c r="D103" s="168" t="s">
        <v>146</v>
      </c>
      <c r="E103" s="169">
        <v>29</v>
      </c>
      <c r="F103" s="169">
        <v>0</v>
      </c>
      <c r="G103" s="170">
        <f t="shared" si="6"/>
        <v>0</v>
      </c>
      <c r="O103" s="164">
        <v>2</v>
      </c>
      <c r="AA103" s="143">
        <v>1</v>
      </c>
      <c r="AB103" s="143">
        <v>7</v>
      </c>
      <c r="AC103" s="143">
        <v>7</v>
      </c>
      <c r="AZ103" s="143">
        <v>2</v>
      </c>
      <c r="BA103" s="143">
        <f t="shared" si="7"/>
        <v>0</v>
      </c>
      <c r="BB103" s="171">
        <f t="shared" si="8"/>
        <v>0</v>
      </c>
      <c r="BC103" s="143">
        <f t="shared" si="9"/>
        <v>0</v>
      </c>
      <c r="BD103" s="143">
        <f t="shared" si="10"/>
        <v>0</v>
      </c>
      <c r="BE103" s="143">
        <f t="shared" si="11"/>
        <v>0</v>
      </c>
      <c r="CA103" s="172">
        <v>1</v>
      </c>
      <c r="CB103" s="172">
        <v>7</v>
      </c>
      <c r="CZ103" s="143">
        <v>7.2999999999999996E-4</v>
      </c>
    </row>
    <row r="104" spans="1:104" ht="22.5" x14ac:dyDescent="0.2">
      <c r="A104" s="165">
        <v>69</v>
      </c>
      <c r="B104" s="166" t="s">
        <v>260</v>
      </c>
      <c r="C104" s="167" t="s">
        <v>261</v>
      </c>
      <c r="D104" s="168" t="s">
        <v>146</v>
      </c>
      <c r="E104" s="169">
        <v>16.5</v>
      </c>
      <c r="F104" s="169">
        <v>0</v>
      </c>
      <c r="G104" s="170">
        <f t="shared" si="6"/>
        <v>0</v>
      </c>
      <c r="O104" s="164">
        <v>2</v>
      </c>
      <c r="AA104" s="143">
        <v>1</v>
      </c>
      <c r="AB104" s="143">
        <v>7</v>
      </c>
      <c r="AC104" s="143">
        <v>7</v>
      </c>
      <c r="AZ104" s="143">
        <v>2</v>
      </c>
      <c r="BA104" s="143">
        <f t="shared" si="7"/>
        <v>0</v>
      </c>
      <c r="BB104" s="171">
        <f t="shared" si="8"/>
        <v>0</v>
      </c>
      <c r="BC104" s="143">
        <f t="shared" si="9"/>
        <v>0</v>
      </c>
      <c r="BD104" s="143">
        <f t="shared" si="10"/>
        <v>0</v>
      </c>
      <c r="BE104" s="143">
        <f t="shared" si="11"/>
        <v>0</v>
      </c>
      <c r="CA104" s="172">
        <v>1</v>
      </c>
      <c r="CB104" s="172">
        <v>7</v>
      </c>
      <c r="CZ104" s="143">
        <v>1.0000000000000001E-5</v>
      </c>
    </row>
    <row r="105" spans="1:104" ht="22.5" x14ac:dyDescent="0.2">
      <c r="A105" s="165">
        <v>70</v>
      </c>
      <c r="B105" s="166" t="s">
        <v>262</v>
      </c>
      <c r="C105" s="167" t="s">
        <v>263</v>
      </c>
      <c r="D105" s="168" t="s">
        <v>146</v>
      </c>
      <c r="E105" s="169">
        <v>32.5</v>
      </c>
      <c r="F105" s="169">
        <v>0</v>
      </c>
      <c r="G105" s="170">
        <f t="shared" si="6"/>
        <v>0</v>
      </c>
      <c r="O105" s="164">
        <v>2</v>
      </c>
      <c r="AA105" s="143">
        <v>1</v>
      </c>
      <c r="AB105" s="143">
        <v>7</v>
      </c>
      <c r="AC105" s="143">
        <v>7</v>
      </c>
      <c r="AZ105" s="143">
        <v>2</v>
      </c>
      <c r="BA105" s="143">
        <f t="shared" si="7"/>
        <v>0</v>
      </c>
      <c r="BB105" s="171">
        <f t="shared" si="8"/>
        <v>0</v>
      </c>
      <c r="BC105" s="143">
        <f t="shared" si="9"/>
        <v>0</v>
      </c>
      <c r="BD105" s="143">
        <f t="shared" si="10"/>
        <v>0</v>
      </c>
      <c r="BE105" s="143">
        <f t="shared" si="11"/>
        <v>0</v>
      </c>
      <c r="CA105" s="172">
        <v>1</v>
      </c>
      <c r="CB105" s="172">
        <v>7</v>
      </c>
      <c r="CZ105" s="143">
        <v>3.0000000000000001E-5</v>
      </c>
    </row>
    <row r="106" spans="1:104" ht="22.5" x14ac:dyDescent="0.2">
      <c r="A106" s="165">
        <v>71</v>
      </c>
      <c r="B106" s="166" t="s">
        <v>264</v>
      </c>
      <c r="C106" s="167" t="s">
        <v>265</v>
      </c>
      <c r="D106" s="168" t="s">
        <v>146</v>
      </c>
      <c r="E106" s="169">
        <v>24.5</v>
      </c>
      <c r="F106" s="169">
        <v>0</v>
      </c>
      <c r="G106" s="170">
        <f t="shared" si="6"/>
        <v>0</v>
      </c>
      <c r="O106" s="164">
        <v>2</v>
      </c>
      <c r="AA106" s="143">
        <v>1</v>
      </c>
      <c r="AB106" s="143">
        <v>7</v>
      </c>
      <c r="AC106" s="143">
        <v>7</v>
      </c>
      <c r="AZ106" s="143">
        <v>2</v>
      </c>
      <c r="BA106" s="143">
        <f t="shared" si="7"/>
        <v>0</v>
      </c>
      <c r="BB106" s="171">
        <f t="shared" si="8"/>
        <v>0</v>
      </c>
      <c r="BC106" s="143">
        <f t="shared" si="9"/>
        <v>0</v>
      </c>
      <c r="BD106" s="143">
        <f t="shared" si="10"/>
        <v>0</v>
      </c>
      <c r="BE106" s="143">
        <f t="shared" si="11"/>
        <v>0</v>
      </c>
      <c r="CA106" s="172">
        <v>1</v>
      </c>
      <c r="CB106" s="172">
        <v>7</v>
      </c>
      <c r="CZ106" s="143">
        <v>4.0000000000000003E-5</v>
      </c>
    </row>
    <row r="107" spans="1:104" ht="22.5" x14ac:dyDescent="0.2">
      <c r="A107" s="165">
        <v>72</v>
      </c>
      <c r="B107" s="166" t="s">
        <v>266</v>
      </c>
      <c r="C107" s="167" t="s">
        <v>267</v>
      </c>
      <c r="D107" s="168" t="s">
        <v>146</v>
      </c>
      <c r="E107" s="169">
        <v>6</v>
      </c>
      <c r="F107" s="169">
        <v>0</v>
      </c>
      <c r="G107" s="170">
        <f t="shared" si="6"/>
        <v>0</v>
      </c>
      <c r="O107" s="164">
        <v>2</v>
      </c>
      <c r="AA107" s="143">
        <v>1</v>
      </c>
      <c r="AB107" s="143">
        <v>7</v>
      </c>
      <c r="AC107" s="143">
        <v>7</v>
      </c>
      <c r="AZ107" s="143">
        <v>2</v>
      </c>
      <c r="BA107" s="143">
        <f t="shared" si="7"/>
        <v>0</v>
      </c>
      <c r="BB107" s="171">
        <f t="shared" si="8"/>
        <v>0</v>
      </c>
      <c r="BC107" s="143">
        <f t="shared" si="9"/>
        <v>0</v>
      </c>
      <c r="BD107" s="143">
        <f t="shared" si="10"/>
        <v>0</v>
      </c>
      <c r="BE107" s="143">
        <f t="shared" si="11"/>
        <v>0</v>
      </c>
      <c r="CA107" s="172">
        <v>1</v>
      </c>
      <c r="CB107" s="172">
        <v>7</v>
      </c>
      <c r="CZ107" s="143">
        <v>1.0000000000000001E-5</v>
      </c>
    </row>
    <row r="108" spans="1:104" ht="22.5" x14ac:dyDescent="0.2">
      <c r="A108" s="165">
        <v>73</v>
      </c>
      <c r="B108" s="166" t="s">
        <v>268</v>
      </c>
      <c r="C108" s="167" t="s">
        <v>269</v>
      </c>
      <c r="D108" s="168" t="s">
        <v>146</v>
      </c>
      <c r="E108" s="169">
        <v>24</v>
      </c>
      <c r="F108" s="169">
        <v>0</v>
      </c>
      <c r="G108" s="170">
        <f t="shared" si="6"/>
        <v>0</v>
      </c>
      <c r="O108" s="164">
        <v>2</v>
      </c>
      <c r="AA108" s="143">
        <v>1</v>
      </c>
      <c r="AB108" s="143">
        <v>7</v>
      </c>
      <c r="AC108" s="143">
        <v>7</v>
      </c>
      <c r="AZ108" s="143">
        <v>2</v>
      </c>
      <c r="BA108" s="143">
        <f t="shared" si="7"/>
        <v>0</v>
      </c>
      <c r="BB108" s="171">
        <f t="shared" si="8"/>
        <v>0</v>
      </c>
      <c r="BC108" s="143">
        <f t="shared" si="9"/>
        <v>0</v>
      </c>
      <c r="BD108" s="143">
        <f t="shared" si="10"/>
        <v>0</v>
      </c>
      <c r="BE108" s="143">
        <f t="shared" si="11"/>
        <v>0</v>
      </c>
      <c r="CA108" s="172">
        <v>1</v>
      </c>
      <c r="CB108" s="172">
        <v>7</v>
      </c>
      <c r="CZ108" s="143">
        <v>3.0000000000000001E-5</v>
      </c>
    </row>
    <row r="109" spans="1:104" ht="22.5" x14ac:dyDescent="0.2">
      <c r="A109" s="165">
        <v>74</v>
      </c>
      <c r="B109" s="166" t="s">
        <v>270</v>
      </c>
      <c r="C109" s="167" t="s">
        <v>271</v>
      </c>
      <c r="D109" s="168" t="s">
        <v>146</v>
      </c>
      <c r="E109" s="169">
        <v>8.5</v>
      </c>
      <c r="F109" s="169">
        <v>0</v>
      </c>
      <c r="G109" s="170">
        <f t="shared" si="6"/>
        <v>0</v>
      </c>
      <c r="O109" s="164">
        <v>2</v>
      </c>
      <c r="AA109" s="143">
        <v>1</v>
      </c>
      <c r="AB109" s="143">
        <v>7</v>
      </c>
      <c r="AC109" s="143">
        <v>7</v>
      </c>
      <c r="AZ109" s="143">
        <v>2</v>
      </c>
      <c r="BA109" s="143">
        <f t="shared" si="7"/>
        <v>0</v>
      </c>
      <c r="BB109" s="171">
        <f t="shared" si="8"/>
        <v>0</v>
      </c>
      <c r="BC109" s="143">
        <f t="shared" si="9"/>
        <v>0</v>
      </c>
      <c r="BD109" s="143">
        <f t="shared" si="10"/>
        <v>0</v>
      </c>
      <c r="BE109" s="143">
        <f t="shared" si="11"/>
        <v>0</v>
      </c>
      <c r="CA109" s="172">
        <v>1</v>
      </c>
      <c r="CB109" s="172">
        <v>7</v>
      </c>
      <c r="CZ109" s="143">
        <v>4.0000000000000003E-5</v>
      </c>
    </row>
    <row r="110" spans="1:104" x14ac:dyDescent="0.2">
      <c r="A110" s="165">
        <v>75</v>
      </c>
      <c r="B110" s="166" t="s">
        <v>272</v>
      </c>
      <c r="C110" s="167" t="s">
        <v>273</v>
      </c>
      <c r="D110" s="168" t="s">
        <v>136</v>
      </c>
      <c r="E110" s="169">
        <v>8</v>
      </c>
      <c r="F110" s="169">
        <v>0</v>
      </c>
      <c r="G110" s="170">
        <f t="shared" si="6"/>
        <v>0</v>
      </c>
      <c r="O110" s="164">
        <v>2</v>
      </c>
      <c r="AA110" s="143">
        <v>1</v>
      </c>
      <c r="AB110" s="143">
        <v>7</v>
      </c>
      <c r="AC110" s="143">
        <v>7</v>
      </c>
      <c r="AZ110" s="143">
        <v>2</v>
      </c>
      <c r="BA110" s="143">
        <f t="shared" si="7"/>
        <v>0</v>
      </c>
      <c r="BB110" s="171">
        <f t="shared" si="8"/>
        <v>0</v>
      </c>
      <c r="BC110" s="143">
        <f t="shared" si="9"/>
        <v>0</v>
      </c>
      <c r="BD110" s="143">
        <f t="shared" si="10"/>
        <v>0</v>
      </c>
      <c r="BE110" s="143">
        <f t="shared" si="11"/>
        <v>0</v>
      </c>
      <c r="CA110" s="172">
        <v>1</v>
      </c>
      <c r="CB110" s="172">
        <v>7</v>
      </c>
      <c r="CZ110" s="143">
        <v>0</v>
      </c>
    </row>
    <row r="111" spans="1:104" x14ac:dyDescent="0.2">
      <c r="A111" s="165">
        <v>76</v>
      </c>
      <c r="B111" s="166" t="s">
        <v>274</v>
      </c>
      <c r="C111" s="167" t="s">
        <v>275</v>
      </c>
      <c r="D111" s="168" t="s">
        <v>146</v>
      </c>
      <c r="E111" s="169">
        <v>112</v>
      </c>
      <c r="F111" s="169">
        <v>0</v>
      </c>
      <c r="G111" s="170">
        <f t="shared" si="6"/>
        <v>0</v>
      </c>
      <c r="O111" s="164">
        <v>2</v>
      </c>
      <c r="AA111" s="143">
        <v>1</v>
      </c>
      <c r="AB111" s="143">
        <v>7</v>
      </c>
      <c r="AC111" s="143">
        <v>7</v>
      </c>
      <c r="AZ111" s="143">
        <v>2</v>
      </c>
      <c r="BA111" s="143">
        <f t="shared" si="7"/>
        <v>0</v>
      </c>
      <c r="BB111" s="171">
        <f t="shared" si="8"/>
        <v>0</v>
      </c>
      <c r="BC111" s="143">
        <f t="shared" si="9"/>
        <v>0</v>
      </c>
      <c r="BD111" s="143">
        <f t="shared" si="10"/>
        <v>0</v>
      </c>
      <c r="BE111" s="143">
        <f t="shared" si="11"/>
        <v>0</v>
      </c>
      <c r="CA111" s="172">
        <v>1</v>
      </c>
      <c r="CB111" s="172">
        <v>7</v>
      </c>
      <c r="CZ111" s="143">
        <v>3.8000000000000002E-4</v>
      </c>
    </row>
    <row r="112" spans="1:104" x14ac:dyDescent="0.2">
      <c r="A112" s="165">
        <v>77</v>
      </c>
      <c r="B112" s="166" t="s">
        <v>276</v>
      </c>
      <c r="C112" s="167" t="s">
        <v>277</v>
      </c>
      <c r="D112" s="168" t="s">
        <v>146</v>
      </c>
      <c r="E112" s="169">
        <v>112</v>
      </c>
      <c r="F112" s="169">
        <v>0</v>
      </c>
      <c r="G112" s="170">
        <f t="shared" si="6"/>
        <v>0</v>
      </c>
      <c r="O112" s="164">
        <v>2</v>
      </c>
      <c r="AA112" s="143">
        <v>1</v>
      </c>
      <c r="AB112" s="143">
        <v>7</v>
      </c>
      <c r="AC112" s="143">
        <v>7</v>
      </c>
      <c r="AZ112" s="143">
        <v>2</v>
      </c>
      <c r="BA112" s="143">
        <f t="shared" si="7"/>
        <v>0</v>
      </c>
      <c r="BB112" s="171">
        <f t="shared" si="8"/>
        <v>0</v>
      </c>
      <c r="BC112" s="143">
        <f t="shared" si="9"/>
        <v>0</v>
      </c>
      <c r="BD112" s="143">
        <f t="shared" si="10"/>
        <v>0</v>
      </c>
      <c r="BE112" s="143">
        <f t="shared" si="11"/>
        <v>0</v>
      </c>
      <c r="CA112" s="172">
        <v>1</v>
      </c>
      <c r="CB112" s="172">
        <v>7</v>
      </c>
      <c r="CZ112" s="143">
        <v>1.0000000000000001E-5</v>
      </c>
    </row>
    <row r="113" spans="1:104" x14ac:dyDescent="0.2">
      <c r="A113" s="165">
        <v>78</v>
      </c>
      <c r="B113" s="166" t="s">
        <v>278</v>
      </c>
      <c r="C113" s="167" t="s">
        <v>279</v>
      </c>
      <c r="D113" s="168" t="s">
        <v>194</v>
      </c>
      <c r="E113" s="169">
        <v>10</v>
      </c>
      <c r="F113" s="169">
        <v>0</v>
      </c>
      <c r="G113" s="170">
        <f t="shared" si="6"/>
        <v>0</v>
      </c>
      <c r="O113" s="164">
        <v>2</v>
      </c>
      <c r="AA113" s="143">
        <v>12</v>
      </c>
      <c r="AB113" s="143">
        <v>0</v>
      </c>
      <c r="AC113" s="143">
        <v>159</v>
      </c>
      <c r="AZ113" s="143">
        <v>2</v>
      </c>
      <c r="BA113" s="143">
        <f t="shared" si="7"/>
        <v>0</v>
      </c>
      <c r="BB113" s="171">
        <f t="shared" si="8"/>
        <v>0</v>
      </c>
      <c r="BC113" s="143">
        <f t="shared" si="9"/>
        <v>0</v>
      </c>
      <c r="BD113" s="143">
        <f t="shared" si="10"/>
        <v>0</v>
      </c>
      <c r="BE113" s="143">
        <f t="shared" si="11"/>
        <v>0</v>
      </c>
      <c r="CA113" s="172">
        <v>12</v>
      </c>
      <c r="CB113" s="172">
        <v>0</v>
      </c>
      <c r="CZ113" s="143">
        <v>0</v>
      </c>
    </row>
    <row r="114" spans="1:104" x14ac:dyDescent="0.2">
      <c r="A114" s="165">
        <v>79</v>
      </c>
      <c r="B114" s="166" t="s">
        <v>280</v>
      </c>
      <c r="C114" s="167" t="s">
        <v>193</v>
      </c>
      <c r="D114" s="168" t="s">
        <v>194</v>
      </c>
      <c r="E114" s="169">
        <v>10</v>
      </c>
      <c r="F114" s="169">
        <v>0</v>
      </c>
      <c r="G114" s="170">
        <f t="shared" si="6"/>
        <v>0</v>
      </c>
      <c r="O114" s="164">
        <v>2</v>
      </c>
      <c r="AA114" s="143">
        <v>12</v>
      </c>
      <c r="AB114" s="143">
        <v>0</v>
      </c>
      <c r="AC114" s="143">
        <v>160</v>
      </c>
      <c r="AZ114" s="143">
        <v>2</v>
      </c>
      <c r="BA114" s="143">
        <f t="shared" si="7"/>
        <v>0</v>
      </c>
      <c r="BB114" s="171">
        <f t="shared" si="8"/>
        <v>0</v>
      </c>
      <c r="BC114" s="143">
        <f t="shared" si="9"/>
        <v>0</v>
      </c>
      <c r="BD114" s="143">
        <f t="shared" si="10"/>
        <v>0</v>
      </c>
      <c r="BE114" s="143">
        <f t="shared" si="11"/>
        <v>0</v>
      </c>
      <c r="CA114" s="172">
        <v>12</v>
      </c>
      <c r="CB114" s="172">
        <v>0</v>
      </c>
      <c r="CZ114" s="143">
        <v>0</v>
      </c>
    </row>
    <row r="115" spans="1:104" x14ac:dyDescent="0.2">
      <c r="A115" s="165">
        <v>80</v>
      </c>
      <c r="B115" s="166" t="s">
        <v>281</v>
      </c>
      <c r="C115" s="167" t="s">
        <v>196</v>
      </c>
      <c r="D115" s="168" t="s">
        <v>194</v>
      </c>
      <c r="E115" s="169">
        <v>10</v>
      </c>
      <c r="F115" s="169">
        <v>0</v>
      </c>
      <c r="G115" s="170">
        <f t="shared" si="6"/>
        <v>0</v>
      </c>
      <c r="O115" s="164">
        <v>2</v>
      </c>
      <c r="AA115" s="143">
        <v>12</v>
      </c>
      <c r="AB115" s="143">
        <v>0</v>
      </c>
      <c r="AC115" s="143">
        <v>161</v>
      </c>
      <c r="AZ115" s="143">
        <v>2</v>
      </c>
      <c r="BA115" s="143">
        <f t="shared" si="7"/>
        <v>0</v>
      </c>
      <c r="BB115" s="171">
        <f t="shared" si="8"/>
        <v>0</v>
      </c>
      <c r="BC115" s="143">
        <f t="shared" si="9"/>
        <v>0</v>
      </c>
      <c r="BD115" s="143">
        <f t="shared" si="10"/>
        <v>0</v>
      </c>
      <c r="BE115" s="143">
        <f t="shared" si="11"/>
        <v>0</v>
      </c>
      <c r="CA115" s="172">
        <v>12</v>
      </c>
      <c r="CB115" s="172">
        <v>0</v>
      </c>
      <c r="CZ115" s="143">
        <v>0</v>
      </c>
    </row>
    <row r="116" spans="1:104" x14ac:dyDescent="0.2">
      <c r="A116" s="165">
        <v>81</v>
      </c>
      <c r="B116" s="166" t="s">
        <v>282</v>
      </c>
      <c r="C116" s="167" t="s">
        <v>283</v>
      </c>
      <c r="D116" s="168" t="s">
        <v>136</v>
      </c>
      <c r="E116" s="169">
        <v>6</v>
      </c>
      <c r="F116" s="169">
        <v>0</v>
      </c>
      <c r="G116" s="170">
        <f t="shared" si="6"/>
        <v>0</v>
      </c>
      <c r="O116" s="164">
        <v>2</v>
      </c>
      <c r="AA116" s="143">
        <v>12</v>
      </c>
      <c r="AB116" s="143">
        <v>0</v>
      </c>
      <c r="AC116" s="143">
        <v>162</v>
      </c>
      <c r="AZ116" s="143">
        <v>2</v>
      </c>
      <c r="BA116" s="143">
        <f t="shared" si="7"/>
        <v>0</v>
      </c>
      <c r="BB116" s="171">
        <f t="shared" si="8"/>
        <v>0</v>
      </c>
      <c r="BC116" s="143">
        <f t="shared" si="9"/>
        <v>0</v>
      </c>
      <c r="BD116" s="143">
        <f t="shared" si="10"/>
        <v>0</v>
      </c>
      <c r="BE116" s="143">
        <f t="shared" si="11"/>
        <v>0</v>
      </c>
      <c r="CA116" s="172">
        <v>12</v>
      </c>
      <c r="CB116" s="172">
        <v>0</v>
      </c>
      <c r="CZ116" s="143">
        <v>0</v>
      </c>
    </row>
    <row r="117" spans="1:104" x14ac:dyDescent="0.2">
      <c r="A117" s="165">
        <v>82</v>
      </c>
      <c r="B117" s="166" t="s">
        <v>284</v>
      </c>
      <c r="C117" s="167" t="s">
        <v>285</v>
      </c>
      <c r="D117" s="168" t="s">
        <v>94</v>
      </c>
      <c r="E117" s="169">
        <v>4</v>
      </c>
      <c r="F117" s="169">
        <v>0</v>
      </c>
      <c r="G117" s="170">
        <f t="shared" si="6"/>
        <v>0</v>
      </c>
      <c r="O117" s="164">
        <v>2</v>
      </c>
      <c r="AA117" s="143">
        <v>12</v>
      </c>
      <c r="AB117" s="143">
        <v>0</v>
      </c>
      <c r="AC117" s="143">
        <v>163</v>
      </c>
      <c r="AZ117" s="143">
        <v>2</v>
      </c>
      <c r="BA117" s="143">
        <f t="shared" si="7"/>
        <v>0</v>
      </c>
      <c r="BB117" s="171">
        <f t="shared" si="8"/>
        <v>0</v>
      </c>
      <c r="BC117" s="143">
        <f t="shared" si="9"/>
        <v>0</v>
      </c>
      <c r="BD117" s="143">
        <f t="shared" si="10"/>
        <v>0</v>
      </c>
      <c r="BE117" s="143">
        <f t="shared" si="11"/>
        <v>0</v>
      </c>
      <c r="CA117" s="172">
        <v>12</v>
      </c>
      <c r="CB117" s="172">
        <v>0</v>
      </c>
      <c r="CZ117" s="143">
        <v>0</v>
      </c>
    </row>
    <row r="118" spans="1:104" x14ac:dyDescent="0.2">
      <c r="A118" s="165">
        <v>83</v>
      </c>
      <c r="B118" s="166" t="s">
        <v>286</v>
      </c>
      <c r="C118" s="167" t="s">
        <v>287</v>
      </c>
      <c r="D118" s="168" t="s">
        <v>94</v>
      </c>
      <c r="E118" s="169">
        <v>4</v>
      </c>
      <c r="F118" s="169">
        <v>0</v>
      </c>
      <c r="G118" s="170">
        <f t="shared" si="6"/>
        <v>0</v>
      </c>
      <c r="O118" s="164">
        <v>2</v>
      </c>
      <c r="AA118" s="143">
        <v>12</v>
      </c>
      <c r="AB118" s="143">
        <v>0</v>
      </c>
      <c r="AC118" s="143">
        <v>164</v>
      </c>
      <c r="AZ118" s="143">
        <v>2</v>
      </c>
      <c r="BA118" s="143">
        <f t="shared" si="7"/>
        <v>0</v>
      </c>
      <c r="BB118" s="171">
        <f t="shared" si="8"/>
        <v>0</v>
      </c>
      <c r="BC118" s="143">
        <f t="shared" si="9"/>
        <v>0</v>
      </c>
      <c r="BD118" s="143">
        <f t="shared" si="10"/>
        <v>0</v>
      </c>
      <c r="BE118" s="143">
        <f t="shared" si="11"/>
        <v>0</v>
      </c>
      <c r="CA118" s="172">
        <v>12</v>
      </c>
      <c r="CB118" s="172">
        <v>0</v>
      </c>
      <c r="CZ118" s="143">
        <v>0</v>
      </c>
    </row>
    <row r="119" spans="1:104" x14ac:dyDescent="0.2">
      <c r="A119" s="165">
        <v>84</v>
      </c>
      <c r="B119" s="166" t="s">
        <v>288</v>
      </c>
      <c r="C119" s="167" t="s">
        <v>289</v>
      </c>
      <c r="D119" s="168" t="s">
        <v>146</v>
      </c>
      <c r="E119" s="169">
        <v>66</v>
      </c>
      <c r="F119" s="169">
        <v>0</v>
      </c>
      <c r="G119" s="170">
        <f t="shared" si="6"/>
        <v>0</v>
      </c>
      <c r="O119" s="164">
        <v>2</v>
      </c>
      <c r="AA119" s="143">
        <v>12</v>
      </c>
      <c r="AB119" s="143">
        <v>0</v>
      </c>
      <c r="AC119" s="143">
        <v>166</v>
      </c>
      <c r="AZ119" s="143">
        <v>2</v>
      </c>
      <c r="BA119" s="143">
        <f t="shared" si="7"/>
        <v>0</v>
      </c>
      <c r="BB119" s="171">
        <f t="shared" si="8"/>
        <v>0</v>
      </c>
      <c r="BC119" s="143">
        <f t="shared" si="9"/>
        <v>0</v>
      </c>
      <c r="BD119" s="143">
        <f t="shared" si="10"/>
        <v>0</v>
      </c>
      <c r="BE119" s="143">
        <f t="shared" si="11"/>
        <v>0</v>
      </c>
      <c r="CA119" s="172">
        <v>12</v>
      </c>
      <c r="CB119" s="172">
        <v>0</v>
      </c>
      <c r="CZ119" s="143">
        <v>0</v>
      </c>
    </row>
    <row r="120" spans="1:104" x14ac:dyDescent="0.2">
      <c r="A120" s="165">
        <v>85</v>
      </c>
      <c r="B120" s="166" t="s">
        <v>290</v>
      </c>
      <c r="C120" s="167" t="s">
        <v>291</v>
      </c>
      <c r="D120" s="168" t="s">
        <v>146</v>
      </c>
      <c r="E120" s="169">
        <v>66</v>
      </c>
      <c r="F120" s="169">
        <v>0</v>
      </c>
      <c r="G120" s="170">
        <f t="shared" si="6"/>
        <v>0</v>
      </c>
      <c r="O120" s="164">
        <v>2</v>
      </c>
      <c r="AA120" s="143">
        <v>3</v>
      </c>
      <c r="AB120" s="143">
        <v>0</v>
      </c>
      <c r="AC120" s="143" t="s">
        <v>290</v>
      </c>
      <c r="AZ120" s="143">
        <v>2</v>
      </c>
      <c r="BA120" s="143">
        <f t="shared" si="7"/>
        <v>0</v>
      </c>
      <c r="BB120" s="171">
        <f t="shared" si="8"/>
        <v>0</v>
      </c>
      <c r="BC120" s="143">
        <f t="shared" si="9"/>
        <v>0</v>
      </c>
      <c r="BD120" s="143">
        <f t="shared" si="10"/>
        <v>0</v>
      </c>
      <c r="BE120" s="143">
        <f t="shared" si="11"/>
        <v>0</v>
      </c>
      <c r="CA120" s="172">
        <v>3</v>
      </c>
      <c r="CB120" s="172">
        <v>0</v>
      </c>
      <c r="CZ120" s="143">
        <v>8.0000000000000004E-4</v>
      </c>
    </row>
    <row r="121" spans="1:104" x14ac:dyDescent="0.2">
      <c r="A121" s="165">
        <v>86</v>
      </c>
      <c r="B121" s="166" t="s">
        <v>292</v>
      </c>
      <c r="C121" s="167" t="s">
        <v>293</v>
      </c>
      <c r="D121" s="168" t="s">
        <v>94</v>
      </c>
      <c r="E121" s="169">
        <v>1</v>
      </c>
      <c r="F121" s="169">
        <v>0</v>
      </c>
      <c r="G121" s="170">
        <f t="shared" si="6"/>
        <v>0</v>
      </c>
      <c r="O121" s="164">
        <v>2</v>
      </c>
      <c r="AA121" s="143">
        <v>1</v>
      </c>
      <c r="AB121" s="143">
        <v>7</v>
      </c>
      <c r="AC121" s="143">
        <v>7</v>
      </c>
      <c r="AZ121" s="143">
        <v>2</v>
      </c>
      <c r="BA121" s="143">
        <f t="shared" si="7"/>
        <v>0</v>
      </c>
      <c r="BB121" s="171">
        <f t="shared" si="8"/>
        <v>0</v>
      </c>
      <c r="BC121" s="143">
        <f t="shared" si="9"/>
        <v>0</v>
      </c>
      <c r="BD121" s="143">
        <f t="shared" si="10"/>
        <v>0</v>
      </c>
      <c r="BE121" s="143">
        <f t="shared" si="11"/>
        <v>0</v>
      </c>
      <c r="CA121" s="172">
        <v>1</v>
      </c>
      <c r="CB121" s="172">
        <v>7</v>
      </c>
      <c r="CZ121" s="143">
        <v>9.6000000000000002E-4</v>
      </c>
    </row>
    <row r="122" spans="1:104" ht="22.5" x14ac:dyDescent="0.2">
      <c r="A122" s="165">
        <v>87</v>
      </c>
      <c r="B122" s="166" t="s">
        <v>294</v>
      </c>
      <c r="C122" s="167" t="s">
        <v>295</v>
      </c>
      <c r="D122" s="168" t="s">
        <v>136</v>
      </c>
      <c r="E122" s="169">
        <v>2</v>
      </c>
      <c r="F122" s="169">
        <v>0</v>
      </c>
      <c r="G122" s="170">
        <f t="shared" si="6"/>
        <v>0</v>
      </c>
      <c r="O122" s="164">
        <v>2</v>
      </c>
      <c r="AA122" s="143">
        <v>1</v>
      </c>
      <c r="AB122" s="143">
        <v>7</v>
      </c>
      <c r="AC122" s="143">
        <v>7</v>
      </c>
      <c r="AZ122" s="143">
        <v>2</v>
      </c>
      <c r="BA122" s="143">
        <f t="shared" si="7"/>
        <v>0</v>
      </c>
      <c r="BB122" s="171">
        <f t="shared" si="8"/>
        <v>0</v>
      </c>
      <c r="BC122" s="143">
        <f t="shared" si="9"/>
        <v>0</v>
      </c>
      <c r="BD122" s="143">
        <f t="shared" si="10"/>
        <v>0</v>
      </c>
      <c r="BE122" s="143">
        <f t="shared" si="11"/>
        <v>0</v>
      </c>
      <c r="CA122" s="172">
        <v>1</v>
      </c>
      <c r="CB122" s="172">
        <v>7</v>
      </c>
      <c r="CZ122" s="143">
        <v>2.97E-3</v>
      </c>
    </row>
    <row r="123" spans="1:104" x14ac:dyDescent="0.2">
      <c r="A123" s="165">
        <v>88</v>
      </c>
      <c r="B123" s="166" t="s">
        <v>296</v>
      </c>
      <c r="C123" s="167" t="s">
        <v>297</v>
      </c>
      <c r="D123" s="168" t="s">
        <v>136</v>
      </c>
      <c r="E123" s="169">
        <v>31</v>
      </c>
      <c r="F123" s="169">
        <v>0</v>
      </c>
      <c r="G123" s="170">
        <f t="shared" si="6"/>
        <v>0</v>
      </c>
      <c r="O123" s="164">
        <v>2</v>
      </c>
      <c r="AA123" s="143">
        <v>1</v>
      </c>
      <c r="AB123" s="143">
        <v>7</v>
      </c>
      <c r="AC123" s="143">
        <v>7</v>
      </c>
      <c r="AZ123" s="143">
        <v>2</v>
      </c>
      <c r="BA123" s="143">
        <f t="shared" si="7"/>
        <v>0</v>
      </c>
      <c r="BB123" s="171">
        <f t="shared" si="8"/>
        <v>0</v>
      </c>
      <c r="BC123" s="143">
        <f t="shared" si="9"/>
        <v>0</v>
      </c>
      <c r="BD123" s="143">
        <f t="shared" si="10"/>
        <v>0</v>
      </c>
      <c r="BE123" s="143">
        <f t="shared" si="11"/>
        <v>0</v>
      </c>
      <c r="CA123" s="172">
        <v>1</v>
      </c>
      <c r="CB123" s="172">
        <v>7</v>
      </c>
      <c r="CZ123" s="143">
        <v>0</v>
      </c>
    </row>
    <row r="124" spans="1:104" x14ac:dyDescent="0.2">
      <c r="A124" s="165">
        <v>89</v>
      </c>
      <c r="B124" s="166" t="s">
        <v>298</v>
      </c>
      <c r="C124" s="167" t="s">
        <v>299</v>
      </c>
      <c r="D124" s="168" t="s">
        <v>136</v>
      </c>
      <c r="E124" s="169">
        <v>3</v>
      </c>
      <c r="F124" s="169">
        <v>0</v>
      </c>
      <c r="G124" s="170">
        <f t="shared" si="6"/>
        <v>0</v>
      </c>
      <c r="O124" s="164">
        <v>2</v>
      </c>
      <c r="AA124" s="143">
        <v>3</v>
      </c>
      <c r="AB124" s="143">
        <v>0</v>
      </c>
      <c r="AC124" s="143">
        <v>551100073</v>
      </c>
      <c r="AZ124" s="143">
        <v>2</v>
      </c>
      <c r="BA124" s="143">
        <f t="shared" si="7"/>
        <v>0</v>
      </c>
      <c r="BB124" s="171">
        <f t="shared" si="8"/>
        <v>0</v>
      </c>
      <c r="BC124" s="143">
        <f t="shared" si="9"/>
        <v>0</v>
      </c>
      <c r="BD124" s="143">
        <f t="shared" si="10"/>
        <v>0</v>
      </c>
      <c r="BE124" s="143">
        <f t="shared" si="11"/>
        <v>0</v>
      </c>
      <c r="CA124" s="172">
        <v>3</v>
      </c>
      <c r="CB124" s="172">
        <v>0</v>
      </c>
      <c r="CZ124" s="143">
        <v>2.7999999999999998E-4</v>
      </c>
    </row>
    <row r="125" spans="1:104" x14ac:dyDescent="0.2">
      <c r="A125" s="165">
        <v>90</v>
      </c>
      <c r="B125" s="166" t="s">
        <v>300</v>
      </c>
      <c r="C125" s="167" t="s">
        <v>301</v>
      </c>
      <c r="D125" s="168" t="s">
        <v>136</v>
      </c>
      <c r="E125" s="169">
        <v>3</v>
      </c>
      <c r="F125" s="169">
        <v>0</v>
      </c>
      <c r="G125" s="170">
        <f t="shared" si="6"/>
        <v>0</v>
      </c>
      <c r="O125" s="164">
        <v>2</v>
      </c>
      <c r="AA125" s="143">
        <v>3</v>
      </c>
      <c r="AB125" s="143">
        <v>0</v>
      </c>
      <c r="AC125" s="143" t="s">
        <v>300</v>
      </c>
      <c r="AZ125" s="143">
        <v>2</v>
      </c>
      <c r="BA125" s="143">
        <f t="shared" si="7"/>
        <v>0</v>
      </c>
      <c r="BB125" s="171">
        <f t="shared" si="8"/>
        <v>0</v>
      </c>
      <c r="BC125" s="143">
        <f t="shared" si="9"/>
        <v>0</v>
      </c>
      <c r="BD125" s="143">
        <f t="shared" si="10"/>
        <v>0</v>
      </c>
      <c r="BE125" s="143">
        <f t="shared" si="11"/>
        <v>0</v>
      </c>
      <c r="CA125" s="172">
        <v>3</v>
      </c>
      <c r="CB125" s="172">
        <v>0</v>
      </c>
      <c r="CZ125" s="143">
        <v>3.8999999999999999E-4</v>
      </c>
    </row>
    <row r="126" spans="1:104" x14ac:dyDescent="0.2">
      <c r="A126" s="165">
        <v>91</v>
      </c>
      <c r="B126" s="166" t="s">
        <v>302</v>
      </c>
      <c r="C126" s="167" t="s">
        <v>303</v>
      </c>
      <c r="D126" s="168" t="s">
        <v>136</v>
      </c>
      <c r="E126" s="169">
        <v>5</v>
      </c>
      <c r="F126" s="169">
        <v>0</v>
      </c>
      <c r="G126" s="170">
        <f t="shared" si="6"/>
        <v>0</v>
      </c>
      <c r="O126" s="164">
        <v>2</v>
      </c>
      <c r="AA126" s="143">
        <v>3</v>
      </c>
      <c r="AB126" s="143">
        <v>0</v>
      </c>
      <c r="AC126" s="143" t="s">
        <v>302</v>
      </c>
      <c r="AZ126" s="143">
        <v>2</v>
      </c>
      <c r="BA126" s="143">
        <f t="shared" si="7"/>
        <v>0</v>
      </c>
      <c r="BB126" s="171">
        <f t="shared" si="8"/>
        <v>0</v>
      </c>
      <c r="BC126" s="143">
        <f t="shared" si="9"/>
        <v>0</v>
      </c>
      <c r="BD126" s="143">
        <f t="shared" si="10"/>
        <v>0</v>
      </c>
      <c r="BE126" s="143">
        <f t="shared" si="11"/>
        <v>0</v>
      </c>
      <c r="CA126" s="172">
        <v>3</v>
      </c>
      <c r="CB126" s="172">
        <v>0</v>
      </c>
      <c r="CZ126" s="143">
        <v>5.6999999999999998E-4</v>
      </c>
    </row>
    <row r="127" spans="1:104" x14ac:dyDescent="0.2">
      <c r="A127" s="165">
        <v>92</v>
      </c>
      <c r="B127" s="166" t="s">
        <v>304</v>
      </c>
      <c r="C127" s="167" t="s">
        <v>305</v>
      </c>
      <c r="D127" s="168" t="s">
        <v>136</v>
      </c>
      <c r="E127" s="169">
        <v>3</v>
      </c>
      <c r="F127" s="169">
        <v>0</v>
      </c>
      <c r="G127" s="170">
        <f t="shared" si="6"/>
        <v>0</v>
      </c>
      <c r="O127" s="164">
        <v>2</v>
      </c>
      <c r="AA127" s="143">
        <v>3</v>
      </c>
      <c r="AB127" s="143">
        <v>0</v>
      </c>
      <c r="AC127" s="143">
        <v>55113532000</v>
      </c>
      <c r="AZ127" s="143">
        <v>2</v>
      </c>
      <c r="BA127" s="143">
        <f t="shared" si="7"/>
        <v>0</v>
      </c>
      <c r="BB127" s="171">
        <f t="shared" si="8"/>
        <v>0</v>
      </c>
      <c r="BC127" s="143">
        <f t="shared" si="9"/>
        <v>0</v>
      </c>
      <c r="BD127" s="143">
        <f t="shared" si="10"/>
        <v>0</v>
      </c>
      <c r="BE127" s="143">
        <f t="shared" si="11"/>
        <v>0</v>
      </c>
      <c r="CA127" s="172">
        <v>3</v>
      </c>
      <c r="CB127" s="172">
        <v>0</v>
      </c>
      <c r="CZ127" s="143">
        <v>8.0000000000000004E-4</v>
      </c>
    </row>
    <row r="128" spans="1:104" x14ac:dyDescent="0.2">
      <c r="A128" s="165">
        <v>93</v>
      </c>
      <c r="B128" s="166" t="s">
        <v>306</v>
      </c>
      <c r="C128" s="167" t="s">
        <v>307</v>
      </c>
      <c r="D128" s="168" t="s">
        <v>136</v>
      </c>
      <c r="E128" s="169">
        <v>10</v>
      </c>
      <c r="F128" s="169">
        <v>0</v>
      </c>
      <c r="G128" s="170">
        <f t="shared" si="6"/>
        <v>0</v>
      </c>
      <c r="O128" s="164">
        <v>2</v>
      </c>
      <c r="AA128" s="143">
        <v>3</v>
      </c>
      <c r="AB128" s="143">
        <v>0</v>
      </c>
      <c r="AC128" s="143">
        <v>551100161</v>
      </c>
      <c r="AZ128" s="143">
        <v>2</v>
      </c>
      <c r="BA128" s="143">
        <f t="shared" si="7"/>
        <v>0</v>
      </c>
      <c r="BB128" s="171">
        <f t="shared" si="8"/>
        <v>0</v>
      </c>
      <c r="BC128" s="143">
        <f t="shared" si="9"/>
        <v>0</v>
      </c>
      <c r="BD128" s="143">
        <f t="shared" si="10"/>
        <v>0</v>
      </c>
      <c r="BE128" s="143">
        <f t="shared" si="11"/>
        <v>0</v>
      </c>
      <c r="CA128" s="172">
        <v>3</v>
      </c>
      <c r="CB128" s="172">
        <v>0</v>
      </c>
      <c r="CZ128" s="143">
        <v>2.9999999999999997E-4</v>
      </c>
    </row>
    <row r="129" spans="1:104" x14ac:dyDescent="0.2">
      <c r="A129" s="165">
        <v>94</v>
      </c>
      <c r="B129" s="166" t="s">
        <v>308</v>
      </c>
      <c r="C129" s="167" t="s">
        <v>309</v>
      </c>
      <c r="D129" s="168" t="s">
        <v>136</v>
      </c>
      <c r="E129" s="169">
        <v>2</v>
      </c>
      <c r="F129" s="169">
        <v>0</v>
      </c>
      <c r="G129" s="170">
        <f t="shared" si="6"/>
        <v>0</v>
      </c>
      <c r="O129" s="164">
        <v>2</v>
      </c>
      <c r="AA129" s="143">
        <v>3</v>
      </c>
      <c r="AB129" s="143">
        <v>0</v>
      </c>
      <c r="AC129" s="143">
        <v>42256510</v>
      </c>
      <c r="AZ129" s="143">
        <v>2</v>
      </c>
      <c r="BA129" s="143">
        <f t="shared" si="7"/>
        <v>0</v>
      </c>
      <c r="BB129" s="171">
        <f t="shared" si="8"/>
        <v>0</v>
      </c>
      <c r="BC129" s="143">
        <f t="shared" si="9"/>
        <v>0</v>
      </c>
      <c r="BD129" s="143">
        <f t="shared" si="10"/>
        <v>0</v>
      </c>
      <c r="BE129" s="143">
        <f t="shared" si="11"/>
        <v>0</v>
      </c>
      <c r="CA129" s="172">
        <v>3</v>
      </c>
      <c r="CB129" s="172">
        <v>0</v>
      </c>
      <c r="CZ129" s="143">
        <v>4.4000000000000002E-4</v>
      </c>
    </row>
    <row r="130" spans="1:104" x14ac:dyDescent="0.2">
      <c r="A130" s="165">
        <v>95</v>
      </c>
      <c r="B130" s="166" t="s">
        <v>310</v>
      </c>
      <c r="C130" s="167" t="s">
        <v>311</v>
      </c>
      <c r="D130" s="168" t="s">
        <v>136</v>
      </c>
      <c r="E130" s="169">
        <v>1</v>
      </c>
      <c r="F130" s="169">
        <v>0</v>
      </c>
      <c r="G130" s="170">
        <f t="shared" si="6"/>
        <v>0</v>
      </c>
      <c r="O130" s="164">
        <v>2</v>
      </c>
      <c r="AA130" s="143">
        <v>3</v>
      </c>
      <c r="AB130" s="143">
        <v>0</v>
      </c>
      <c r="AC130" s="143">
        <v>5511001811</v>
      </c>
      <c r="AZ130" s="143">
        <v>2</v>
      </c>
      <c r="BA130" s="143">
        <f t="shared" si="7"/>
        <v>0</v>
      </c>
      <c r="BB130" s="171">
        <f t="shared" si="8"/>
        <v>0</v>
      </c>
      <c r="BC130" s="143">
        <f t="shared" si="9"/>
        <v>0</v>
      </c>
      <c r="BD130" s="143">
        <f t="shared" si="10"/>
        <v>0</v>
      </c>
      <c r="BE130" s="143">
        <f t="shared" si="11"/>
        <v>0</v>
      </c>
      <c r="CA130" s="172">
        <v>3</v>
      </c>
      <c r="CB130" s="172">
        <v>0</v>
      </c>
      <c r="CZ130" s="143">
        <v>2.3000000000000001E-4</v>
      </c>
    </row>
    <row r="131" spans="1:104" x14ac:dyDescent="0.2">
      <c r="A131" s="165">
        <v>96</v>
      </c>
      <c r="B131" s="166" t="s">
        <v>312</v>
      </c>
      <c r="C131" s="167" t="s">
        <v>313</v>
      </c>
      <c r="D131" s="168" t="s">
        <v>136</v>
      </c>
      <c r="E131" s="169">
        <v>1</v>
      </c>
      <c r="F131" s="169">
        <v>0</v>
      </c>
      <c r="G131" s="170">
        <f t="shared" si="6"/>
        <v>0</v>
      </c>
      <c r="O131" s="164">
        <v>2</v>
      </c>
      <c r="AA131" s="143">
        <v>3</v>
      </c>
      <c r="AB131" s="143">
        <v>0</v>
      </c>
      <c r="AC131" s="143">
        <v>5511001812</v>
      </c>
      <c r="AZ131" s="143">
        <v>2</v>
      </c>
      <c r="BA131" s="143">
        <f t="shared" si="7"/>
        <v>0</v>
      </c>
      <c r="BB131" s="171">
        <f t="shared" si="8"/>
        <v>0</v>
      </c>
      <c r="BC131" s="143">
        <f t="shared" si="9"/>
        <v>0</v>
      </c>
      <c r="BD131" s="143">
        <f t="shared" si="10"/>
        <v>0</v>
      </c>
      <c r="BE131" s="143">
        <f t="shared" si="11"/>
        <v>0</v>
      </c>
      <c r="CA131" s="172">
        <v>3</v>
      </c>
      <c r="CB131" s="172">
        <v>0</v>
      </c>
      <c r="CZ131" s="143">
        <v>3.4000000000000002E-4</v>
      </c>
    </row>
    <row r="132" spans="1:104" x14ac:dyDescent="0.2">
      <c r="A132" s="165">
        <v>97</v>
      </c>
      <c r="B132" s="166" t="s">
        <v>314</v>
      </c>
      <c r="C132" s="167" t="s">
        <v>315</v>
      </c>
      <c r="D132" s="168" t="s">
        <v>136</v>
      </c>
      <c r="E132" s="169">
        <v>1</v>
      </c>
      <c r="F132" s="169">
        <v>0</v>
      </c>
      <c r="G132" s="170">
        <f t="shared" si="6"/>
        <v>0</v>
      </c>
      <c r="O132" s="164">
        <v>2</v>
      </c>
      <c r="AA132" s="143">
        <v>3</v>
      </c>
      <c r="AB132" s="143">
        <v>0</v>
      </c>
      <c r="AC132" s="143">
        <v>5512001863</v>
      </c>
      <c r="AZ132" s="143">
        <v>2</v>
      </c>
      <c r="BA132" s="143">
        <f t="shared" si="7"/>
        <v>0</v>
      </c>
      <c r="BB132" s="171">
        <f t="shared" si="8"/>
        <v>0</v>
      </c>
      <c r="BC132" s="143">
        <f t="shared" si="9"/>
        <v>0</v>
      </c>
      <c r="BD132" s="143">
        <f t="shared" si="10"/>
        <v>0</v>
      </c>
      <c r="BE132" s="143">
        <f t="shared" si="11"/>
        <v>0</v>
      </c>
      <c r="CA132" s="172">
        <v>3</v>
      </c>
      <c r="CB132" s="172">
        <v>0</v>
      </c>
      <c r="CZ132" s="143">
        <v>2.3000000000000001E-4</v>
      </c>
    </row>
    <row r="133" spans="1:104" x14ac:dyDescent="0.2">
      <c r="A133" s="165">
        <v>98</v>
      </c>
      <c r="B133" s="166" t="s">
        <v>316</v>
      </c>
      <c r="C133" s="167" t="s">
        <v>317</v>
      </c>
      <c r="D133" s="168" t="s">
        <v>136</v>
      </c>
      <c r="E133" s="169">
        <v>1</v>
      </c>
      <c r="F133" s="169">
        <v>0</v>
      </c>
      <c r="G133" s="170">
        <f t="shared" si="6"/>
        <v>0</v>
      </c>
      <c r="O133" s="164">
        <v>2</v>
      </c>
      <c r="AA133" s="143">
        <v>3</v>
      </c>
      <c r="AB133" s="143">
        <v>0</v>
      </c>
      <c r="AC133" s="143">
        <v>551100303</v>
      </c>
      <c r="AZ133" s="143">
        <v>2</v>
      </c>
      <c r="BA133" s="143">
        <f t="shared" si="7"/>
        <v>0</v>
      </c>
      <c r="BB133" s="171">
        <f t="shared" si="8"/>
        <v>0</v>
      </c>
      <c r="BC133" s="143">
        <f t="shared" si="9"/>
        <v>0</v>
      </c>
      <c r="BD133" s="143">
        <f t="shared" si="10"/>
        <v>0</v>
      </c>
      <c r="BE133" s="143">
        <f t="shared" si="11"/>
        <v>0</v>
      </c>
      <c r="CA133" s="172">
        <v>3</v>
      </c>
      <c r="CB133" s="172">
        <v>0</v>
      </c>
      <c r="CZ133" s="143">
        <v>4.0000000000000002E-4</v>
      </c>
    </row>
    <row r="134" spans="1:104" x14ac:dyDescent="0.2">
      <c r="A134" s="165">
        <v>99</v>
      </c>
      <c r="B134" s="166" t="s">
        <v>318</v>
      </c>
      <c r="C134" s="167" t="s">
        <v>319</v>
      </c>
      <c r="D134" s="168" t="s">
        <v>153</v>
      </c>
      <c r="E134" s="169">
        <v>0.58891499999999997</v>
      </c>
      <c r="F134" s="169">
        <v>0</v>
      </c>
      <c r="G134" s="170">
        <f t="shared" si="6"/>
        <v>0</v>
      </c>
      <c r="O134" s="164">
        <v>2</v>
      </c>
      <c r="AA134" s="143">
        <v>7</v>
      </c>
      <c r="AB134" s="143">
        <v>1001</v>
      </c>
      <c r="AC134" s="143">
        <v>5</v>
      </c>
      <c r="AZ134" s="143">
        <v>2</v>
      </c>
      <c r="BA134" s="143">
        <f t="shared" si="7"/>
        <v>0</v>
      </c>
      <c r="BB134" s="171">
        <f t="shared" si="8"/>
        <v>0</v>
      </c>
      <c r="BC134" s="143">
        <f t="shared" si="9"/>
        <v>0</v>
      </c>
      <c r="BD134" s="143">
        <f t="shared" si="10"/>
        <v>0</v>
      </c>
      <c r="BE134" s="143">
        <f t="shared" si="11"/>
        <v>0</v>
      </c>
      <c r="CA134" s="172">
        <v>7</v>
      </c>
      <c r="CB134" s="172">
        <v>1001</v>
      </c>
      <c r="CZ134" s="143">
        <v>0</v>
      </c>
    </row>
    <row r="135" spans="1:104" x14ac:dyDescent="0.2">
      <c r="A135" s="173"/>
      <c r="B135" s="174" t="s">
        <v>95</v>
      </c>
      <c r="C135" s="175" t="str">
        <f>CONCATENATE(B97," ",C97)</f>
        <v>722 Vnitřní vodovod</v>
      </c>
      <c r="D135" s="176"/>
      <c r="E135" s="177"/>
      <c r="F135" s="178"/>
      <c r="G135" s="179">
        <f>SUM(G97:G134)</f>
        <v>0</v>
      </c>
      <c r="O135" s="164">
        <v>4</v>
      </c>
      <c r="BA135" s="180">
        <f>SUM(BA97:BA134)</f>
        <v>0</v>
      </c>
      <c r="BB135" s="180">
        <f>SUM(BB97:BB134)</f>
        <v>0</v>
      </c>
      <c r="BC135" s="180">
        <f>SUM(BC97:BC134)</f>
        <v>0</v>
      </c>
      <c r="BD135" s="180">
        <f>SUM(BD97:BD134)</f>
        <v>0</v>
      </c>
      <c r="BE135" s="180">
        <f>SUM(BE97:BE134)</f>
        <v>0</v>
      </c>
    </row>
    <row r="136" spans="1:104" x14ac:dyDescent="0.2">
      <c r="A136" s="158" t="s">
        <v>90</v>
      </c>
      <c r="B136" s="159" t="s">
        <v>320</v>
      </c>
      <c r="C136" s="160" t="s">
        <v>321</v>
      </c>
      <c r="D136" s="161"/>
      <c r="E136" s="162"/>
      <c r="F136" s="162"/>
      <c r="G136" s="163"/>
      <c r="O136" s="164">
        <v>1</v>
      </c>
    </row>
    <row r="137" spans="1:104" x14ac:dyDescent="0.2">
      <c r="A137" s="165">
        <v>102</v>
      </c>
      <c r="B137" s="166" t="s">
        <v>322</v>
      </c>
      <c r="C137" s="167" t="s">
        <v>323</v>
      </c>
      <c r="D137" s="168" t="s">
        <v>94</v>
      </c>
      <c r="E137" s="169">
        <v>4</v>
      </c>
      <c r="F137" s="169">
        <v>0</v>
      </c>
      <c r="G137" s="170">
        <f t="shared" ref="G137:G170" si="12">E137*F137</f>
        <v>0</v>
      </c>
      <c r="O137" s="164">
        <v>2</v>
      </c>
      <c r="AA137" s="143">
        <v>1</v>
      </c>
      <c r="AB137" s="143">
        <v>0</v>
      </c>
      <c r="AC137" s="143">
        <v>0</v>
      </c>
      <c r="AZ137" s="143">
        <v>2</v>
      </c>
      <c r="BA137" s="143">
        <f>IF(AZ137=1,#REF!,0)</f>
        <v>0</v>
      </c>
      <c r="BB137" s="143" t="e">
        <f>IF(AZ137=2,#REF!,0)</f>
        <v>#REF!</v>
      </c>
      <c r="BC137" s="143">
        <f>IF(AZ137=3,#REF!,0)</f>
        <v>0</v>
      </c>
      <c r="BD137" s="143">
        <f>IF(AZ137=4,#REF!,0)</f>
        <v>0</v>
      </c>
      <c r="BE137" s="143">
        <f>IF(AZ137=5,#REF!,0)</f>
        <v>0</v>
      </c>
      <c r="CA137" s="172">
        <v>1</v>
      </c>
      <c r="CB137" s="172">
        <v>0</v>
      </c>
      <c r="CZ137" s="143">
        <v>0</v>
      </c>
    </row>
    <row r="138" spans="1:104" ht="22.5" x14ac:dyDescent="0.2">
      <c r="A138" s="165">
        <v>103</v>
      </c>
      <c r="B138" s="166" t="s">
        <v>324</v>
      </c>
      <c r="C138" s="167" t="s">
        <v>325</v>
      </c>
      <c r="D138" s="168" t="s">
        <v>136</v>
      </c>
      <c r="E138" s="169">
        <v>4</v>
      </c>
      <c r="F138" s="169">
        <v>0</v>
      </c>
      <c r="G138" s="170">
        <f t="shared" si="12"/>
        <v>0</v>
      </c>
      <c r="O138" s="164">
        <v>2</v>
      </c>
      <c r="AA138" s="143">
        <v>1</v>
      </c>
      <c r="AB138" s="143">
        <v>7</v>
      </c>
      <c r="AC138" s="143">
        <v>7</v>
      </c>
      <c r="AZ138" s="143">
        <v>2</v>
      </c>
      <c r="BA138" s="143">
        <f>IF(AZ138=1,#REF!,0)</f>
        <v>0</v>
      </c>
      <c r="BB138" s="143" t="e">
        <f>IF(AZ138=2,#REF!,0)</f>
        <v>#REF!</v>
      </c>
      <c r="BC138" s="143">
        <f>IF(AZ138=3,#REF!,0)</f>
        <v>0</v>
      </c>
      <c r="BD138" s="143">
        <f>IF(AZ138=4,#REF!,0)</f>
        <v>0</v>
      </c>
      <c r="BE138" s="143">
        <f>IF(AZ138=5,#REF!,0)</f>
        <v>0</v>
      </c>
      <c r="CA138" s="172">
        <v>1</v>
      </c>
      <c r="CB138" s="172">
        <v>7</v>
      </c>
      <c r="CZ138" s="143">
        <v>0</v>
      </c>
    </row>
    <row r="139" spans="1:104" x14ac:dyDescent="0.2">
      <c r="A139" s="165">
        <v>104</v>
      </c>
      <c r="B139" s="166" t="s">
        <v>326</v>
      </c>
      <c r="C139" s="167" t="s">
        <v>327</v>
      </c>
      <c r="D139" s="168" t="s">
        <v>136</v>
      </c>
      <c r="E139" s="169">
        <v>4</v>
      </c>
      <c r="F139" s="169">
        <v>0</v>
      </c>
      <c r="G139" s="170">
        <f t="shared" si="12"/>
        <v>0</v>
      </c>
      <c r="O139" s="164">
        <v>2</v>
      </c>
      <c r="AA139" s="143">
        <v>1</v>
      </c>
      <c r="AB139" s="143">
        <v>7</v>
      </c>
      <c r="AC139" s="143">
        <v>7</v>
      </c>
      <c r="AZ139" s="143">
        <v>2</v>
      </c>
      <c r="BA139" s="143">
        <f t="shared" ref="BA139:BA172" si="13">IF(AZ139=1,G137,0)</f>
        <v>0</v>
      </c>
      <c r="BB139" s="171">
        <f t="shared" ref="BB139:BB172" si="14">IF(AZ139=2,G137,0)</f>
        <v>0</v>
      </c>
      <c r="BC139" s="143">
        <f t="shared" ref="BC139:BC172" si="15">IF(AZ139=3,G137,0)</f>
        <v>0</v>
      </c>
      <c r="BD139" s="143">
        <f t="shared" ref="BD139:BD172" si="16">IF(AZ139=4,G137,0)</f>
        <v>0</v>
      </c>
      <c r="BE139" s="143">
        <f t="shared" ref="BE139:BE172" si="17">IF(AZ139=5,G137,0)</f>
        <v>0</v>
      </c>
      <c r="CA139" s="172">
        <v>1</v>
      </c>
      <c r="CB139" s="172">
        <v>7</v>
      </c>
      <c r="CZ139" s="143">
        <v>8.8999999999999995E-4</v>
      </c>
    </row>
    <row r="140" spans="1:104" ht="22.5" x14ac:dyDescent="0.2">
      <c r="A140" s="165">
        <v>105</v>
      </c>
      <c r="B140" s="166" t="s">
        <v>328</v>
      </c>
      <c r="C140" s="167" t="s">
        <v>329</v>
      </c>
      <c r="D140" s="168" t="s">
        <v>136</v>
      </c>
      <c r="E140" s="169">
        <v>4</v>
      </c>
      <c r="F140" s="169">
        <v>0</v>
      </c>
      <c r="G140" s="170">
        <f t="shared" si="12"/>
        <v>0</v>
      </c>
      <c r="O140" s="164">
        <v>2</v>
      </c>
      <c r="AA140" s="143">
        <v>3</v>
      </c>
      <c r="AB140" s="143">
        <v>0</v>
      </c>
      <c r="AC140" s="143" t="s">
        <v>324</v>
      </c>
      <c r="AZ140" s="143">
        <v>2</v>
      </c>
      <c r="BA140" s="143">
        <f t="shared" si="13"/>
        <v>0</v>
      </c>
      <c r="BB140" s="171">
        <f t="shared" si="14"/>
        <v>0</v>
      </c>
      <c r="BC140" s="143">
        <f t="shared" si="15"/>
        <v>0</v>
      </c>
      <c r="BD140" s="143">
        <f t="shared" si="16"/>
        <v>0</v>
      </c>
      <c r="BE140" s="143">
        <f t="shared" si="17"/>
        <v>0</v>
      </c>
      <c r="CA140" s="172">
        <v>3</v>
      </c>
      <c r="CB140" s="172">
        <v>0</v>
      </c>
      <c r="CZ140" s="143">
        <v>0</v>
      </c>
    </row>
    <row r="141" spans="1:104" x14ac:dyDescent="0.2">
      <c r="A141" s="165">
        <v>106</v>
      </c>
      <c r="B141" s="166" t="s">
        <v>330</v>
      </c>
      <c r="C141" s="167" t="s">
        <v>331</v>
      </c>
      <c r="D141" s="168" t="s">
        <v>136</v>
      </c>
      <c r="E141" s="169">
        <v>4</v>
      </c>
      <c r="F141" s="169">
        <v>0</v>
      </c>
      <c r="G141" s="170">
        <f t="shared" si="12"/>
        <v>0</v>
      </c>
      <c r="O141" s="164">
        <v>2</v>
      </c>
      <c r="AA141" s="143">
        <v>3</v>
      </c>
      <c r="AB141" s="143">
        <v>0</v>
      </c>
      <c r="AC141" s="143" t="s">
        <v>326</v>
      </c>
      <c r="AZ141" s="143">
        <v>2</v>
      </c>
      <c r="BA141" s="143">
        <f t="shared" si="13"/>
        <v>0</v>
      </c>
      <c r="BB141" s="171">
        <f t="shared" si="14"/>
        <v>0</v>
      </c>
      <c r="BC141" s="143">
        <f t="shared" si="15"/>
        <v>0</v>
      </c>
      <c r="BD141" s="143">
        <f t="shared" si="16"/>
        <v>0</v>
      </c>
      <c r="BE141" s="143">
        <f t="shared" si="17"/>
        <v>0</v>
      </c>
      <c r="CA141" s="172">
        <v>3</v>
      </c>
      <c r="CB141" s="172">
        <v>0</v>
      </c>
      <c r="CZ141" s="143">
        <v>1.55E-2</v>
      </c>
    </row>
    <row r="142" spans="1:104" x14ac:dyDescent="0.2">
      <c r="A142" s="165">
        <v>107</v>
      </c>
      <c r="B142" s="166" t="s">
        <v>332</v>
      </c>
      <c r="C142" s="167" t="s">
        <v>333</v>
      </c>
      <c r="D142" s="168" t="s">
        <v>94</v>
      </c>
      <c r="E142" s="169">
        <v>4</v>
      </c>
      <c r="F142" s="169">
        <v>0</v>
      </c>
      <c r="G142" s="170">
        <f t="shared" si="12"/>
        <v>0</v>
      </c>
      <c r="O142" s="164">
        <v>2</v>
      </c>
      <c r="AA142" s="143">
        <v>3</v>
      </c>
      <c r="AB142" s="143">
        <v>0</v>
      </c>
      <c r="AC142" s="143" t="s">
        <v>328</v>
      </c>
      <c r="AZ142" s="143">
        <v>2</v>
      </c>
      <c r="BA142" s="143">
        <f t="shared" si="13"/>
        <v>0</v>
      </c>
      <c r="BB142" s="171">
        <f t="shared" si="14"/>
        <v>0</v>
      </c>
      <c r="BC142" s="143">
        <f t="shared" si="15"/>
        <v>0</v>
      </c>
      <c r="BD142" s="143">
        <f t="shared" si="16"/>
        <v>0</v>
      </c>
      <c r="BE142" s="143">
        <f t="shared" si="17"/>
        <v>0</v>
      </c>
      <c r="CA142" s="172">
        <v>3</v>
      </c>
      <c r="CB142" s="172">
        <v>0</v>
      </c>
      <c r="CZ142" s="143">
        <v>0</v>
      </c>
    </row>
    <row r="143" spans="1:104" x14ac:dyDescent="0.2">
      <c r="A143" s="165">
        <v>108</v>
      </c>
      <c r="B143" s="166" t="s">
        <v>334</v>
      </c>
      <c r="C143" s="167" t="s">
        <v>335</v>
      </c>
      <c r="D143" s="168" t="s">
        <v>136</v>
      </c>
      <c r="E143" s="169">
        <v>4</v>
      </c>
      <c r="F143" s="169">
        <v>0</v>
      </c>
      <c r="G143" s="170">
        <f t="shared" si="12"/>
        <v>0</v>
      </c>
      <c r="O143" s="164">
        <v>2</v>
      </c>
      <c r="AA143" s="143">
        <v>3</v>
      </c>
      <c r="AB143" s="143">
        <v>0</v>
      </c>
      <c r="AC143" s="143" t="s">
        <v>330</v>
      </c>
      <c r="AZ143" s="143">
        <v>2</v>
      </c>
      <c r="BA143" s="143">
        <f t="shared" si="13"/>
        <v>0</v>
      </c>
      <c r="BB143" s="171">
        <f t="shared" si="14"/>
        <v>0</v>
      </c>
      <c r="BC143" s="143">
        <f t="shared" si="15"/>
        <v>0</v>
      </c>
      <c r="BD143" s="143">
        <f t="shared" si="16"/>
        <v>0</v>
      </c>
      <c r="BE143" s="143">
        <f t="shared" si="17"/>
        <v>0</v>
      </c>
      <c r="CA143" s="172">
        <v>3</v>
      </c>
      <c r="CB143" s="172">
        <v>0</v>
      </c>
      <c r="CZ143" s="143">
        <v>0</v>
      </c>
    </row>
    <row r="144" spans="1:104" x14ac:dyDescent="0.2">
      <c r="A144" s="165">
        <v>109</v>
      </c>
      <c r="B144" s="166" t="s">
        <v>336</v>
      </c>
      <c r="C144" s="167" t="s">
        <v>337</v>
      </c>
      <c r="D144" s="168" t="s">
        <v>136</v>
      </c>
      <c r="E144" s="169">
        <v>4</v>
      </c>
      <c r="F144" s="169">
        <v>0</v>
      </c>
      <c r="G144" s="170">
        <f t="shared" si="12"/>
        <v>0</v>
      </c>
      <c r="O144" s="164">
        <v>2</v>
      </c>
      <c r="AA144" s="143">
        <v>1</v>
      </c>
      <c r="AB144" s="143">
        <v>7</v>
      </c>
      <c r="AC144" s="143">
        <v>7</v>
      </c>
      <c r="AZ144" s="143">
        <v>2</v>
      </c>
      <c r="BA144" s="143">
        <f t="shared" si="13"/>
        <v>0</v>
      </c>
      <c r="BB144" s="171">
        <f t="shared" si="14"/>
        <v>0</v>
      </c>
      <c r="BC144" s="143">
        <f t="shared" si="15"/>
        <v>0</v>
      </c>
      <c r="BD144" s="143">
        <f t="shared" si="16"/>
        <v>0</v>
      </c>
      <c r="BE144" s="143">
        <f t="shared" si="17"/>
        <v>0</v>
      </c>
      <c r="CA144" s="172">
        <v>1</v>
      </c>
      <c r="CB144" s="172">
        <v>7</v>
      </c>
      <c r="CZ144" s="143">
        <v>2.2399999999999998E-3</v>
      </c>
    </row>
    <row r="145" spans="1:104" x14ac:dyDescent="0.2">
      <c r="A145" s="165">
        <v>110</v>
      </c>
      <c r="B145" s="166" t="s">
        <v>338</v>
      </c>
      <c r="C145" s="167" t="s">
        <v>339</v>
      </c>
      <c r="D145" s="168" t="s">
        <v>136</v>
      </c>
      <c r="E145" s="169">
        <v>4</v>
      </c>
      <c r="F145" s="169">
        <v>0</v>
      </c>
      <c r="G145" s="170">
        <f t="shared" si="12"/>
        <v>0</v>
      </c>
      <c r="O145" s="164">
        <v>2</v>
      </c>
      <c r="AA145" s="143">
        <v>3</v>
      </c>
      <c r="AB145" s="143">
        <v>0</v>
      </c>
      <c r="AC145" s="143" t="s">
        <v>334</v>
      </c>
      <c r="AZ145" s="143">
        <v>2</v>
      </c>
      <c r="BA145" s="143">
        <f t="shared" si="13"/>
        <v>0</v>
      </c>
      <c r="BB145" s="171">
        <f t="shared" si="14"/>
        <v>0</v>
      </c>
      <c r="BC145" s="143">
        <f t="shared" si="15"/>
        <v>0</v>
      </c>
      <c r="BD145" s="143">
        <f t="shared" si="16"/>
        <v>0</v>
      </c>
      <c r="BE145" s="143">
        <f t="shared" si="17"/>
        <v>0</v>
      </c>
      <c r="CA145" s="172">
        <v>3</v>
      </c>
      <c r="CB145" s="172">
        <v>0</v>
      </c>
      <c r="CZ145" s="143">
        <v>0</v>
      </c>
    </row>
    <row r="146" spans="1:104" x14ac:dyDescent="0.2">
      <c r="A146" s="165">
        <v>111</v>
      </c>
      <c r="B146" s="166" t="s">
        <v>340</v>
      </c>
      <c r="C146" s="167" t="s">
        <v>341</v>
      </c>
      <c r="D146" s="168" t="s">
        <v>94</v>
      </c>
      <c r="E146" s="169">
        <v>3</v>
      </c>
      <c r="F146" s="169">
        <v>0</v>
      </c>
      <c r="G146" s="170">
        <f t="shared" si="12"/>
        <v>0</v>
      </c>
      <c r="O146" s="164">
        <v>2</v>
      </c>
      <c r="AA146" s="143">
        <v>3</v>
      </c>
      <c r="AB146" s="143">
        <v>0</v>
      </c>
      <c r="AC146" s="143" t="s">
        <v>336</v>
      </c>
      <c r="AZ146" s="143">
        <v>2</v>
      </c>
      <c r="BA146" s="143">
        <f t="shared" si="13"/>
        <v>0</v>
      </c>
      <c r="BB146" s="171">
        <f t="shared" si="14"/>
        <v>0</v>
      </c>
      <c r="BC146" s="143">
        <f t="shared" si="15"/>
        <v>0</v>
      </c>
      <c r="BD146" s="143">
        <f t="shared" si="16"/>
        <v>0</v>
      </c>
      <c r="BE146" s="143">
        <f t="shared" si="17"/>
        <v>0</v>
      </c>
      <c r="CA146" s="172">
        <v>3</v>
      </c>
      <c r="CB146" s="172">
        <v>0</v>
      </c>
      <c r="CZ146" s="143">
        <v>0</v>
      </c>
    </row>
    <row r="147" spans="1:104" x14ac:dyDescent="0.2">
      <c r="A147" s="165">
        <v>112</v>
      </c>
      <c r="B147" s="166" t="s">
        <v>342</v>
      </c>
      <c r="C147" s="167" t="s">
        <v>343</v>
      </c>
      <c r="D147" s="168" t="s">
        <v>136</v>
      </c>
      <c r="E147" s="169">
        <v>3</v>
      </c>
      <c r="F147" s="169">
        <v>0</v>
      </c>
      <c r="G147" s="170">
        <f t="shared" si="12"/>
        <v>0</v>
      </c>
      <c r="O147" s="164">
        <v>2</v>
      </c>
      <c r="AA147" s="143">
        <v>3</v>
      </c>
      <c r="AB147" s="143">
        <v>0</v>
      </c>
      <c r="AC147" s="143" t="s">
        <v>338</v>
      </c>
      <c r="AZ147" s="143">
        <v>2</v>
      </c>
      <c r="BA147" s="143">
        <f t="shared" si="13"/>
        <v>0</v>
      </c>
      <c r="BB147" s="171">
        <f t="shared" si="14"/>
        <v>0</v>
      </c>
      <c r="BC147" s="143">
        <f t="shared" si="15"/>
        <v>0</v>
      </c>
      <c r="BD147" s="143">
        <f t="shared" si="16"/>
        <v>0</v>
      </c>
      <c r="BE147" s="143">
        <f t="shared" si="17"/>
        <v>0</v>
      </c>
      <c r="CA147" s="172">
        <v>3</v>
      </c>
      <c r="CB147" s="172">
        <v>0</v>
      </c>
      <c r="CZ147" s="143">
        <v>0</v>
      </c>
    </row>
    <row r="148" spans="1:104" x14ac:dyDescent="0.2">
      <c r="A148" s="165">
        <v>113</v>
      </c>
      <c r="B148" s="166" t="s">
        <v>344</v>
      </c>
      <c r="C148" s="167" t="s">
        <v>345</v>
      </c>
      <c r="D148" s="168" t="s">
        <v>136</v>
      </c>
      <c r="E148" s="169">
        <v>3</v>
      </c>
      <c r="F148" s="169">
        <v>0</v>
      </c>
      <c r="G148" s="170">
        <f t="shared" si="12"/>
        <v>0</v>
      </c>
      <c r="O148" s="164">
        <v>2</v>
      </c>
      <c r="AA148" s="143">
        <v>1</v>
      </c>
      <c r="AB148" s="143">
        <v>7</v>
      </c>
      <c r="AC148" s="143">
        <v>7</v>
      </c>
      <c r="AZ148" s="143">
        <v>2</v>
      </c>
      <c r="BA148" s="143">
        <f t="shared" si="13"/>
        <v>0</v>
      </c>
      <c r="BB148" s="171">
        <f t="shared" si="14"/>
        <v>0</v>
      </c>
      <c r="BC148" s="143">
        <f t="shared" si="15"/>
        <v>0</v>
      </c>
      <c r="BD148" s="143">
        <f t="shared" si="16"/>
        <v>0</v>
      </c>
      <c r="BE148" s="143">
        <f t="shared" si="17"/>
        <v>0</v>
      </c>
      <c r="CA148" s="172">
        <v>1</v>
      </c>
      <c r="CB148" s="172">
        <v>7</v>
      </c>
      <c r="CZ148" s="143">
        <v>0</v>
      </c>
    </row>
    <row r="149" spans="1:104" x14ac:dyDescent="0.2">
      <c r="A149" s="165">
        <v>114</v>
      </c>
      <c r="B149" s="166" t="s">
        <v>346</v>
      </c>
      <c r="C149" s="167" t="s">
        <v>347</v>
      </c>
      <c r="D149" s="168" t="s">
        <v>136</v>
      </c>
      <c r="E149" s="169">
        <v>1</v>
      </c>
      <c r="F149" s="169">
        <v>0</v>
      </c>
      <c r="G149" s="170">
        <f t="shared" si="12"/>
        <v>0</v>
      </c>
      <c r="O149" s="164">
        <v>2</v>
      </c>
      <c r="AA149" s="143">
        <v>3</v>
      </c>
      <c r="AB149" s="143">
        <v>0</v>
      </c>
      <c r="AC149" s="143" t="s">
        <v>342</v>
      </c>
      <c r="AZ149" s="143">
        <v>2</v>
      </c>
      <c r="BA149" s="143">
        <f t="shared" si="13"/>
        <v>0</v>
      </c>
      <c r="BB149" s="171">
        <f t="shared" si="14"/>
        <v>0</v>
      </c>
      <c r="BC149" s="143">
        <f t="shared" si="15"/>
        <v>0</v>
      </c>
      <c r="BD149" s="143">
        <f t="shared" si="16"/>
        <v>0</v>
      </c>
      <c r="BE149" s="143">
        <f t="shared" si="17"/>
        <v>0</v>
      </c>
      <c r="CA149" s="172">
        <v>3</v>
      </c>
      <c r="CB149" s="172">
        <v>0</v>
      </c>
      <c r="CZ149" s="143">
        <v>8.9999999999999993E-3</v>
      </c>
    </row>
    <row r="150" spans="1:104" ht="22.5" x14ac:dyDescent="0.2">
      <c r="A150" s="165">
        <v>115</v>
      </c>
      <c r="B150" s="166" t="s">
        <v>348</v>
      </c>
      <c r="C150" s="167" t="s">
        <v>349</v>
      </c>
      <c r="D150" s="168" t="s">
        <v>136</v>
      </c>
      <c r="E150" s="169">
        <v>1</v>
      </c>
      <c r="F150" s="169">
        <v>0</v>
      </c>
      <c r="G150" s="170">
        <f t="shared" si="12"/>
        <v>0</v>
      </c>
      <c r="O150" s="164">
        <v>2</v>
      </c>
      <c r="AA150" s="143">
        <v>3</v>
      </c>
      <c r="AB150" s="143">
        <v>0</v>
      </c>
      <c r="AC150" s="143" t="s">
        <v>344</v>
      </c>
      <c r="AZ150" s="143">
        <v>2</v>
      </c>
      <c r="BA150" s="143">
        <f t="shared" si="13"/>
        <v>0</v>
      </c>
      <c r="BB150" s="171">
        <f t="shared" si="14"/>
        <v>0</v>
      </c>
      <c r="BC150" s="143">
        <f t="shared" si="15"/>
        <v>0</v>
      </c>
      <c r="BD150" s="143">
        <f t="shared" si="16"/>
        <v>0</v>
      </c>
      <c r="BE150" s="143">
        <f t="shared" si="17"/>
        <v>0</v>
      </c>
      <c r="CA150" s="172">
        <v>3</v>
      </c>
      <c r="CB150" s="172">
        <v>0</v>
      </c>
      <c r="CZ150" s="143">
        <v>1.4999999999999999E-2</v>
      </c>
    </row>
    <row r="151" spans="1:104" x14ac:dyDescent="0.2">
      <c r="A151" s="165">
        <v>116</v>
      </c>
      <c r="B151" s="166" t="s">
        <v>350</v>
      </c>
      <c r="C151" s="167" t="s">
        <v>351</v>
      </c>
      <c r="D151" s="168" t="s">
        <v>136</v>
      </c>
      <c r="E151" s="169">
        <v>1</v>
      </c>
      <c r="F151" s="169">
        <v>0</v>
      </c>
      <c r="G151" s="170">
        <f t="shared" si="12"/>
        <v>0</v>
      </c>
      <c r="O151" s="164">
        <v>2</v>
      </c>
      <c r="AA151" s="143">
        <v>1</v>
      </c>
      <c r="AB151" s="143">
        <v>7</v>
      </c>
      <c r="AC151" s="143">
        <v>7</v>
      </c>
      <c r="AZ151" s="143">
        <v>2</v>
      </c>
      <c r="BA151" s="143">
        <f t="shared" si="13"/>
        <v>0</v>
      </c>
      <c r="BB151" s="171">
        <f t="shared" si="14"/>
        <v>0</v>
      </c>
      <c r="BC151" s="143">
        <f t="shared" si="15"/>
        <v>0</v>
      </c>
      <c r="BD151" s="143">
        <f t="shared" si="16"/>
        <v>0</v>
      </c>
      <c r="BE151" s="143">
        <f t="shared" si="17"/>
        <v>0</v>
      </c>
      <c r="CA151" s="172">
        <v>1</v>
      </c>
      <c r="CB151" s="172">
        <v>7</v>
      </c>
      <c r="CZ151" s="143">
        <v>0</v>
      </c>
    </row>
    <row r="152" spans="1:104" x14ac:dyDescent="0.2">
      <c r="A152" s="165">
        <v>117</v>
      </c>
      <c r="B152" s="166" t="s">
        <v>352</v>
      </c>
      <c r="C152" s="167" t="s">
        <v>353</v>
      </c>
      <c r="D152" s="168" t="s">
        <v>136</v>
      </c>
      <c r="E152" s="169">
        <v>1</v>
      </c>
      <c r="F152" s="169">
        <v>0</v>
      </c>
      <c r="G152" s="170">
        <f t="shared" si="12"/>
        <v>0</v>
      </c>
      <c r="O152" s="164">
        <v>2</v>
      </c>
      <c r="AA152" s="143">
        <v>3</v>
      </c>
      <c r="AB152" s="143">
        <v>0</v>
      </c>
      <c r="AC152" s="143" t="s">
        <v>348</v>
      </c>
      <c r="AZ152" s="143">
        <v>2</v>
      </c>
      <c r="BA152" s="143">
        <f t="shared" si="13"/>
        <v>0</v>
      </c>
      <c r="BB152" s="171">
        <f t="shared" si="14"/>
        <v>0</v>
      </c>
      <c r="BC152" s="143">
        <f t="shared" si="15"/>
        <v>0</v>
      </c>
      <c r="BD152" s="143">
        <f t="shared" si="16"/>
        <v>0</v>
      </c>
      <c r="BE152" s="143">
        <f t="shared" si="17"/>
        <v>0</v>
      </c>
      <c r="CA152" s="172">
        <v>3</v>
      </c>
      <c r="CB152" s="172">
        <v>0</v>
      </c>
      <c r="CZ152" s="143">
        <v>8.9999999999999993E-3</v>
      </c>
    </row>
    <row r="153" spans="1:104" x14ac:dyDescent="0.2">
      <c r="A153" s="165">
        <v>118</v>
      </c>
      <c r="B153" s="166" t="s">
        <v>354</v>
      </c>
      <c r="C153" s="167" t="s">
        <v>355</v>
      </c>
      <c r="D153" s="168" t="s">
        <v>136</v>
      </c>
      <c r="E153" s="169">
        <v>4</v>
      </c>
      <c r="F153" s="169">
        <v>0</v>
      </c>
      <c r="G153" s="170">
        <f t="shared" si="12"/>
        <v>0</v>
      </c>
      <c r="O153" s="164">
        <v>2</v>
      </c>
      <c r="AA153" s="143">
        <v>3</v>
      </c>
      <c r="AB153" s="143">
        <v>0</v>
      </c>
      <c r="AC153" s="143" t="s">
        <v>350</v>
      </c>
      <c r="AZ153" s="143">
        <v>2</v>
      </c>
      <c r="BA153" s="143">
        <f t="shared" si="13"/>
        <v>0</v>
      </c>
      <c r="BB153" s="171">
        <f t="shared" si="14"/>
        <v>0</v>
      </c>
      <c r="BC153" s="143">
        <f t="shared" si="15"/>
        <v>0</v>
      </c>
      <c r="BD153" s="143">
        <f t="shared" si="16"/>
        <v>0</v>
      </c>
      <c r="BE153" s="143">
        <f t="shared" si="17"/>
        <v>0</v>
      </c>
      <c r="CA153" s="172">
        <v>3</v>
      </c>
      <c r="CB153" s="172">
        <v>0</v>
      </c>
      <c r="CZ153" s="143">
        <v>1.4E-2</v>
      </c>
    </row>
    <row r="154" spans="1:104" x14ac:dyDescent="0.2">
      <c r="A154" s="165">
        <v>119</v>
      </c>
      <c r="B154" s="166" t="s">
        <v>356</v>
      </c>
      <c r="C154" s="167" t="s">
        <v>357</v>
      </c>
      <c r="D154" s="168" t="s">
        <v>136</v>
      </c>
      <c r="E154" s="169">
        <v>1</v>
      </c>
      <c r="F154" s="169">
        <v>0</v>
      </c>
      <c r="G154" s="170">
        <f t="shared" si="12"/>
        <v>0</v>
      </c>
      <c r="O154" s="164">
        <v>2</v>
      </c>
      <c r="AA154" s="143">
        <v>3</v>
      </c>
      <c r="AB154" s="143">
        <v>0</v>
      </c>
      <c r="AC154" s="143" t="s">
        <v>352</v>
      </c>
      <c r="AZ154" s="143">
        <v>2</v>
      </c>
      <c r="BA154" s="143">
        <f t="shared" si="13"/>
        <v>0</v>
      </c>
      <c r="BB154" s="171">
        <f t="shared" si="14"/>
        <v>0</v>
      </c>
      <c r="BC154" s="143">
        <f t="shared" si="15"/>
        <v>0</v>
      </c>
      <c r="BD154" s="143">
        <f t="shared" si="16"/>
        <v>0</v>
      </c>
      <c r="BE154" s="143">
        <f t="shared" si="17"/>
        <v>0</v>
      </c>
      <c r="CA154" s="172">
        <v>3</v>
      </c>
      <c r="CB154" s="172">
        <v>0</v>
      </c>
      <c r="CZ154" s="143">
        <v>1.1000000000000001E-3</v>
      </c>
    </row>
    <row r="155" spans="1:104" x14ac:dyDescent="0.2">
      <c r="A155" s="165">
        <v>120</v>
      </c>
      <c r="B155" s="166" t="s">
        <v>358</v>
      </c>
      <c r="C155" s="167" t="s">
        <v>359</v>
      </c>
      <c r="D155" s="168" t="s">
        <v>94</v>
      </c>
      <c r="E155" s="169">
        <v>1</v>
      </c>
      <c r="F155" s="169">
        <v>0</v>
      </c>
      <c r="G155" s="170">
        <f t="shared" si="12"/>
        <v>0</v>
      </c>
      <c r="O155" s="164">
        <v>2</v>
      </c>
      <c r="AA155" s="143">
        <v>1</v>
      </c>
      <c r="AB155" s="143">
        <v>7</v>
      </c>
      <c r="AC155" s="143">
        <v>7</v>
      </c>
      <c r="AZ155" s="143">
        <v>2</v>
      </c>
      <c r="BA155" s="143">
        <f t="shared" si="13"/>
        <v>0</v>
      </c>
      <c r="BB155" s="171">
        <f t="shared" si="14"/>
        <v>0</v>
      </c>
      <c r="BC155" s="143">
        <f t="shared" si="15"/>
        <v>0</v>
      </c>
      <c r="BD155" s="143">
        <f t="shared" si="16"/>
        <v>0</v>
      </c>
      <c r="BE155" s="143">
        <f t="shared" si="17"/>
        <v>0</v>
      </c>
      <c r="CA155" s="172">
        <v>1</v>
      </c>
      <c r="CB155" s="172">
        <v>7</v>
      </c>
      <c r="CZ155" s="143">
        <v>4.0000000000000003E-5</v>
      </c>
    </row>
    <row r="156" spans="1:104" x14ac:dyDescent="0.2">
      <c r="A156" s="165">
        <v>121</v>
      </c>
      <c r="B156" s="166" t="s">
        <v>360</v>
      </c>
      <c r="C156" s="167" t="s">
        <v>361</v>
      </c>
      <c r="D156" s="168" t="s">
        <v>136</v>
      </c>
      <c r="E156" s="169">
        <v>1</v>
      </c>
      <c r="F156" s="169">
        <v>0</v>
      </c>
      <c r="G156" s="170">
        <f t="shared" si="12"/>
        <v>0</v>
      </c>
      <c r="O156" s="164">
        <v>2</v>
      </c>
      <c r="AA156" s="143">
        <v>1</v>
      </c>
      <c r="AB156" s="143">
        <v>7</v>
      </c>
      <c r="AC156" s="143">
        <v>7</v>
      </c>
      <c r="AZ156" s="143">
        <v>2</v>
      </c>
      <c r="BA156" s="143">
        <f t="shared" si="13"/>
        <v>0</v>
      </c>
      <c r="BB156" s="171">
        <f t="shared" si="14"/>
        <v>0</v>
      </c>
      <c r="BC156" s="143">
        <f t="shared" si="15"/>
        <v>0</v>
      </c>
      <c r="BD156" s="143">
        <f t="shared" si="16"/>
        <v>0</v>
      </c>
      <c r="BE156" s="143">
        <f t="shared" si="17"/>
        <v>0</v>
      </c>
      <c r="CA156" s="172">
        <v>1</v>
      </c>
      <c r="CB156" s="172">
        <v>7</v>
      </c>
      <c r="CZ156" s="143">
        <v>2.4000000000000001E-4</v>
      </c>
    </row>
    <row r="157" spans="1:104" x14ac:dyDescent="0.2">
      <c r="A157" s="165">
        <v>122</v>
      </c>
      <c r="B157" s="166" t="s">
        <v>362</v>
      </c>
      <c r="C157" s="167" t="s">
        <v>363</v>
      </c>
      <c r="D157" s="168" t="s">
        <v>136</v>
      </c>
      <c r="E157" s="169">
        <v>4</v>
      </c>
      <c r="F157" s="169">
        <v>0</v>
      </c>
      <c r="G157" s="170">
        <f t="shared" si="12"/>
        <v>0</v>
      </c>
      <c r="O157" s="164">
        <v>2</v>
      </c>
      <c r="AA157" s="143">
        <v>1</v>
      </c>
      <c r="AB157" s="143">
        <v>0</v>
      </c>
      <c r="AC157" s="143">
        <v>0</v>
      </c>
      <c r="AZ157" s="143">
        <v>2</v>
      </c>
      <c r="BA157" s="143">
        <f t="shared" si="13"/>
        <v>0</v>
      </c>
      <c r="BB157" s="171">
        <f t="shared" si="14"/>
        <v>0</v>
      </c>
      <c r="BC157" s="143">
        <f t="shared" si="15"/>
        <v>0</v>
      </c>
      <c r="BD157" s="143">
        <f t="shared" si="16"/>
        <v>0</v>
      </c>
      <c r="BE157" s="143">
        <f t="shared" si="17"/>
        <v>0</v>
      </c>
      <c r="CA157" s="172">
        <v>1</v>
      </c>
      <c r="CB157" s="172">
        <v>0</v>
      </c>
      <c r="CZ157" s="143">
        <v>2.9010000000000001E-2</v>
      </c>
    </row>
    <row r="158" spans="1:104" x14ac:dyDescent="0.2">
      <c r="A158" s="165">
        <v>123</v>
      </c>
      <c r="B158" s="166" t="s">
        <v>364</v>
      </c>
      <c r="C158" s="167" t="s">
        <v>365</v>
      </c>
      <c r="D158" s="168" t="s">
        <v>136</v>
      </c>
      <c r="E158" s="169">
        <v>4</v>
      </c>
      <c r="F158" s="169">
        <v>0</v>
      </c>
      <c r="G158" s="170">
        <f t="shared" si="12"/>
        <v>0</v>
      </c>
      <c r="O158" s="164">
        <v>2</v>
      </c>
      <c r="AA158" s="143">
        <v>3</v>
      </c>
      <c r="AB158" s="143">
        <v>0</v>
      </c>
      <c r="AC158" s="143">
        <v>4843871319</v>
      </c>
      <c r="AZ158" s="143">
        <v>2</v>
      </c>
      <c r="BA158" s="143">
        <f t="shared" si="13"/>
        <v>0</v>
      </c>
      <c r="BB158" s="171">
        <f t="shared" si="14"/>
        <v>0</v>
      </c>
      <c r="BC158" s="143">
        <f t="shared" si="15"/>
        <v>0</v>
      </c>
      <c r="BD158" s="143">
        <f t="shared" si="16"/>
        <v>0</v>
      </c>
      <c r="BE158" s="143">
        <f t="shared" si="17"/>
        <v>0</v>
      </c>
      <c r="CA158" s="172">
        <v>3</v>
      </c>
      <c r="CB158" s="172">
        <v>0</v>
      </c>
      <c r="CZ158" s="143">
        <v>0</v>
      </c>
    </row>
    <row r="159" spans="1:104" x14ac:dyDescent="0.2">
      <c r="A159" s="165">
        <v>124</v>
      </c>
      <c r="B159" s="166" t="s">
        <v>366</v>
      </c>
      <c r="C159" s="167" t="s">
        <v>367</v>
      </c>
      <c r="D159" s="168" t="s">
        <v>94</v>
      </c>
      <c r="E159" s="169">
        <v>8</v>
      </c>
      <c r="F159" s="169">
        <v>0</v>
      </c>
      <c r="G159" s="170">
        <f t="shared" si="12"/>
        <v>0</v>
      </c>
      <c r="O159" s="164">
        <v>2</v>
      </c>
      <c r="AA159" s="143">
        <v>1</v>
      </c>
      <c r="AB159" s="143">
        <v>7</v>
      </c>
      <c r="AC159" s="143">
        <v>7</v>
      </c>
      <c r="AZ159" s="143">
        <v>2</v>
      </c>
      <c r="BA159" s="143">
        <f t="shared" si="13"/>
        <v>0</v>
      </c>
      <c r="BB159" s="171">
        <f t="shared" si="14"/>
        <v>0</v>
      </c>
      <c r="BC159" s="143">
        <f t="shared" si="15"/>
        <v>0</v>
      </c>
      <c r="BD159" s="143">
        <f t="shared" si="16"/>
        <v>0</v>
      </c>
      <c r="BE159" s="143">
        <f t="shared" si="17"/>
        <v>0</v>
      </c>
      <c r="CA159" s="172">
        <v>1</v>
      </c>
      <c r="CB159" s="172">
        <v>7</v>
      </c>
      <c r="CZ159" s="143">
        <v>1E-4</v>
      </c>
    </row>
    <row r="160" spans="1:104" x14ac:dyDescent="0.2">
      <c r="A160" s="165">
        <v>125</v>
      </c>
      <c r="B160" s="166" t="s">
        <v>368</v>
      </c>
      <c r="C160" s="167" t="s">
        <v>369</v>
      </c>
      <c r="D160" s="168" t="s">
        <v>94</v>
      </c>
      <c r="E160" s="169">
        <v>8</v>
      </c>
      <c r="F160" s="169">
        <v>0</v>
      </c>
      <c r="G160" s="170">
        <f t="shared" si="12"/>
        <v>0</v>
      </c>
      <c r="O160" s="164">
        <v>2</v>
      </c>
      <c r="AA160" s="143">
        <v>3</v>
      </c>
      <c r="AB160" s="143">
        <v>0</v>
      </c>
      <c r="AC160" s="143" t="s">
        <v>364</v>
      </c>
      <c r="AZ160" s="143">
        <v>2</v>
      </c>
      <c r="BA160" s="143">
        <f t="shared" si="13"/>
        <v>0</v>
      </c>
      <c r="BB160" s="171">
        <f t="shared" si="14"/>
        <v>0</v>
      </c>
      <c r="BC160" s="143">
        <f t="shared" si="15"/>
        <v>0</v>
      </c>
      <c r="BD160" s="143">
        <f t="shared" si="16"/>
        <v>0</v>
      </c>
      <c r="BE160" s="143">
        <f t="shared" si="17"/>
        <v>0</v>
      </c>
      <c r="CA160" s="172">
        <v>3</v>
      </c>
      <c r="CB160" s="172">
        <v>0</v>
      </c>
      <c r="CZ160" s="143">
        <v>3.1E-4</v>
      </c>
    </row>
    <row r="161" spans="1:104" x14ac:dyDescent="0.2">
      <c r="A161" s="165">
        <v>126</v>
      </c>
      <c r="B161" s="166" t="s">
        <v>370</v>
      </c>
      <c r="C161" s="167" t="s">
        <v>371</v>
      </c>
      <c r="D161" s="168" t="s">
        <v>94</v>
      </c>
      <c r="E161" s="169">
        <v>4</v>
      </c>
      <c r="F161" s="169">
        <v>0</v>
      </c>
      <c r="G161" s="170">
        <f t="shared" si="12"/>
        <v>0</v>
      </c>
      <c r="O161" s="164">
        <v>2</v>
      </c>
      <c r="AA161" s="143">
        <v>1</v>
      </c>
      <c r="AB161" s="143">
        <v>7</v>
      </c>
      <c r="AC161" s="143">
        <v>7</v>
      </c>
      <c r="AZ161" s="143">
        <v>2</v>
      </c>
      <c r="BA161" s="143">
        <f t="shared" si="13"/>
        <v>0</v>
      </c>
      <c r="BB161" s="171">
        <f t="shared" si="14"/>
        <v>0</v>
      </c>
      <c r="BC161" s="143">
        <f t="shared" si="15"/>
        <v>0</v>
      </c>
      <c r="BD161" s="143">
        <f t="shared" si="16"/>
        <v>0</v>
      </c>
      <c r="BE161" s="143">
        <f t="shared" si="17"/>
        <v>0</v>
      </c>
      <c r="CA161" s="172">
        <v>1</v>
      </c>
      <c r="CB161" s="172">
        <v>7</v>
      </c>
      <c r="CZ161" s="143">
        <v>0</v>
      </c>
    </row>
    <row r="162" spans="1:104" x14ac:dyDescent="0.2">
      <c r="A162" s="165">
        <v>127</v>
      </c>
      <c r="B162" s="166" t="s">
        <v>372</v>
      </c>
      <c r="C162" s="167" t="s">
        <v>373</v>
      </c>
      <c r="D162" s="168" t="s">
        <v>94</v>
      </c>
      <c r="E162" s="169">
        <v>4</v>
      </c>
      <c r="F162" s="169">
        <v>0</v>
      </c>
      <c r="G162" s="170">
        <f t="shared" si="12"/>
        <v>0</v>
      </c>
      <c r="O162" s="164">
        <v>2</v>
      </c>
      <c r="AA162" s="143">
        <v>1</v>
      </c>
      <c r="AB162" s="143">
        <v>7</v>
      </c>
      <c r="AC162" s="143">
        <v>7</v>
      </c>
      <c r="AZ162" s="143">
        <v>2</v>
      </c>
      <c r="BA162" s="143">
        <f t="shared" si="13"/>
        <v>0</v>
      </c>
      <c r="BB162" s="171">
        <f t="shared" si="14"/>
        <v>0</v>
      </c>
      <c r="BC162" s="143">
        <f t="shared" si="15"/>
        <v>0</v>
      </c>
      <c r="BD162" s="143">
        <f t="shared" si="16"/>
        <v>0</v>
      </c>
      <c r="BE162" s="143">
        <f t="shared" si="17"/>
        <v>0</v>
      </c>
      <c r="CA162" s="172">
        <v>1</v>
      </c>
      <c r="CB162" s="172">
        <v>7</v>
      </c>
      <c r="CZ162" s="143">
        <v>1.7000000000000001E-4</v>
      </c>
    </row>
    <row r="163" spans="1:104" x14ac:dyDescent="0.2">
      <c r="A163" s="165">
        <v>128</v>
      </c>
      <c r="B163" s="166" t="s">
        <v>374</v>
      </c>
      <c r="C163" s="167" t="s">
        <v>375</v>
      </c>
      <c r="D163" s="168" t="s">
        <v>94</v>
      </c>
      <c r="E163" s="169">
        <v>4</v>
      </c>
      <c r="F163" s="169">
        <v>0</v>
      </c>
      <c r="G163" s="170">
        <f t="shared" si="12"/>
        <v>0</v>
      </c>
      <c r="O163" s="164">
        <v>2</v>
      </c>
      <c r="AA163" s="143">
        <v>1</v>
      </c>
      <c r="AB163" s="143">
        <v>7</v>
      </c>
      <c r="AC163" s="143">
        <v>7</v>
      </c>
      <c r="AZ163" s="143">
        <v>2</v>
      </c>
      <c r="BA163" s="143">
        <f t="shared" si="13"/>
        <v>0</v>
      </c>
      <c r="BB163" s="171">
        <f t="shared" si="14"/>
        <v>0</v>
      </c>
      <c r="BC163" s="143">
        <f t="shared" si="15"/>
        <v>0</v>
      </c>
      <c r="BD163" s="143">
        <f t="shared" si="16"/>
        <v>0</v>
      </c>
      <c r="BE163" s="143">
        <f t="shared" si="17"/>
        <v>0</v>
      </c>
      <c r="CA163" s="172">
        <v>1</v>
      </c>
      <c r="CB163" s="172">
        <v>7</v>
      </c>
      <c r="CZ163" s="143">
        <v>0</v>
      </c>
    </row>
    <row r="164" spans="1:104" x14ac:dyDescent="0.2">
      <c r="A164" s="165">
        <v>129</v>
      </c>
      <c r="B164" s="166" t="s">
        <v>376</v>
      </c>
      <c r="C164" s="167" t="s">
        <v>377</v>
      </c>
      <c r="D164" s="168" t="s">
        <v>94</v>
      </c>
      <c r="E164" s="169">
        <v>3</v>
      </c>
      <c r="F164" s="169">
        <v>0</v>
      </c>
      <c r="G164" s="170">
        <f t="shared" si="12"/>
        <v>0</v>
      </c>
      <c r="O164" s="164">
        <v>2</v>
      </c>
      <c r="AA164" s="143">
        <v>1</v>
      </c>
      <c r="AB164" s="143">
        <v>7</v>
      </c>
      <c r="AC164" s="143">
        <v>7</v>
      </c>
      <c r="AZ164" s="143">
        <v>2</v>
      </c>
      <c r="BA164" s="143">
        <f t="shared" si="13"/>
        <v>0</v>
      </c>
      <c r="BB164" s="171">
        <f t="shared" si="14"/>
        <v>0</v>
      </c>
      <c r="BC164" s="143">
        <f t="shared" si="15"/>
        <v>0</v>
      </c>
      <c r="BD164" s="143">
        <f t="shared" si="16"/>
        <v>0</v>
      </c>
      <c r="BE164" s="143">
        <f t="shared" si="17"/>
        <v>0</v>
      </c>
      <c r="CA164" s="172">
        <v>1</v>
      </c>
      <c r="CB164" s="172">
        <v>7</v>
      </c>
      <c r="CZ164" s="143">
        <v>0</v>
      </c>
    </row>
    <row r="165" spans="1:104" x14ac:dyDescent="0.2">
      <c r="A165" s="165">
        <v>130</v>
      </c>
      <c r="B165" s="166" t="s">
        <v>378</v>
      </c>
      <c r="C165" s="167" t="s">
        <v>379</v>
      </c>
      <c r="D165" s="168" t="s">
        <v>94</v>
      </c>
      <c r="E165" s="169">
        <v>5</v>
      </c>
      <c r="F165" s="169">
        <v>0</v>
      </c>
      <c r="G165" s="170">
        <f t="shared" si="12"/>
        <v>0</v>
      </c>
      <c r="O165" s="164">
        <v>2</v>
      </c>
      <c r="AA165" s="143">
        <v>1</v>
      </c>
      <c r="AB165" s="143">
        <v>7</v>
      </c>
      <c r="AC165" s="143">
        <v>7</v>
      </c>
      <c r="AZ165" s="143">
        <v>2</v>
      </c>
      <c r="BA165" s="143">
        <f t="shared" si="13"/>
        <v>0</v>
      </c>
      <c r="BB165" s="171">
        <f t="shared" si="14"/>
        <v>0</v>
      </c>
      <c r="BC165" s="143">
        <f t="shared" si="15"/>
        <v>0</v>
      </c>
      <c r="BD165" s="143">
        <f t="shared" si="16"/>
        <v>0</v>
      </c>
      <c r="BE165" s="143">
        <f t="shared" si="17"/>
        <v>0</v>
      </c>
      <c r="CA165" s="172">
        <v>1</v>
      </c>
      <c r="CB165" s="172">
        <v>7</v>
      </c>
      <c r="CZ165" s="143">
        <v>0</v>
      </c>
    </row>
    <row r="166" spans="1:104" x14ac:dyDescent="0.2">
      <c r="A166" s="165">
        <v>131</v>
      </c>
      <c r="B166" s="166" t="s">
        <v>380</v>
      </c>
      <c r="C166" s="167" t="s">
        <v>381</v>
      </c>
      <c r="D166" s="168" t="s">
        <v>94</v>
      </c>
      <c r="E166" s="169">
        <v>4</v>
      </c>
      <c r="F166" s="169">
        <v>0</v>
      </c>
      <c r="G166" s="170">
        <f t="shared" si="12"/>
        <v>0</v>
      </c>
      <c r="O166" s="164">
        <v>2</v>
      </c>
      <c r="AA166" s="143">
        <v>1</v>
      </c>
      <c r="AB166" s="143">
        <v>7</v>
      </c>
      <c r="AC166" s="143">
        <v>7</v>
      </c>
      <c r="AZ166" s="143">
        <v>2</v>
      </c>
      <c r="BA166" s="143">
        <f t="shared" si="13"/>
        <v>0</v>
      </c>
      <c r="BB166" s="171">
        <f t="shared" si="14"/>
        <v>0</v>
      </c>
      <c r="BC166" s="143">
        <f t="shared" si="15"/>
        <v>0</v>
      </c>
      <c r="BD166" s="143">
        <f t="shared" si="16"/>
        <v>0</v>
      </c>
      <c r="BE166" s="143">
        <f t="shared" si="17"/>
        <v>0</v>
      </c>
      <c r="CA166" s="172">
        <v>1</v>
      </c>
      <c r="CB166" s="172">
        <v>7</v>
      </c>
      <c r="CZ166" s="143">
        <v>0</v>
      </c>
    </row>
    <row r="167" spans="1:104" ht="22.5" x14ac:dyDescent="0.2">
      <c r="A167" s="165">
        <v>132</v>
      </c>
      <c r="B167" s="166" t="s">
        <v>382</v>
      </c>
      <c r="C167" s="167" t="s">
        <v>383</v>
      </c>
      <c r="D167" s="168" t="s">
        <v>94</v>
      </c>
      <c r="E167" s="169">
        <v>4</v>
      </c>
      <c r="F167" s="169">
        <v>0</v>
      </c>
      <c r="G167" s="170">
        <f t="shared" si="12"/>
        <v>0</v>
      </c>
      <c r="O167" s="164">
        <v>2</v>
      </c>
      <c r="AA167" s="143">
        <v>1</v>
      </c>
      <c r="AB167" s="143">
        <v>7</v>
      </c>
      <c r="AC167" s="143">
        <v>7</v>
      </c>
      <c r="AZ167" s="143">
        <v>2</v>
      </c>
      <c r="BA167" s="143">
        <f t="shared" si="13"/>
        <v>0</v>
      </c>
      <c r="BB167" s="171">
        <f t="shared" si="14"/>
        <v>0</v>
      </c>
      <c r="BC167" s="143">
        <f t="shared" si="15"/>
        <v>0</v>
      </c>
      <c r="BD167" s="143">
        <f t="shared" si="16"/>
        <v>0</v>
      </c>
      <c r="BE167" s="143">
        <f t="shared" si="17"/>
        <v>0</v>
      </c>
      <c r="CA167" s="172">
        <v>1</v>
      </c>
      <c r="CB167" s="172">
        <v>7</v>
      </c>
      <c r="CZ167" s="143">
        <v>0</v>
      </c>
    </row>
    <row r="168" spans="1:104" x14ac:dyDescent="0.2">
      <c r="A168" s="165">
        <v>133</v>
      </c>
      <c r="B168" s="166" t="s">
        <v>384</v>
      </c>
      <c r="C168" s="167" t="s">
        <v>385</v>
      </c>
      <c r="D168" s="168" t="s">
        <v>136</v>
      </c>
      <c r="E168" s="169">
        <v>4</v>
      </c>
      <c r="F168" s="169">
        <v>0</v>
      </c>
      <c r="G168" s="170">
        <f t="shared" si="12"/>
        <v>0</v>
      </c>
      <c r="O168" s="164">
        <v>2</v>
      </c>
      <c r="AA168" s="143">
        <v>1</v>
      </c>
      <c r="AB168" s="143">
        <v>7</v>
      </c>
      <c r="AC168" s="143">
        <v>7</v>
      </c>
      <c r="AZ168" s="143">
        <v>2</v>
      </c>
      <c r="BA168" s="143">
        <f t="shared" si="13"/>
        <v>0</v>
      </c>
      <c r="BB168" s="171">
        <f t="shared" si="14"/>
        <v>0</v>
      </c>
      <c r="BC168" s="143">
        <f t="shared" si="15"/>
        <v>0</v>
      </c>
      <c r="BD168" s="143">
        <f t="shared" si="16"/>
        <v>0</v>
      </c>
      <c r="BE168" s="143">
        <f t="shared" si="17"/>
        <v>0</v>
      </c>
      <c r="CA168" s="172">
        <v>1</v>
      </c>
      <c r="CB168" s="172">
        <v>7</v>
      </c>
      <c r="CZ168" s="143">
        <v>0</v>
      </c>
    </row>
    <row r="169" spans="1:104" x14ac:dyDescent="0.2">
      <c r="A169" s="165">
        <v>134</v>
      </c>
      <c r="B169" s="166" t="s">
        <v>386</v>
      </c>
      <c r="C169" s="167" t="s">
        <v>387</v>
      </c>
      <c r="D169" s="168" t="s">
        <v>94</v>
      </c>
      <c r="E169" s="169">
        <v>4</v>
      </c>
      <c r="F169" s="169">
        <v>0</v>
      </c>
      <c r="G169" s="170">
        <f t="shared" si="12"/>
        <v>0</v>
      </c>
      <c r="O169" s="164">
        <v>2</v>
      </c>
      <c r="AA169" s="143">
        <v>1</v>
      </c>
      <c r="AB169" s="143">
        <v>7</v>
      </c>
      <c r="AC169" s="143">
        <v>7</v>
      </c>
      <c r="AZ169" s="143">
        <v>2</v>
      </c>
      <c r="BA169" s="143">
        <f t="shared" si="13"/>
        <v>0</v>
      </c>
      <c r="BB169" s="171">
        <f t="shared" si="14"/>
        <v>0</v>
      </c>
      <c r="BC169" s="143">
        <f t="shared" si="15"/>
        <v>0</v>
      </c>
      <c r="BD169" s="143">
        <f t="shared" si="16"/>
        <v>0</v>
      </c>
      <c r="BE169" s="143">
        <f t="shared" si="17"/>
        <v>0</v>
      </c>
      <c r="CA169" s="172">
        <v>1</v>
      </c>
      <c r="CB169" s="172">
        <v>7</v>
      </c>
      <c r="CZ169" s="143">
        <v>0</v>
      </c>
    </row>
    <row r="170" spans="1:104" x14ac:dyDescent="0.2">
      <c r="A170" s="165">
        <v>135</v>
      </c>
      <c r="B170" s="166" t="s">
        <v>388</v>
      </c>
      <c r="C170" s="167" t="s">
        <v>389</v>
      </c>
      <c r="D170" s="168" t="s">
        <v>153</v>
      </c>
      <c r="E170" s="169">
        <v>0.20302999999999999</v>
      </c>
      <c r="F170" s="169">
        <v>0</v>
      </c>
      <c r="G170" s="170">
        <f t="shared" si="12"/>
        <v>0</v>
      </c>
      <c r="O170" s="164">
        <v>2</v>
      </c>
      <c r="AA170" s="143">
        <v>1</v>
      </c>
      <c r="AB170" s="143">
        <v>7</v>
      </c>
      <c r="AC170" s="143">
        <v>7</v>
      </c>
      <c r="AZ170" s="143">
        <v>2</v>
      </c>
      <c r="BA170" s="143">
        <f t="shared" si="13"/>
        <v>0</v>
      </c>
      <c r="BB170" s="171">
        <f t="shared" si="14"/>
        <v>0</v>
      </c>
      <c r="BC170" s="143">
        <f t="shared" si="15"/>
        <v>0</v>
      </c>
      <c r="BD170" s="143">
        <f t="shared" si="16"/>
        <v>0</v>
      </c>
      <c r="BE170" s="143">
        <f t="shared" si="17"/>
        <v>0</v>
      </c>
      <c r="CA170" s="172">
        <v>1</v>
      </c>
      <c r="CB170" s="172">
        <v>7</v>
      </c>
      <c r="CZ170" s="143">
        <v>0</v>
      </c>
    </row>
    <row r="171" spans="1:104" x14ac:dyDescent="0.2">
      <c r="A171" s="173"/>
      <c r="B171" s="174" t="s">
        <v>95</v>
      </c>
      <c r="C171" s="175" t="str">
        <f>CONCATENATE(B136," ",C136)</f>
        <v>725 Zařizovací předměty</v>
      </c>
      <c r="D171" s="176"/>
      <c r="E171" s="177"/>
      <c r="F171" s="178"/>
      <c r="G171" s="179">
        <f>SUM(G136:G170)</f>
        <v>0</v>
      </c>
      <c r="O171" s="164">
        <v>2</v>
      </c>
      <c r="AA171" s="143">
        <v>1</v>
      </c>
      <c r="AB171" s="143">
        <v>7</v>
      </c>
      <c r="AC171" s="143">
        <v>7</v>
      </c>
      <c r="AZ171" s="143">
        <v>2</v>
      </c>
      <c r="BA171" s="143">
        <f t="shared" si="13"/>
        <v>0</v>
      </c>
      <c r="BB171" s="171">
        <f t="shared" si="14"/>
        <v>0</v>
      </c>
      <c r="BC171" s="143">
        <f t="shared" si="15"/>
        <v>0</v>
      </c>
      <c r="BD171" s="143">
        <f t="shared" si="16"/>
        <v>0</v>
      </c>
      <c r="BE171" s="143">
        <f t="shared" si="17"/>
        <v>0</v>
      </c>
      <c r="CA171" s="172">
        <v>1</v>
      </c>
      <c r="CB171" s="172">
        <v>7</v>
      </c>
      <c r="CZ171" s="143">
        <v>0</v>
      </c>
    </row>
    <row r="172" spans="1:104" x14ac:dyDescent="0.2">
      <c r="A172" s="158" t="s">
        <v>90</v>
      </c>
      <c r="B172" s="159" t="s">
        <v>390</v>
      </c>
      <c r="C172" s="160" t="s">
        <v>391</v>
      </c>
      <c r="D172" s="161"/>
      <c r="E172" s="162"/>
      <c r="F172" s="162"/>
      <c r="G172" s="163"/>
      <c r="O172" s="164">
        <v>2</v>
      </c>
      <c r="AA172" s="143">
        <v>7</v>
      </c>
      <c r="AB172" s="143">
        <v>1001</v>
      </c>
      <c r="AC172" s="143">
        <v>5</v>
      </c>
      <c r="AZ172" s="143">
        <v>2</v>
      </c>
      <c r="BA172" s="143">
        <f t="shared" si="13"/>
        <v>0</v>
      </c>
      <c r="BB172" s="171">
        <f t="shared" si="14"/>
        <v>0</v>
      </c>
      <c r="BC172" s="143">
        <f t="shared" si="15"/>
        <v>0</v>
      </c>
      <c r="BD172" s="143">
        <f t="shared" si="16"/>
        <v>0</v>
      </c>
      <c r="BE172" s="143">
        <f t="shared" si="17"/>
        <v>0</v>
      </c>
      <c r="CA172" s="172">
        <v>7</v>
      </c>
      <c r="CB172" s="172">
        <v>1001</v>
      </c>
      <c r="CZ172" s="143">
        <v>0</v>
      </c>
    </row>
    <row r="173" spans="1:104" x14ac:dyDescent="0.2">
      <c r="A173" s="165">
        <v>138</v>
      </c>
      <c r="B173" s="166" t="s">
        <v>392</v>
      </c>
      <c r="C173" s="167" t="s">
        <v>393</v>
      </c>
      <c r="D173" s="168" t="s">
        <v>153</v>
      </c>
      <c r="E173" s="169">
        <v>3.07</v>
      </c>
      <c r="F173" s="169">
        <v>0</v>
      </c>
      <c r="G173" s="170">
        <f t="shared" ref="G173:G178" si="18">E173*F173</f>
        <v>0</v>
      </c>
      <c r="O173" s="164">
        <v>4</v>
      </c>
      <c r="BA173" s="180">
        <f>SUM(BA136:BA172)</f>
        <v>0</v>
      </c>
      <c r="BB173" s="180" t="e">
        <f>SUM(BB136:BB172)</f>
        <v>#REF!</v>
      </c>
      <c r="BC173" s="180">
        <f>SUM(BC136:BC172)</f>
        <v>0</v>
      </c>
      <c r="BD173" s="180">
        <f>SUM(BD136:BD172)</f>
        <v>0</v>
      </c>
      <c r="BE173" s="180">
        <f>SUM(BE136:BE172)</f>
        <v>0</v>
      </c>
    </row>
    <row r="174" spans="1:104" x14ac:dyDescent="0.2">
      <c r="A174" s="165">
        <v>139</v>
      </c>
      <c r="B174" s="166" t="s">
        <v>394</v>
      </c>
      <c r="C174" s="167" t="s">
        <v>395</v>
      </c>
      <c r="D174" s="168" t="s">
        <v>153</v>
      </c>
      <c r="E174" s="169">
        <v>3.0707200000000001</v>
      </c>
      <c r="F174" s="169">
        <v>0</v>
      </c>
      <c r="G174" s="170">
        <f t="shared" si="18"/>
        <v>0</v>
      </c>
      <c r="O174" s="164">
        <v>1</v>
      </c>
    </row>
    <row r="175" spans="1:104" x14ac:dyDescent="0.2">
      <c r="A175" s="165">
        <v>140</v>
      </c>
      <c r="B175" s="166" t="s">
        <v>396</v>
      </c>
      <c r="C175" s="167" t="s">
        <v>397</v>
      </c>
      <c r="D175" s="168" t="s">
        <v>153</v>
      </c>
      <c r="E175" s="169">
        <v>3.0707200000000001</v>
      </c>
      <c r="F175" s="169">
        <v>0</v>
      </c>
      <c r="G175" s="170">
        <f t="shared" si="18"/>
        <v>0</v>
      </c>
      <c r="O175" s="164">
        <v>2</v>
      </c>
      <c r="AA175" s="143">
        <v>12</v>
      </c>
      <c r="AB175" s="143">
        <v>0</v>
      </c>
      <c r="AC175" s="143">
        <v>332</v>
      </c>
      <c r="AZ175" s="143">
        <v>2</v>
      </c>
      <c r="BA175" s="143">
        <f>IF(AZ175=1,#REF!,0)</f>
        <v>0</v>
      </c>
      <c r="BB175" s="143" t="e">
        <f>IF(AZ175=2,#REF!,0)</f>
        <v>#REF!</v>
      </c>
      <c r="BC175" s="143">
        <f>IF(AZ175=3,#REF!,0)</f>
        <v>0</v>
      </c>
      <c r="BD175" s="143">
        <f>IF(AZ175=4,#REF!,0)</f>
        <v>0</v>
      </c>
      <c r="BE175" s="143">
        <f>IF(AZ175=5,#REF!,0)</f>
        <v>0</v>
      </c>
      <c r="CA175" s="172">
        <v>12</v>
      </c>
      <c r="CB175" s="172">
        <v>0</v>
      </c>
      <c r="CZ175" s="143">
        <v>0.8</v>
      </c>
    </row>
    <row r="176" spans="1:104" x14ac:dyDescent="0.2">
      <c r="A176" s="165">
        <v>141</v>
      </c>
      <c r="B176" s="166" t="s">
        <v>398</v>
      </c>
      <c r="C176" s="167" t="s">
        <v>399</v>
      </c>
      <c r="D176" s="168" t="s">
        <v>153</v>
      </c>
      <c r="E176" s="169">
        <v>3.0707200000000001</v>
      </c>
      <c r="F176" s="169">
        <v>0</v>
      </c>
      <c r="G176" s="170">
        <f t="shared" si="18"/>
        <v>0</v>
      </c>
      <c r="O176" s="164">
        <v>2</v>
      </c>
      <c r="AA176" s="143">
        <v>12</v>
      </c>
      <c r="AB176" s="143">
        <v>0</v>
      </c>
      <c r="AC176" s="143">
        <v>331</v>
      </c>
      <c r="AZ176" s="143">
        <v>2</v>
      </c>
      <c r="BA176" s="143">
        <f>IF(AZ176=1,#REF!,0)</f>
        <v>0</v>
      </c>
      <c r="BB176" s="143" t="e">
        <f>IF(AZ176=2,#REF!,0)</f>
        <v>#REF!</v>
      </c>
      <c r="BC176" s="143">
        <f>IF(AZ176=3,#REF!,0)</f>
        <v>0</v>
      </c>
      <c r="BD176" s="143">
        <f>IF(AZ176=4,#REF!,0)</f>
        <v>0</v>
      </c>
      <c r="BE176" s="143">
        <f>IF(AZ176=5,#REF!,0)</f>
        <v>0</v>
      </c>
      <c r="CA176" s="172">
        <v>12</v>
      </c>
      <c r="CB176" s="172">
        <v>0</v>
      </c>
      <c r="CZ176" s="143">
        <v>0.3</v>
      </c>
    </row>
    <row r="177" spans="1:104" x14ac:dyDescent="0.2">
      <c r="A177" s="165">
        <v>142</v>
      </c>
      <c r="B177" s="166" t="s">
        <v>400</v>
      </c>
      <c r="C177" s="167" t="s">
        <v>401</v>
      </c>
      <c r="D177" s="168" t="s">
        <v>153</v>
      </c>
      <c r="E177" s="169">
        <v>3.0707200000000001</v>
      </c>
      <c r="F177" s="169">
        <v>0</v>
      </c>
      <c r="G177" s="170">
        <f t="shared" si="18"/>
        <v>0</v>
      </c>
      <c r="O177" s="164">
        <v>4</v>
      </c>
      <c r="BA177" s="180">
        <f>SUM(BA174:BA176)</f>
        <v>0</v>
      </c>
      <c r="BB177" s="180" t="e">
        <f>SUM(BB174:BB176)</f>
        <v>#REF!</v>
      </c>
      <c r="BC177" s="180">
        <f>SUM(BC174:BC176)</f>
        <v>0</v>
      </c>
      <c r="BD177" s="180">
        <f>SUM(BD174:BD176)</f>
        <v>0</v>
      </c>
      <c r="BE177" s="180">
        <f>SUM(BE174:BE176)</f>
        <v>0</v>
      </c>
    </row>
    <row r="178" spans="1:104" x14ac:dyDescent="0.2">
      <c r="A178" s="165">
        <v>143</v>
      </c>
      <c r="B178" s="166" t="s">
        <v>402</v>
      </c>
      <c r="C178" s="167" t="s">
        <v>403</v>
      </c>
      <c r="D178" s="168" t="s">
        <v>153</v>
      </c>
      <c r="E178" s="169">
        <v>3.0707200000000001</v>
      </c>
      <c r="F178" s="169">
        <v>0</v>
      </c>
      <c r="G178" s="170">
        <f t="shared" si="18"/>
        <v>0</v>
      </c>
      <c r="O178" s="164">
        <v>1</v>
      </c>
    </row>
    <row r="179" spans="1:104" x14ac:dyDescent="0.2">
      <c r="A179" s="173"/>
      <c r="B179" s="174" t="s">
        <v>95</v>
      </c>
      <c r="C179" s="175" t="str">
        <f>CONCATENATE(B172," ",C172)</f>
        <v>D96 Přesuny suti a vybouraných hmot</v>
      </c>
      <c r="D179" s="176"/>
      <c r="E179" s="177"/>
      <c r="F179" s="178"/>
      <c r="G179" s="179">
        <f>SUM(G172:G178)</f>
        <v>0</v>
      </c>
      <c r="O179" s="164">
        <v>2</v>
      </c>
      <c r="AA179" s="143">
        <v>12</v>
      </c>
      <c r="AB179" s="143">
        <v>0</v>
      </c>
      <c r="AC179" s="143">
        <v>311</v>
      </c>
      <c r="AZ179" s="143">
        <v>1</v>
      </c>
      <c r="BA179" s="171">
        <f t="shared" ref="BA179:BA184" si="19">IF(AZ179=1,G173,0)</f>
        <v>0</v>
      </c>
      <c r="BB179" s="143">
        <f t="shared" ref="BB179:BB184" si="20">IF(AZ179=2,G173,0)</f>
        <v>0</v>
      </c>
      <c r="BC179" s="143">
        <f t="shared" ref="BC179:BC184" si="21">IF(AZ179=3,G173,0)</f>
        <v>0</v>
      </c>
      <c r="BD179" s="143">
        <f t="shared" ref="BD179:BD184" si="22">IF(AZ179=4,G173,0)</f>
        <v>0</v>
      </c>
      <c r="BE179" s="143">
        <f t="shared" ref="BE179:BE184" si="23">IF(AZ179=5,G173,0)</f>
        <v>0</v>
      </c>
      <c r="CA179" s="172">
        <v>12</v>
      </c>
      <c r="CB179" s="172">
        <v>0</v>
      </c>
      <c r="CZ179" s="143">
        <v>0</v>
      </c>
    </row>
    <row r="180" spans="1:104" x14ac:dyDescent="0.2">
      <c r="E180" s="143"/>
      <c r="O180" s="164">
        <v>2</v>
      </c>
      <c r="AA180" s="143">
        <v>8</v>
      </c>
      <c r="AB180" s="143">
        <v>0</v>
      </c>
      <c r="AC180" s="143">
        <v>3</v>
      </c>
      <c r="AZ180" s="143">
        <v>1</v>
      </c>
      <c r="BA180" s="171">
        <f t="shared" si="19"/>
        <v>0</v>
      </c>
      <c r="BB180" s="143">
        <f t="shared" si="20"/>
        <v>0</v>
      </c>
      <c r="BC180" s="143">
        <f t="shared" si="21"/>
        <v>0</v>
      </c>
      <c r="BD180" s="143">
        <f t="shared" si="22"/>
        <v>0</v>
      </c>
      <c r="BE180" s="143">
        <f t="shared" si="23"/>
        <v>0</v>
      </c>
      <c r="CA180" s="172">
        <v>8</v>
      </c>
      <c r="CB180" s="172">
        <v>0</v>
      </c>
      <c r="CZ180" s="143">
        <v>0</v>
      </c>
    </row>
    <row r="181" spans="1:104" x14ac:dyDescent="0.2">
      <c r="E181" s="143"/>
      <c r="O181" s="164">
        <v>2</v>
      </c>
      <c r="AA181" s="143">
        <v>8</v>
      </c>
      <c r="AB181" s="143">
        <v>0</v>
      </c>
      <c r="AC181" s="143">
        <v>3</v>
      </c>
      <c r="AZ181" s="143">
        <v>1</v>
      </c>
      <c r="BA181" s="171">
        <f t="shared" si="19"/>
        <v>0</v>
      </c>
      <c r="BB181" s="143">
        <f t="shared" si="20"/>
        <v>0</v>
      </c>
      <c r="BC181" s="143">
        <f t="shared" si="21"/>
        <v>0</v>
      </c>
      <c r="BD181" s="143">
        <f t="shared" si="22"/>
        <v>0</v>
      </c>
      <c r="BE181" s="143">
        <f t="shared" si="23"/>
        <v>0</v>
      </c>
      <c r="CA181" s="172">
        <v>8</v>
      </c>
      <c r="CB181" s="172">
        <v>0</v>
      </c>
      <c r="CZ181" s="143">
        <v>0</v>
      </c>
    </row>
    <row r="182" spans="1:104" x14ac:dyDescent="0.2">
      <c r="E182" s="143"/>
      <c r="O182" s="164">
        <v>2</v>
      </c>
      <c r="AA182" s="143">
        <v>8</v>
      </c>
      <c r="AB182" s="143">
        <v>0</v>
      </c>
      <c r="AC182" s="143">
        <v>3</v>
      </c>
      <c r="AZ182" s="143">
        <v>1</v>
      </c>
      <c r="BA182" s="171">
        <f t="shared" si="19"/>
        <v>0</v>
      </c>
      <c r="BB182" s="143">
        <f t="shared" si="20"/>
        <v>0</v>
      </c>
      <c r="BC182" s="143">
        <f t="shared" si="21"/>
        <v>0</v>
      </c>
      <c r="BD182" s="143">
        <f t="shared" si="22"/>
        <v>0</v>
      </c>
      <c r="BE182" s="143">
        <f t="shared" si="23"/>
        <v>0</v>
      </c>
      <c r="CA182" s="172">
        <v>8</v>
      </c>
      <c r="CB182" s="172">
        <v>0</v>
      </c>
      <c r="CZ182" s="143">
        <v>0</v>
      </c>
    </row>
    <row r="183" spans="1:104" x14ac:dyDescent="0.2">
      <c r="E183" s="143"/>
      <c r="O183" s="164">
        <v>2</v>
      </c>
      <c r="AA183" s="143">
        <v>8</v>
      </c>
      <c r="AB183" s="143">
        <v>0</v>
      </c>
      <c r="AC183" s="143">
        <v>3</v>
      </c>
      <c r="AZ183" s="143">
        <v>1</v>
      </c>
      <c r="BA183" s="171">
        <f t="shared" si="19"/>
        <v>0</v>
      </c>
      <c r="BB183" s="143">
        <f t="shared" si="20"/>
        <v>0</v>
      </c>
      <c r="BC183" s="143">
        <f t="shared" si="21"/>
        <v>0</v>
      </c>
      <c r="BD183" s="143">
        <f t="shared" si="22"/>
        <v>0</v>
      </c>
      <c r="BE183" s="143">
        <f t="shared" si="23"/>
        <v>0</v>
      </c>
      <c r="CA183" s="172">
        <v>8</v>
      </c>
      <c r="CB183" s="172">
        <v>0</v>
      </c>
      <c r="CZ183" s="143">
        <v>0</v>
      </c>
    </row>
    <row r="184" spans="1:104" x14ac:dyDescent="0.2">
      <c r="E184" s="143"/>
      <c r="O184" s="164">
        <v>2</v>
      </c>
      <c r="AA184" s="143">
        <v>8</v>
      </c>
      <c r="AB184" s="143">
        <v>0</v>
      </c>
      <c r="AC184" s="143">
        <v>3</v>
      </c>
      <c r="AZ184" s="143">
        <v>1</v>
      </c>
      <c r="BA184" s="171">
        <f t="shared" si="19"/>
        <v>0</v>
      </c>
      <c r="BB184" s="143">
        <f t="shared" si="20"/>
        <v>0</v>
      </c>
      <c r="BC184" s="143">
        <f t="shared" si="21"/>
        <v>0</v>
      </c>
      <c r="BD184" s="143">
        <f t="shared" si="22"/>
        <v>0</v>
      </c>
      <c r="BE184" s="143">
        <f t="shared" si="23"/>
        <v>0</v>
      </c>
      <c r="CA184" s="172">
        <v>8</v>
      </c>
      <c r="CB184" s="172">
        <v>0</v>
      </c>
      <c r="CZ184" s="143">
        <v>0</v>
      </c>
    </row>
    <row r="185" spans="1:104" x14ac:dyDescent="0.2">
      <c r="E185" s="143"/>
      <c r="O185" s="164">
        <v>4</v>
      </c>
      <c r="BA185" s="180">
        <f>SUM(BA178:BA184)</f>
        <v>0</v>
      </c>
      <c r="BB185" s="180">
        <f>SUM(BB178:BB184)</f>
        <v>0</v>
      </c>
      <c r="BC185" s="180">
        <f>SUM(BC178:BC184)</f>
        <v>0</v>
      </c>
      <c r="BD185" s="180">
        <f>SUM(BD178:BD184)</f>
        <v>0</v>
      </c>
      <c r="BE185" s="180">
        <f>SUM(BE178:BE184)</f>
        <v>0</v>
      </c>
    </row>
    <row r="186" spans="1:104" x14ac:dyDescent="0.2">
      <c r="E186" s="143"/>
    </row>
    <row r="187" spans="1:104" x14ac:dyDescent="0.2">
      <c r="E187" s="143"/>
    </row>
    <row r="188" spans="1:104" x14ac:dyDescent="0.2">
      <c r="E188" s="143"/>
    </row>
    <row r="189" spans="1:104" x14ac:dyDescent="0.2">
      <c r="E189" s="143"/>
    </row>
    <row r="190" spans="1:104" x14ac:dyDescent="0.2">
      <c r="E190" s="143"/>
    </row>
    <row r="191" spans="1:104" x14ac:dyDescent="0.2">
      <c r="E191" s="143"/>
    </row>
    <row r="192" spans="1:104" x14ac:dyDescent="0.2">
      <c r="E192" s="143"/>
    </row>
    <row r="193" spans="1:7" x14ac:dyDescent="0.2">
      <c r="E193" s="143"/>
    </row>
    <row r="194" spans="1:7" x14ac:dyDescent="0.2">
      <c r="E194" s="143"/>
    </row>
    <row r="195" spans="1:7" x14ac:dyDescent="0.2">
      <c r="E195" s="143"/>
    </row>
    <row r="196" spans="1:7" x14ac:dyDescent="0.2">
      <c r="E196" s="143"/>
    </row>
    <row r="197" spans="1:7" x14ac:dyDescent="0.2">
      <c r="E197" s="143"/>
    </row>
    <row r="198" spans="1:7" x14ac:dyDescent="0.2">
      <c r="E198" s="143"/>
    </row>
    <row r="199" spans="1:7" x14ac:dyDescent="0.2">
      <c r="E199" s="143"/>
    </row>
    <row r="200" spans="1:7" x14ac:dyDescent="0.2">
      <c r="E200" s="143"/>
    </row>
    <row r="201" spans="1:7" x14ac:dyDescent="0.2">
      <c r="E201" s="143"/>
    </row>
    <row r="202" spans="1:7" x14ac:dyDescent="0.2">
      <c r="E202" s="143"/>
    </row>
    <row r="203" spans="1:7" x14ac:dyDescent="0.2">
      <c r="A203" s="188"/>
      <c r="B203" s="188"/>
      <c r="C203" s="188"/>
      <c r="D203" s="188"/>
      <c r="E203" s="188"/>
      <c r="F203" s="188"/>
      <c r="G203" s="188"/>
    </row>
    <row r="204" spans="1:7" x14ac:dyDescent="0.2">
      <c r="A204" s="188"/>
      <c r="B204" s="188"/>
      <c r="C204" s="188"/>
      <c r="D204" s="188"/>
      <c r="E204" s="188"/>
      <c r="F204" s="188"/>
      <c r="G204" s="188"/>
    </row>
    <row r="205" spans="1:7" x14ac:dyDescent="0.2">
      <c r="A205" s="188"/>
      <c r="B205" s="188"/>
      <c r="C205" s="188"/>
      <c r="D205" s="188"/>
      <c r="E205" s="188"/>
      <c r="F205" s="188"/>
      <c r="G205" s="188"/>
    </row>
    <row r="206" spans="1:7" x14ac:dyDescent="0.2">
      <c r="A206" s="188"/>
      <c r="B206" s="188"/>
      <c r="C206" s="188"/>
      <c r="D206" s="188"/>
      <c r="E206" s="188"/>
      <c r="F206" s="188"/>
      <c r="G206" s="188"/>
    </row>
    <row r="207" spans="1:7" x14ac:dyDescent="0.2">
      <c r="E207" s="143"/>
    </row>
    <row r="208" spans="1:7" x14ac:dyDescent="0.2">
      <c r="E208" s="143"/>
    </row>
    <row r="209" spans="5:5" x14ac:dyDescent="0.2">
      <c r="E209" s="143"/>
    </row>
    <row r="210" spans="5:5" x14ac:dyDescent="0.2">
      <c r="E210" s="143"/>
    </row>
    <row r="211" spans="5:5" x14ac:dyDescent="0.2">
      <c r="E211" s="143"/>
    </row>
    <row r="212" spans="5:5" x14ac:dyDescent="0.2">
      <c r="E212" s="143"/>
    </row>
    <row r="213" spans="5:5" x14ac:dyDescent="0.2">
      <c r="E213" s="143"/>
    </row>
    <row r="214" spans="5:5" x14ac:dyDescent="0.2">
      <c r="E214" s="143"/>
    </row>
    <row r="215" spans="5:5" x14ac:dyDescent="0.2">
      <c r="E215" s="143"/>
    </row>
    <row r="216" spans="5:5" x14ac:dyDescent="0.2">
      <c r="E216" s="143"/>
    </row>
    <row r="217" spans="5:5" x14ac:dyDescent="0.2">
      <c r="E217" s="143"/>
    </row>
    <row r="218" spans="5:5" x14ac:dyDescent="0.2">
      <c r="E218" s="143"/>
    </row>
    <row r="219" spans="5:5" x14ac:dyDescent="0.2">
      <c r="E219" s="143"/>
    </row>
    <row r="220" spans="5:5" x14ac:dyDescent="0.2">
      <c r="E220" s="143"/>
    </row>
    <row r="221" spans="5:5" x14ac:dyDescent="0.2">
      <c r="E221" s="143"/>
    </row>
    <row r="222" spans="5:5" x14ac:dyDescent="0.2">
      <c r="E222" s="143"/>
    </row>
    <row r="223" spans="5:5" x14ac:dyDescent="0.2">
      <c r="E223" s="143"/>
    </row>
    <row r="224" spans="5:5" x14ac:dyDescent="0.2">
      <c r="E224" s="143"/>
    </row>
    <row r="225" spans="1:7" x14ac:dyDescent="0.2">
      <c r="E225" s="143"/>
    </row>
    <row r="226" spans="1:7" x14ac:dyDescent="0.2">
      <c r="E226" s="143"/>
    </row>
    <row r="227" spans="1:7" x14ac:dyDescent="0.2">
      <c r="E227" s="143"/>
    </row>
    <row r="228" spans="1:7" x14ac:dyDescent="0.2">
      <c r="E228" s="143"/>
    </row>
    <row r="229" spans="1:7" x14ac:dyDescent="0.2">
      <c r="E229" s="143"/>
    </row>
    <row r="230" spans="1:7" x14ac:dyDescent="0.2">
      <c r="E230" s="143"/>
    </row>
    <row r="231" spans="1:7" x14ac:dyDescent="0.2">
      <c r="E231" s="143"/>
    </row>
    <row r="232" spans="1:7" x14ac:dyDescent="0.2">
      <c r="E232" s="143"/>
    </row>
    <row r="233" spans="1:7" x14ac:dyDescent="0.2">
      <c r="E233" s="143"/>
    </row>
    <row r="234" spans="1:7" x14ac:dyDescent="0.2">
      <c r="E234" s="143"/>
    </row>
    <row r="235" spans="1:7" x14ac:dyDescent="0.2">
      <c r="E235" s="143"/>
    </row>
    <row r="236" spans="1:7" x14ac:dyDescent="0.2">
      <c r="E236" s="143"/>
    </row>
    <row r="237" spans="1:7" x14ac:dyDescent="0.2">
      <c r="E237" s="143"/>
    </row>
    <row r="238" spans="1:7" x14ac:dyDescent="0.2">
      <c r="A238" s="189"/>
      <c r="B238" s="189"/>
    </row>
    <row r="239" spans="1:7" x14ac:dyDescent="0.2">
      <c r="A239" s="188"/>
      <c r="B239" s="188"/>
      <c r="C239" s="190"/>
      <c r="D239" s="190"/>
      <c r="E239" s="191"/>
      <c r="F239" s="190"/>
      <c r="G239" s="192"/>
    </row>
    <row r="240" spans="1:7" x14ac:dyDescent="0.2">
      <c r="A240" s="193"/>
      <c r="B240" s="193"/>
      <c r="C240" s="188"/>
      <c r="D240" s="188"/>
      <c r="E240" s="194"/>
      <c r="F240" s="188"/>
      <c r="G240" s="188"/>
    </row>
    <row r="241" spans="1:7" x14ac:dyDescent="0.2">
      <c r="A241" s="188"/>
      <c r="B241" s="188"/>
      <c r="C241" s="188"/>
      <c r="D241" s="188"/>
      <c r="E241" s="194"/>
      <c r="F241" s="188"/>
      <c r="G241" s="188"/>
    </row>
    <row r="242" spans="1:7" x14ac:dyDescent="0.2">
      <c r="A242" s="188"/>
      <c r="B242" s="188"/>
      <c r="C242" s="188"/>
      <c r="D242" s="188"/>
      <c r="E242" s="194"/>
      <c r="F242" s="188"/>
      <c r="G242" s="188"/>
    </row>
    <row r="243" spans="1:7" x14ac:dyDescent="0.2">
      <c r="A243" s="188"/>
      <c r="B243" s="188"/>
      <c r="C243" s="188"/>
      <c r="D243" s="188"/>
      <c r="E243" s="194"/>
      <c r="F243" s="188"/>
      <c r="G243" s="188"/>
    </row>
    <row r="244" spans="1:7" x14ac:dyDescent="0.2">
      <c r="A244" s="188"/>
      <c r="B244" s="188"/>
      <c r="C244" s="188"/>
      <c r="D244" s="188"/>
      <c r="E244" s="194"/>
      <c r="F244" s="188"/>
      <c r="G244" s="188"/>
    </row>
    <row r="245" spans="1:7" x14ac:dyDescent="0.2">
      <c r="A245" s="188"/>
      <c r="B245" s="188"/>
      <c r="C245" s="188"/>
      <c r="D245" s="188"/>
      <c r="E245" s="194"/>
      <c r="F245" s="188"/>
      <c r="G245" s="188"/>
    </row>
    <row r="246" spans="1:7" x14ac:dyDescent="0.2">
      <c r="A246" s="188"/>
      <c r="B246" s="188"/>
      <c r="C246" s="188"/>
      <c r="D246" s="188"/>
      <c r="E246" s="194"/>
      <c r="F246" s="188"/>
      <c r="G246" s="188"/>
    </row>
    <row r="247" spans="1:7" x14ac:dyDescent="0.2">
      <c r="A247" s="188"/>
      <c r="B247" s="188"/>
      <c r="C247" s="188"/>
      <c r="D247" s="188"/>
      <c r="E247" s="194"/>
      <c r="F247" s="188"/>
      <c r="G247" s="188"/>
    </row>
    <row r="248" spans="1:7" x14ac:dyDescent="0.2">
      <c r="A248" s="188"/>
      <c r="B248" s="188"/>
      <c r="C248" s="188"/>
      <c r="D248" s="188"/>
      <c r="E248" s="194"/>
      <c r="F248" s="188"/>
      <c r="G248" s="188"/>
    </row>
    <row r="249" spans="1:7" x14ac:dyDescent="0.2">
      <c r="A249" s="188"/>
      <c r="B249" s="188"/>
      <c r="C249" s="188"/>
      <c r="D249" s="188"/>
      <c r="E249" s="194"/>
      <c r="F249" s="188"/>
      <c r="G249" s="188"/>
    </row>
    <row r="250" spans="1:7" x14ac:dyDescent="0.2">
      <c r="A250" s="188"/>
      <c r="B250" s="188"/>
      <c r="C250" s="188"/>
      <c r="D250" s="188"/>
      <c r="E250" s="194"/>
      <c r="F250" s="188"/>
      <c r="G250" s="188"/>
    </row>
    <row r="251" spans="1:7" x14ac:dyDescent="0.2">
      <c r="A251" s="188"/>
      <c r="B251" s="188"/>
      <c r="C251" s="188"/>
      <c r="D251" s="188"/>
      <c r="E251" s="194"/>
      <c r="F251" s="188"/>
      <c r="G251" s="188"/>
    </row>
    <row r="252" spans="1:7" x14ac:dyDescent="0.2">
      <c r="A252" s="188"/>
      <c r="B252" s="188"/>
      <c r="C252" s="188"/>
      <c r="D252" s="188"/>
      <c r="E252" s="194"/>
      <c r="F252" s="188"/>
      <c r="G252" s="188"/>
    </row>
  </sheetData>
  <mergeCells count="20">
    <mergeCell ref="C32:D32"/>
    <mergeCell ref="C34:D34"/>
    <mergeCell ref="C36:D36"/>
    <mergeCell ref="C41:D41"/>
    <mergeCell ref="C94:G94"/>
    <mergeCell ref="C23:D23"/>
    <mergeCell ref="C25:G25"/>
    <mergeCell ref="C26:D26"/>
    <mergeCell ref="C28:D28"/>
    <mergeCell ref="C30:D30"/>
    <mergeCell ref="C13:D13"/>
    <mergeCell ref="C15:D15"/>
    <mergeCell ref="C17:D17"/>
    <mergeCell ref="C19:D19"/>
    <mergeCell ref="C21:D21"/>
    <mergeCell ref="A1:G1"/>
    <mergeCell ref="A3:B3"/>
    <mergeCell ref="A4:B4"/>
    <mergeCell ref="E4:G4"/>
    <mergeCell ref="C12:D12"/>
  </mergeCells>
  <pageMargins left="0.59027777777777801" right="0.39374999999999999" top="0.59027777777777801" bottom="0.98402777777777795" header="0.51180555555555496" footer="0.51180555555555496"/>
  <pageSetup paperSize="9" firstPageNumber="0" orientation="portrait" horizontalDpi="300" verticalDpi="300"/>
  <headerFooter>
    <oddFooter>&amp;L&amp;9Zpracováno programem 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list-ZTI-1PP</vt:lpstr>
      <vt:lpstr>Rekapitulace-ZTI-1PP</vt:lpstr>
      <vt:lpstr>Položky-ZTI-1PP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'Položky-ZTI-1PP'!Názvy_tisku</vt:lpstr>
      <vt:lpstr>'Rekapitulace-ZTI-1PP'!Názvy_tisku</vt:lpstr>
      <vt:lpstr>Objednatel</vt:lpstr>
      <vt:lpstr>'Krycí list-ZTI-1PP'!Oblast_tisku</vt:lpstr>
      <vt:lpstr>'Položky-ZTI-1PP'!Oblast_tisku</vt:lpstr>
      <vt:lpstr>'Rekapitulace-ZTI-1PP'!Oblast_tisku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work</dc:creator>
  <dc:description/>
  <cp:lastModifiedBy>Ing. Jan Hobza</cp:lastModifiedBy>
  <cp:revision>1</cp:revision>
  <dcterms:created xsi:type="dcterms:W3CDTF">2021-02-14T17:59:16Z</dcterms:created>
  <dcterms:modified xsi:type="dcterms:W3CDTF">2021-03-22T11:00:00Z</dcterms:modified>
  <dc:language>cs-CZ</dc:language>
</cp:coreProperties>
</file>