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675" windowWidth="19635" windowHeight="74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'Položky'!$A$1:$G$218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<sst xmlns="http://schemas.openxmlformats.org/spreadsheetml/2006/main" count="599" uniqueCount="323">
  <si>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</si>
  <si>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</si>
  <si>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</si>
  <si>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</si>
  <si>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</si>
  <si>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</si>
  <si>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</si>
  <si>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</si>
  <si>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</si>
  <si>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</si>
  <si>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</si>
  <si>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</si>
  <si>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</si>
  <si>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</si>
  <si>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</si>
  <si>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</si>
  <si>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</si>
  <si>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</si>
  <si>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</si>
  <si>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</si>
  <si>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</si>
  <si>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</si>
  <si>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</si>
  <si>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</si>
  <si>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</si>
  <si>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</si>
  <si>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</si>
  <si>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</si>
  <si>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</si>
  <si>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</si>
  <si>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</si>
  <si>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</si>
  <si>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</si>
  <si>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</si>
  <si>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</si>
  <si>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</si>
  <si>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</si>
  <si>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</si>
  <si>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</si>
  <si>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</si>
  <si>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</si>
  <si>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</si>
  <si>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</si>
  <si>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</si>
  <si>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</si>
  <si>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</si>
  <si>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</si>
  <si>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</si>
  <si>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</si>
  <si>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</si>
  <si>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</si>
  <si>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</si>
  <si>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</si>
  <si>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</si>
  <si>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</si>
  <si>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</si>
  <si>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</si>
  <si>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</si>
  <si>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</si>
  <si>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</si>
  <si>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</si>
  <si>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</si>
  <si>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</si>
  <si>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</si>
  <si>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</si>
  <si>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</si>
  <si>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</si>
  <si>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</si>
  <si>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</si>
  <si>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</si>
  <si>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</si>
  <si>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</si>
  <si>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</si>
  <si>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</si>
  <si>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</si>
  <si>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</si>
  <si>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</si>
  <si>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</si>
  <si>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101fas</t>
  </si>
  <si>
    <t>Základní škola Brno, Palackého 68</t>
  </si>
  <si>
    <t>11</t>
  </si>
  <si>
    <t>Stavební úpravy - uliční fasáda</t>
  </si>
  <si>
    <t>01</t>
  </si>
  <si>
    <t>Uliční fasáda</t>
  </si>
  <si>
    <t>62</t>
  </si>
  <si>
    <t>Úpravy povrchů vnější</t>
  </si>
  <si>
    <t>216904391R00</t>
  </si>
  <si>
    <t xml:space="preserve">Příplatek za ruční dočištění ocelovými kartáči </t>
  </si>
  <si>
    <t>m2</t>
  </si>
  <si>
    <t>Pravá i levá strana od kordonové římsy po korunní římsu:128,85</t>
  </si>
  <si>
    <t>602016195R00</t>
  </si>
  <si>
    <t xml:space="preserve">Penetrace hloubková stěn </t>
  </si>
  <si>
    <t>602021102R00</t>
  </si>
  <si>
    <t xml:space="preserve">Postřik stěn cem. 100% krytí, ručně </t>
  </si>
  <si>
    <t>602021114R00</t>
  </si>
  <si>
    <t xml:space="preserve">Omítka sanační soklová , ručně </t>
  </si>
  <si>
    <t>pravá strana:17*1,2</t>
  </si>
  <si>
    <t>levá strana:13*1,4</t>
  </si>
  <si>
    <t>602021151R00</t>
  </si>
  <si>
    <t xml:space="preserve">Štuk stěn sanační , ručně </t>
  </si>
  <si>
    <t>620991121R00</t>
  </si>
  <si>
    <t xml:space="preserve">Zakrývání výplní vnějších otvorů z lešení </t>
  </si>
  <si>
    <t>PP:1,45*1,95*3</t>
  </si>
  <si>
    <t>1,15*2*6</t>
  </si>
  <si>
    <t>1.NP:1,2*2,5*4</t>
  </si>
  <si>
    <t>1,2*2*6</t>
  </si>
  <si>
    <t>622421144R00</t>
  </si>
  <si>
    <t xml:space="preserve">Omítka vnější stěn, MVC, štuková, složitost 3 </t>
  </si>
  <si>
    <t xml:space="preserve"> Levá strana fasády ( od st ředového svodu): </t>
  </si>
  <si>
    <t>Od parapetu po kordonovou římsu š*v:13*2,6</t>
  </si>
  <si>
    <t>odpočet oken: -1,45*1,75*3</t>
  </si>
  <si>
    <t>ostění:((1,45+2*1,75)*0,2)*3</t>
  </si>
  <si>
    <t>Mezisoučet</t>
  </si>
  <si>
    <t>622424322R00</t>
  </si>
  <si>
    <t xml:space="preserve">Oprava vněj. omítek IV,do 30%, štuk na 100% plochy </t>
  </si>
  <si>
    <t>Pravá strana fasády ( od st ředového svodu):</t>
  </si>
  <si>
    <t>Od parapetu po kordonovou římsu š*v:17*3</t>
  </si>
  <si>
    <t>odpočet oken:-1,15*1,95*6</t>
  </si>
  <si>
    <t>ost ění:((1,15+2*1,95)*0,2)*6</t>
  </si>
  <si>
    <t>622424522R00</t>
  </si>
  <si>
    <t xml:space="preserve">Oprava vněj. omítek IV,do 50%, štuk na 100% plochy </t>
  </si>
  <si>
    <t xml:space="preserve">Pravá strana fasády ( od st ředového svodu): </t>
  </si>
  <si>
    <t>od kordové římsy po římsu parapetní: 17*1</t>
  </si>
  <si>
    <t>od parapetní římsy po korunní římsu: 17*5</t>
  </si>
  <si>
    <t>odpočet oken:-1,25*2*6</t>
  </si>
  <si>
    <t>ostění: ((1,25+2*2)*0,2)*6</t>
  </si>
  <si>
    <t>podhled korunní římsy: 17*0,5</t>
  </si>
  <si>
    <t>odpo čet plochy s keramickým obkladem: -17*3,7</t>
  </si>
  <si>
    <t>odpo čet okenní osy: 1,65*3,7*6</t>
  </si>
  <si>
    <t xml:space="preserve">Levá strana fasády ( od st ředového svodu): </t>
  </si>
  <si>
    <t>od kordové římsy po římsu parapetní: 13*1</t>
  </si>
  <si>
    <t>od parapetní římsy po korunní římsu: 13*5</t>
  </si>
  <si>
    <t>odpo čet oken: -1,25*2,5*4</t>
  </si>
  <si>
    <t>ost ění: ((1,25+2*2,5)*0,2)*4</t>
  </si>
  <si>
    <t>podhled korunní římsy: 13*0,5</t>
  </si>
  <si>
    <t>odpo čet plochy s keramickým obkladem: -13*3,7</t>
  </si>
  <si>
    <t>odpo čet okenní osy: 1,65*3,7*4</t>
  </si>
  <si>
    <t>622471318R00</t>
  </si>
  <si>
    <t>Nátěr nebo nástřik stěn vnějších, složitost 3 - 4 3x</t>
  </si>
  <si>
    <t>622471318R01</t>
  </si>
  <si>
    <t>Nátěr nebo nástřik stěn vnějších, složitost 3 - 4 hmota nátěrová - silikon</t>
  </si>
  <si>
    <t xml:space="preserve"> Pravá strana fasády ( od st ředového svodu):</t>
  </si>
  <si>
    <t>od chodníku po parapety: 17*1,2</t>
  </si>
  <si>
    <t>Od parapetu po kordonovou římsu š*v: 17*3</t>
  </si>
  <si>
    <t>odpo čet oken:-1,15*1,95*6</t>
  </si>
  <si>
    <t>ost ění: ((1,15+2*1,95)*0,2)*6</t>
  </si>
  <si>
    <t>od parapetní římsy po korunní římsu:17*5</t>
  </si>
  <si>
    <t>odpo čet oken: -1,25*2*6</t>
  </si>
  <si>
    <t>ost ění: ((1,25+2*2)*0,2)*6</t>
  </si>
  <si>
    <t>odpo čet okenní osy:1,65*3,7*6</t>
  </si>
  <si>
    <t>od chodníku po parapety: 13*1,4</t>
  </si>
  <si>
    <t>Od parapetu po kordonovou římsu š*v: 13*2,6</t>
  </si>
  <si>
    <t>odpo čet oken:-1,45*1,75*3</t>
  </si>
  <si>
    <t>ost ění: ((1,45+2*1,75)*0,2)*3</t>
  </si>
  <si>
    <t>622901110R00</t>
  </si>
  <si>
    <t xml:space="preserve">Chemické očištění keramického obkladu </t>
  </si>
  <si>
    <t>Pravá strana fasády ( od středového svodu):</t>
  </si>
  <si>
    <t>plocha s keramickým obkladem:17*3,7</t>
  </si>
  <si>
    <t>odpočet okenní osy:-1,65*3,7*6</t>
  </si>
  <si>
    <t>Levá strana fasády ( od středového svodu):</t>
  </si>
  <si>
    <t>plocha s keramickým obkladem:13*3,7</t>
  </si>
  <si>
    <t>odpočet okenní osy:-1,65*3,7*4</t>
  </si>
  <si>
    <t>622904112R00</t>
  </si>
  <si>
    <t xml:space="preserve">Mytí vn ě omítek slož 3-4 tlak.vodou </t>
  </si>
  <si>
    <t>Pravá strana fasády ( od st ředového svodu):17*1,2</t>
  </si>
  <si>
    <t>ostění:((1,15+2*1,95)*0,2)*6</t>
  </si>
  <si>
    <t>od kordové římsy po římsu parapetní:17*1</t>
  </si>
  <si>
    <t>odpo čet oken:-1,25*2*6</t>
  </si>
  <si>
    <t>ostění:((1,25+2*2)*0,2)*6</t>
  </si>
  <si>
    <t>podhled korunní římsy:17*0,5</t>
  </si>
  <si>
    <t>odpo čet oken: -1,45*1,75*3</t>
  </si>
  <si>
    <t>odpočet oken:-1,25*2,5*4</t>
  </si>
  <si>
    <t>ostění:((1,25+2*2,5)*0,2)*4</t>
  </si>
  <si>
    <t>24661441.A</t>
  </si>
  <si>
    <t>Fasádní barva - Cenová skupina III - silikon</t>
  </si>
  <si>
    <t>l</t>
  </si>
  <si>
    <t>spotřeba:45,95*0,5</t>
  </si>
  <si>
    <t>24661449.A</t>
  </si>
  <si>
    <t>Penetrace hloubková</t>
  </si>
  <si>
    <t>621</t>
  </si>
  <si>
    <t>Štukatérské práce</t>
  </si>
  <si>
    <t xml:space="preserve">Oprava korunní římsy 100% </t>
  </si>
  <si>
    <t>m</t>
  </si>
  <si>
    <t>02</t>
  </si>
  <si>
    <t xml:space="preserve">Oprava podřímsové lišty I.NP 100% </t>
  </si>
  <si>
    <t>03</t>
  </si>
  <si>
    <t xml:space="preserve">Oprava nadokenních říms 30% </t>
  </si>
  <si>
    <t>(1,5+1,5+1,6)*10,3</t>
  </si>
  <si>
    <t>04</t>
  </si>
  <si>
    <t xml:space="preserve">Oprava okenních šambrán II.NP 100% </t>
  </si>
  <si>
    <t>(3*2)*10,3</t>
  </si>
  <si>
    <t>05</t>
  </si>
  <si>
    <t xml:space="preserve">Dodávka a montáž pásových dekorů šambrán </t>
  </si>
  <si>
    <t>10*2,3</t>
  </si>
  <si>
    <t>06</t>
  </si>
  <si>
    <t xml:space="preserve">Oprava parapetní římsa I.NP </t>
  </si>
  <si>
    <t>07</t>
  </si>
  <si>
    <t xml:space="preserve">Oprava nadřímsové lišty 100% </t>
  </si>
  <si>
    <t>08</t>
  </si>
  <si>
    <t xml:space="preserve">Oprava kordonové římsy 100% </t>
  </si>
  <si>
    <t>09</t>
  </si>
  <si>
    <t xml:space="preserve">Oprava podřímsové lišty PP 100% </t>
  </si>
  <si>
    <t>10</t>
  </si>
  <si>
    <t xml:space="preserve">Oprava profilace bosáží PP 100% </t>
  </si>
  <si>
    <t>Levá strana:</t>
  </si>
  <si>
    <t>vodorovné hrany:13*9</t>
  </si>
  <si>
    <t>svislé hrany:1,75*2*3</t>
  </si>
  <si>
    <t>3*2</t>
  </si>
  <si>
    <t xml:space="preserve">Oprava profilace bosáží PP </t>
  </si>
  <si>
    <t>Pravá strana:</t>
  </si>
  <si>
    <t>vodorovné hrany:17*9</t>
  </si>
  <si>
    <t>svislé hrany:2*2*6</t>
  </si>
  <si>
    <t>2,6*2</t>
  </si>
  <si>
    <t>63</t>
  </si>
  <si>
    <t>Podlahy a podlahové konstrukce</t>
  </si>
  <si>
    <t>632413120R00</t>
  </si>
  <si>
    <t xml:space="preserve">Potěr ze SMS, ruční zpracování, tl. 20 mm </t>
  </si>
  <si>
    <t>parapety PP:1,45*0,2*3</t>
  </si>
  <si>
    <t>1,15*0,2*6</t>
  </si>
  <si>
    <t>parapety I NP:1,2*0,2*10</t>
  </si>
  <si>
    <t>kordonová římsa:30*0,3</t>
  </si>
  <si>
    <t>parapetní římsa:30*0,15</t>
  </si>
  <si>
    <t>94</t>
  </si>
  <si>
    <t>Lešení a stavební výtahy</t>
  </si>
  <si>
    <t>941941051R00</t>
  </si>
  <si>
    <t xml:space="preserve">Montáž lešení leh.řad.s podlahami,š.1,5 m, H 10 m </t>
  </si>
  <si>
    <t>plocha:30*10</t>
  </si>
  <si>
    <t>941941391R00</t>
  </si>
  <si>
    <t xml:space="preserve">Příplatek za každý měsíc použití lešení k pol.1051 </t>
  </si>
  <si>
    <t>doba nájmu:300*2,5</t>
  </si>
  <si>
    <t>941941851R00</t>
  </si>
  <si>
    <t xml:space="preserve">Demontáž lešení leh.řad.s podlahami,š.1,5 m,H 10 m </t>
  </si>
  <si>
    <t>944944011R00</t>
  </si>
  <si>
    <t xml:space="preserve">Montáž ochranné sítě z umělých vláken </t>
  </si>
  <si>
    <t>boky:2*10*2</t>
  </si>
  <si>
    <t>944944031R00</t>
  </si>
  <si>
    <t xml:space="preserve">Příplatek za každý měsíc použití sítí k pol. 4011 </t>
  </si>
  <si>
    <t>doba nájmu:340*2,5</t>
  </si>
  <si>
    <t>944944081R00</t>
  </si>
  <si>
    <t xml:space="preserve">Demontáž ochranné sítě z umělých vláken </t>
  </si>
  <si>
    <t>949941101R00</t>
  </si>
  <si>
    <t xml:space="preserve">Manipulace a doprava materiálu </t>
  </si>
  <si>
    <t>97</t>
  </si>
  <si>
    <t>Prorážení otvorů</t>
  </si>
  <si>
    <t>978015241R00</t>
  </si>
  <si>
    <t xml:space="preserve">Otlučení omítek vnějších MVC v složit.1-4 do 30 % </t>
  </si>
  <si>
    <t>978015261R00</t>
  </si>
  <si>
    <t xml:space="preserve">Otlučení omítek vnějších MVC v složit.1-4 do 50 % </t>
  </si>
  <si>
    <t>978015291R00</t>
  </si>
  <si>
    <t xml:space="preserve">Otlučení omítek vnějších MVC v složit.1-4 do 100 % </t>
  </si>
  <si>
    <t>978023471R00</t>
  </si>
  <si>
    <t xml:space="preserve">Vysekání a úprava spár zdiva cihelného komínového </t>
  </si>
  <si>
    <t>989</t>
  </si>
  <si>
    <t>Ostatní poplatky</t>
  </si>
  <si>
    <t>91001</t>
  </si>
  <si>
    <t>Zábor veřejných ploch předpoklad 90 m2, 5 Kč/m2den, 2,5 měs.</t>
  </si>
  <si>
    <t>kpl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</si>
  <si>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</si>
  <si>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</si>
  <si>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</si>
  <si>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</si>
  <si>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</si>
  <si>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</si>
  <si>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</si>
  <si>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764410850R00</t>
  </si>
  <si>
    <t xml:space="preserve">Demontáž oplechování parapetů,rš od 100 do 330 mm </t>
  </si>
  <si>
    <t>764421850R00</t>
  </si>
  <si>
    <t xml:space="preserve">Demontáž oplechování říms,rš od 250 do 330 mm </t>
  </si>
  <si>
    <t>764454802R00</t>
  </si>
  <si>
    <t xml:space="preserve">Demontáž odpadních trub kruhových,D 120 mm </t>
  </si>
  <si>
    <t>764510240R00</t>
  </si>
  <si>
    <t xml:space="preserve">Oplechování parapetů včetně rohů z Cu, rš 250 mm </t>
  </si>
  <si>
    <t>764521240R00</t>
  </si>
  <si>
    <t xml:space="preserve">Oplechování říms z Cu plechu, rš 250 mm </t>
  </si>
  <si>
    <t>parapetní římsa I.NP:31,5</t>
  </si>
  <si>
    <t>764521250R00</t>
  </si>
  <si>
    <t xml:space="preserve">Oplechování říms z Cu plechu, rš 330 mm </t>
  </si>
  <si>
    <t>kordonová římsa:31,5</t>
  </si>
  <si>
    <t>764554203R00</t>
  </si>
  <si>
    <t xml:space="preserve">Odpadní trouby z Cu plechu, kruhové, D 120 mm </t>
  </si>
  <si>
    <t>998764203R00</t>
  </si>
  <si>
    <t xml:space="preserve">Přesun hmot pro klempířské konstr., výšky do 24 m </t>
  </si>
  <si>
    <t>781</t>
  </si>
  <si>
    <t>Obklady keramické</t>
  </si>
  <si>
    <t xml:space="preserve">Řez vodním paprskem </t>
  </si>
  <si>
    <t>781741011R00</t>
  </si>
  <si>
    <t xml:space="preserve">Obklad vnějších stěn, obkl. hutné 100x100 do MC </t>
  </si>
  <si>
    <t>597642030</t>
  </si>
  <si>
    <t>Dlažba matná 298x298x15 mm</t>
  </si>
  <si>
    <t>998781202R00</t>
  </si>
  <si>
    <t xml:space="preserve">Přesun hmot pro obklady keramické, výšky do 12 m </t>
  </si>
  <si>
    <t>783</t>
  </si>
  <si>
    <t>Nátěry</t>
  </si>
  <si>
    <t>783802822R00</t>
  </si>
  <si>
    <t xml:space="preserve">Odstranění nátěrů z omítek stěn, opálením </t>
  </si>
  <si>
    <t>24661449.B</t>
  </si>
  <si>
    <t>Odstraňovač barvy</t>
  </si>
  <si>
    <t>spotřeba:43,605*1,5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</si>
  <si>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</si>
  <si>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</si>
  <si>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</si>
  <si>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</si>
  <si>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</si>
  <si>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</si>
  <si>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</si>
  <si>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</si>
  <si>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</si>
  <si>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</si>
  <si>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</si>
  <si>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</si>
  <si>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</si>
  <si>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</si>
  <si>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979999999R00</t>
  </si>
  <si>
    <t xml:space="preserve">Poplatek za skladku 10 % příměsí - DUFONEV Brno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</si>
  <si>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</si>
  <si>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</si>
  <si>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</si>
  <si>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</si>
  <si>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</si>
  <si>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</si>
  <si>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</si>
  <si>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</si>
  <si>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Zdeněk Buček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</si>
</sst>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4" fontId="22" fillId="3" borderId="61" xfId="20" applyNumberFormat="1" applyFont="1" applyFill="1" applyBorder="1" applyAlignment="1">
      <alignment horizontal="right" wrapText="1"/>
      <protection/>
    </xf>
    <xf numFmtId="49" fontId="22" fillId="3" borderId="59" xfId="20" applyNumberFormat="1" applyFont="1" applyFill="1" applyBorder="1" applyAlignment="1">
      <alignment horizontal="left" wrapText="1"/>
      <protection/>
    </xf>
    <xf numFmtId="0" fontId="0" fillId="0" borderId="0" xfId="20" applyFill="1" applyBorder="1">
      <alignment/>
      <protection/>
    </xf>
    <xf numFmtId="0" fontId="0" fillId="0" borderId="0" xfId="20" applyNumberFormat="1" applyFill="1" applyBorder="1">
      <alignment/>
      <protection/>
    </xf>
    <xf numFmtId="4" fontId="15" fillId="0" borderId="0" xfId="20" applyNumberFormat="1" applyFont="1" applyFill="1" applyBorder="1" applyAlignment="1">
      <alignment horizontal="right"/>
      <protection/>
    </xf>
    <xf numFmtId="0" fontId="17" fillId="0" borderId="0" xfId="20" applyFont="1" applyFill="1" applyBorder="1" applyAlignment="1">
      <alignment horizontal="left" wrapText="1"/>
      <protection/>
    </xf>
    <xf numFmtId="4" fontId="1" fillId="0" borderId="0" xfId="20" applyNumberFormat="1" applyFont="1" applyFill="1" applyBorder="1" applyAlignment="1">
      <alignment horizontal="right"/>
      <protection/>
    </xf>
    <xf numFmtId="0" fontId="1" fillId="0" borderId="0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Uliční fasáda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30" t="s">
        <v>322</v>
      </c>
      <c r="D8" s="30"/>
      <c r="E8" s="31"/>
      <c r="F8" s="32" t="s">
        <v>13</v>
      </c>
      <c r="G8" s="33"/>
      <c r="H8" s="34"/>
      <c r="I8" s="35"/>
    </row>
    <row r="9" spans="1:8" ht="12.75">
      <c r="A9" s="29" t="s">
        <v>14</v>
      </c>
      <c r="B9" s="13"/>
      <c r="C9" s="30" t="str">
        <f>Projektant</f>
        <v>Ing. Zdeněk Buček</v>
      </c>
      <c r="D9" s="30"/>
      <c r="E9" s="31"/>
      <c r="F9" s="13"/>
      <c r="G9" s="36"/>
      <c r="H9" s="37"/>
    </row>
    <row r="10" spans="1:8" ht="12.75">
      <c r="A10" s="29" t="s">
        <v>15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16</v>
      </c>
      <c r="B11" s="13"/>
      <c r="C11" s="30"/>
      <c r="D11" s="30"/>
      <c r="E11" s="30"/>
      <c r="F11" s="41" t="s">
        <v>17</v>
      </c>
      <c r="G11" s="42" t="s">
        <v>78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18</v>
      </c>
      <c r="B12" s="10"/>
      <c r="C12" s="45"/>
      <c r="D12" s="45"/>
      <c r="E12" s="45"/>
      <c r="F12" s="46" t="s">
        <v>19</v>
      </c>
      <c r="G12" s="47"/>
      <c r="H12" s="37"/>
    </row>
    <row r="13" spans="1:8" ht="28.5" customHeight="1" thickBot="1">
      <c r="A13" s="48" t="s">
        <v>20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21</v>
      </c>
      <c r="B14" s="53"/>
      <c r="C14" s="54"/>
      <c r="D14" s="55" t="s">
        <v>22</v>
      </c>
      <c r="E14" s="56"/>
      <c r="F14" s="56"/>
      <c r="G14" s="54"/>
    </row>
    <row r="15" spans="1:7" ht="15.95" customHeight="1">
      <c r="A15" s="57"/>
      <c r="B15" s="58" t="s">
        <v>23</v>
      </c>
      <c r="C15" s="59">
        <f>HSV</f>
        <v>0</v>
      </c>
      <c r="D15" s="60" t="str">
        <f>Rekapitulace!A23</f>
        <v>Ztížené výrobní podmínky</v>
      </c>
      <c r="E15" s="61"/>
      <c r="F15" s="62"/>
      <c r="G15" s="59">
        <f>Rekapitulace!I23</f>
        <v>0</v>
      </c>
    </row>
    <row r="16" spans="1:7" ht="15.95" customHeight="1">
      <c r="A16" s="57" t="s">
        <v>24</v>
      </c>
      <c r="B16" s="58" t="s">
        <v>25</v>
      </c>
      <c r="C16" s="59">
        <f>PSV</f>
        <v>0</v>
      </c>
      <c r="D16" s="9" t="str">
        <f>Rekapitulace!A24</f>
        <v>Oborová přirážka</v>
      </c>
      <c r="E16" s="63"/>
      <c r="F16" s="64"/>
      <c r="G16" s="59">
        <f>Rekapitulace!I24</f>
        <v>0</v>
      </c>
    </row>
    <row r="17" spans="1:7" ht="15.95" customHeight="1">
      <c r="A17" s="57" t="s">
        <v>26</v>
      </c>
      <c r="B17" s="58" t="s">
        <v>27</v>
      </c>
      <c r="C17" s="59">
        <f>Mont</f>
        <v>0</v>
      </c>
      <c r="D17" s="9" t="str">
        <f>Rekapitulace!A25</f>
        <v>Přesun stavebních kapacit</v>
      </c>
      <c r="E17" s="63"/>
      <c r="F17" s="64"/>
      <c r="G17" s="59">
        <f>Rekapitulace!I25</f>
        <v>0</v>
      </c>
    </row>
    <row r="18" spans="1:7" ht="15.95" customHeight="1">
      <c r="A18" s="65" t="s">
        <v>28</v>
      </c>
      <c r="B18" s="66" t="s">
        <v>29</v>
      </c>
      <c r="C18" s="59">
        <f>Dodavka</f>
        <v>0</v>
      </c>
      <c r="D18" s="9" t="str">
        <f>Rekapitulace!A26</f>
        <v>Mimostaveništní doprava</v>
      </c>
      <c r="E18" s="63"/>
      <c r="F18" s="64"/>
      <c r="G18" s="59">
        <f>Rekapitulace!I26</f>
        <v>0</v>
      </c>
    </row>
    <row r="19" spans="1:7" ht="15.95" customHeight="1">
      <c r="A19" s="67" t="s">
        <v>30</v>
      </c>
      <c r="B19" s="58"/>
      <c r="C19" s="59">
        <f>SUM(C15:C18)</f>
        <v>0</v>
      </c>
      <c r="D19" s="9" t="str">
        <f>Rekapitulace!A27</f>
        <v>Zařízení staveniště</v>
      </c>
      <c r="E19" s="63"/>
      <c r="F19" s="64"/>
      <c r="G19" s="59">
        <f>Rekapitulace!I27</f>
        <v>0</v>
      </c>
    </row>
    <row r="20" spans="1:7" ht="15.95" customHeight="1">
      <c r="A20" s="67"/>
      <c r="B20" s="58"/>
      <c r="C20" s="59"/>
      <c r="D20" s="9" t="str">
        <f>Rekapitulace!A28</f>
        <v>Provoz investora</v>
      </c>
      <c r="E20" s="63"/>
      <c r="F20" s="64"/>
      <c r="G20" s="59">
        <f>Rekapitulace!I28</f>
        <v>0</v>
      </c>
    </row>
    <row r="21" spans="1:7" ht="15.95" customHeight="1">
      <c r="A21" s="67" t="s">
        <v>31</v>
      </c>
      <c r="B21" s="58"/>
      <c r="C21" s="59">
        <f>HZS</f>
        <v>0</v>
      </c>
      <c r="D21" s="9" t="str">
        <f>Rekapitulace!A29</f>
        <v>Kompletační činnost (IČD)</v>
      </c>
      <c r="E21" s="63"/>
      <c r="F21" s="64"/>
      <c r="G21" s="59">
        <f>Rekapitulace!I29</f>
        <v>0</v>
      </c>
    </row>
    <row r="22" spans="1:7" ht="15.95" customHeight="1">
      <c r="A22" s="68" t="s">
        <v>32</v>
      </c>
      <c r="B22" s="69"/>
      <c r="C22" s="59">
        <f>C19+C21</f>
        <v>0</v>
      </c>
      <c r="D22" s="9" t="s">
        <v>33</v>
      </c>
      <c r="E22" s="63"/>
      <c r="F22" s="64"/>
      <c r="G22" s="59">
        <f>G23-SUM(G15:G21)</f>
        <v>0</v>
      </c>
    </row>
    <row r="23" spans="1:7" ht="15.95" customHeight="1" thickBot="1">
      <c r="A23" s="70" t="s">
        <v>34</v>
      </c>
      <c r="B23" s="71"/>
      <c r="C23" s="72">
        <f>C22+G23</f>
        <v>0</v>
      </c>
      <c r="D23" s="73" t="s">
        <v>35</v>
      </c>
      <c r="E23" s="74"/>
      <c r="F23" s="75"/>
      <c r="G23" s="59">
        <f>VRN</f>
        <v>0</v>
      </c>
    </row>
    <row r="24" spans="1:7" ht="12.75">
      <c r="A24" s="76" t="s">
        <v>36</v>
      </c>
      <c r="B24" s="77"/>
      <c r="C24" s="78"/>
      <c r="D24" s="77" t="s">
        <v>37</v>
      </c>
      <c r="E24" s="77"/>
      <c r="F24" s="79" t="s">
        <v>38</v>
      </c>
      <c r="G24" s="80"/>
    </row>
    <row r="25" spans="1:7" ht="12.75">
      <c r="A25" s="68" t="s">
        <v>39</v>
      </c>
      <c r="B25" s="69"/>
      <c r="C25" s="81"/>
      <c r="D25" s="69" t="s">
        <v>39</v>
      </c>
      <c r="E25" s="82"/>
      <c r="F25" s="83" t="s">
        <v>39</v>
      </c>
      <c r="G25" s="84"/>
    </row>
    <row r="26" spans="1:7" ht="37.5" customHeight="1">
      <c r="A26" s="68" t="s">
        <v>40</v>
      </c>
      <c r="B26" s="85"/>
      <c r="C26" s="81"/>
      <c r="D26" s="69" t="s">
        <v>40</v>
      </c>
      <c r="E26" s="82"/>
      <c r="F26" s="83" t="s">
        <v>40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41</v>
      </c>
      <c r="B28" s="69"/>
      <c r="C28" s="81"/>
      <c r="D28" s="83" t="s">
        <v>42</v>
      </c>
      <c r="E28" s="81"/>
      <c r="F28" s="87" t="s">
        <v>42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43</v>
      </c>
      <c r="B30" s="91"/>
      <c r="C30" s="92">
        <v>21</v>
      </c>
      <c r="D30" s="91" t="s">
        <v>44</v>
      </c>
      <c r="E30" s="93"/>
      <c r="F30" s="94">
        <f>C23-F32</f>
        <v>0</v>
      </c>
      <c r="G30" s="95"/>
    </row>
    <row r="31" spans="1:7" ht="12.75">
      <c r="A31" s="90" t="s">
        <v>45</v>
      </c>
      <c r="B31" s="91"/>
      <c r="C31" s="92">
        <f>SazbaDPH1</f>
        <v>21</v>
      </c>
      <c r="D31" s="91" t="s">
        <v>46</v>
      </c>
      <c r="E31" s="93"/>
      <c r="F31" s="94">
        <f>ROUND(PRODUCT(F30,C31/100),0)</f>
        <v>0</v>
      </c>
      <c r="G31" s="95"/>
    </row>
    <row r="32" spans="1:7" ht="12.75">
      <c r="A32" s="90" t="s">
        <v>43</v>
      </c>
      <c r="B32" s="91"/>
      <c r="C32" s="92">
        <v>0</v>
      </c>
      <c r="D32" s="91" t="s">
        <v>46</v>
      </c>
      <c r="E32" s="93"/>
      <c r="F32" s="94">
        <v>0</v>
      </c>
      <c r="G32" s="95"/>
    </row>
    <row r="33" spans="1:7" ht="12.75">
      <c r="A33" s="90" t="s">
        <v>45</v>
      </c>
      <c r="B33" s="96"/>
      <c r="C33" s="97">
        <f>SazbaDPH2</f>
        <v>0</v>
      </c>
      <c r="D33" s="91" t="s">
        <v>46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47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48</v>
      </c>
      <c r="B36" s="104"/>
      <c r="C36" s="104"/>
      <c r="D36" s="104"/>
      <c r="E36" s="104"/>
      <c r="F36" s="104"/>
      <c r="G36" s="104"/>
      <c r="H36" t="s">
        <v>6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6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6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6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6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6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6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6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6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6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3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49</v>
      </c>
      <c r="B1" s="109"/>
      <c r="C1" s="110" t="str">
        <f>CONCATENATE(cislostavby," ",nazevstavby)</f>
        <v>101fas Základní škola Brno, Palackého 68</v>
      </c>
      <c r="D1" s="111"/>
      <c r="E1" s="112"/>
      <c r="F1" s="111"/>
      <c r="G1" s="113" t="s">
        <v>50</v>
      </c>
      <c r="H1" s="114" t="s">
        <v>82</v>
      </c>
      <c r="I1" s="115"/>
    </row>
    <row r="2" spans="1:9" ht="13.5" thickBot="1">
      <c r="A2" s="116" t="s">
        <v>51</v>
      </c>
      <c r="B2" s="117"/>
      <c r="C2" s="118" t="str">
        <f>CONCATENATE(cisloobjektu," ",nazevobjektu)</f>
        <v>11 Stavební úpravy - uliční fasáda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52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53</v>
      </c>
      <c r="C6" s="128"/>
      <c r="D6" s="129"/>
      <c r="E6" s="130" t="s">
        <v>54</v>
      </c>
      <c r="F6" s="131" t="s">
        <v>55</v>
      </c>
      <c r="G6" s="131" t="s">
        <v>56</v>
      </c>
      <c r="H6" s="131" t="s">
        <v>57</v>
      </c>
      <c r="I6" s="132" t="s">
        <v>31</v>
      </c>
    </row>
    <row r="7" spans="1:9" s="37" customFormat="1" ht="12.75">
      <c r="A7" s="227" t="str">
        <f>Položky!B7</f>
        <v>62</v>
      </c>
      <c r="B7" s="133" t="str">
        <f>Položky!C7</f>
        <v>Úpravy povrchů vnější</v>
      </c>
      <c r="C7" s="69"/>
      <c r="D7" s="134"/>
      <c r="E7" s="228">
        <f>Položky!BA118</f>
        <v>0</v>
      </c>
      <c r="F7" s="229">
        <f>Položky!BB118</f>
        <v>0</v>
      </c>
      <c r="G7" s="229">
        <f>Položky!BC118</f>
        <v>0</v>
      </c>
      <c r="H7" s="229">
        <f>Položky!BD118</f>
        <v>0</v>
      </c>
      <c r="I7" s="230">
        <f>Položky!BE118</f>
        <v>0</v>
      </c>
    </row>
    <row r="8" spans="1:9" s="37" customFormat="1" ht="12.75">
      <c r="A8" s="227" t="str">
        <f>Položky!B119</f>
        <v>621</v>
      </c>
      <c r="B8" s="133" t="str">
        <f>Položky!C119</f>
        <v>Štukatérské práce</v>
      </c>
      <c r="C8" s="69"/>
      <c r="D8" s="134"/>
      <c r="E8" s="228">
        <f>Položky!BA146</f>
        <v>0</v>
      </c>
      <c r="F8" s="229">
        <f>Položky!BB146</f>
        <v>0</v>
      </c>
      <c r="G8" s="229">
        <f>Položky!BC146</f>
        <v>0</v>
      </c>
      <c r="H8" s="229">
        <f>Položky!BD146</f>
        <v>0</v>
      </c>
      <c r="I8" s="230">
        <f>Položky!BE146</f>
        <v>0</v>
      </c>
    </row>
    <row r="9" spans="1:9" s="37" customFormat="1" ht="12.75">
      <c r="A9" s="227" t="str">
        <f>Položky!B147</f>
        <v>63</v>
      </c>
      <c r="B9" s="133" t="str">
        <f>Položky!C147</f>
        <v>Podlahy a podlahové konstrukce</v>
      </c>
      <c r="C9" s="69"/>
      <c r="D9" s="134"/>
      <c r="E9" s="228">
        <f>Položky!BA154</f>
        <v>0</v>
      </c>
      <c r="F9" s="229">
        <f>Položky!BB154</f>
        <v>0</v>
      </c>
      <c r="G9" s="229">
        <f>Položky!BC154</f>
        <v>0</v>
      </c>
      <c r="H9" s="229">
        <f>Položky!BD154</f>
        <v>0</v>
      </c>
      <c r="I9" s="230">
        <f>Položky!BE154</f>
        <v>0</v>
      </c>
    </row>
    <row r="10" spans="1:9" s="37" customFormat="1" ht="12.75">
      <c r="A10" s="227" t="str">
        <f>Položky!B155</f>
        <v>94</v>
      </c>
      <c r="B10" s="133" t="str">
        <f>Položky!C155</f>
        <v>Lešení a stavební výtahy</v>
      </c>
      <c r="C10" s="69"/>
      <c r="D10" s="134"/>
      <c r="E10" s="228">
        <f>Položky!BA168</f>
        <v>0</v>
      </c>
      <c r="F10" s="229">
        <f>Položky!BB168</f>
        <v>0</v>
      </c>
      <c r="G10" s="229">
        <f>Položky!BC168</f>
        <v>0</v>
      </c>
      <c r="H10" s="229">
        <f>Položky!BD168</f>
        <v>0</v>
      </c>
      <c r="I10" s="230">
        <f>Položky!BE168</f>
        <v>0</v>
      </c>
    </row>
    <row r="11" spans="1:9" s="37" customFormat="1" ht="12.75">
      <c r="A11" s="227" t="str">
        <f>Položky!B169</f>
        <v>97</v>
      </c>
      <c r="B11" s="133" t="str">
        <f>Položky!C169</f>
        <v>Prorážení otvorů</v>
      </c>
      <c r="C11" s="69"/>
      <c r="D11" s="134"/>
      <c r="E11" s="228">
        <f>Položky!BA174</f>
        <v>0</v>
      </c>
      <c r="F11" s="229">
        <f>Položky!BB174</f>
        <v>0</v>
      </c>
      <c r="G11" s="229">
        <f>Položky!BC174</f>
        <v>0</v>
      </c>
      <c r="H11" s="229">
        <f>Položky!BD174</f>
        <v>0</v>
      </c>
      <c r="I11" s="230">
        <f>Položky!BE174</f>
        <v>0</v>
      </c>
    </row>
    <row r="12" spans="1:9" s="37" customFormat="1" ht="12.75">
      <c r="A12" s="227" t="str">
        <f>Položky!B175</f>
        <v>989</v>
      </c>
      <c r="B12" s="133" t="str">
        <f>Položky!C175</f>
        <v>Ostatní poplatky</v>
      </c>
      <c r="C12" s="69"/>
      <c r="D12" s="134"/>
      <c r="E12" s="228">
        <f>Položky!BA178</f>
        <v>0</v>
      </c>
      <c r="F12" s="229">
        <f>Položky!BB178</f>
        <v>0</v>
      </c>
      <c r="G12" s="229">
        <f>Položky!BC178</f>
        <v>0</v>
      </c>
      <c r="H12" s="229">
        <f>Položky!BD178</f>
        <v>0</v>
      </c>
      <c r="I12" s="230">
        <f>Položky!BE178</f>
        <v>0</v>
      </c>
    </row>
    <row r="13" spans="1:9" s="37" customFormat="1" ht="12.75">
      <c r="A13" s="227" t="str">
        <f>Položky!B179</f>
        <v>99</v>
      </c>
      <c r="B13" s="133" t="str">
        <f>Položky!C179</f>
        <v>Staveništní přesun hmot</v>
      </c>
      <c r="C13" s="69"/>
      <c r="D13" s="134"/>
      <c r="E13" s="228">
        <f>Položky!BA181</f>
        <v>0</v>
      </c>
      <c r="F13" s="229">
        <f>Položky!BB181</f>
        <v>0</v>
      </c>
      <c r="G13" s="229">
        <f>Položky!BC181</f>
        <v>0</v>
      </c>
      <c r="H13" s="229">
        <f>Položky!BD181</f>
        <v>0</v>
      </c>
      <c r="I13" s="230">
        <f>Položky!BE181</f>
        <v>0</v>
      </c>
    </row>
    <row r="14" spans="1:9" s="37" customFormat="1" ht="12.75">
      <c r="A14" s="227" t="str">
        <f>Položky!B182</f>
        <v>764</v>
      </c>
      <c r="B14" s="133" t="str">
        <f>Položky!C182</f>
        <v>Konstrukce klempířské</v>
      </c>
      <c r="C14" s="69"/>
      <c r="D14" s="134"/>
      <c r="E14" s="228">
        <f>Položky!BA193</f>
        <v>0</v>
      </c>
      <c r="F14" s="229">
        <f>Položky!BB193</f>
        <v>0</v>
      </c>
      <c r="G14" s="229">
        <f>Položky!BC193</f>
        <v>0</v>
      </c>
      <c r="H14" s="229">
        <f>Položky!BD193</f>
        <v>0</v>
      </c>
      <c r="I14" s="230">
        <f>Položky!BE193</f>
        <v>0</v>
      </c>
    </row>
    <row r="15" spans="1:9" s="37" customFormat="1" ht="12.75">
      <c r="A15" s="227" t="str">
        <f>Položky!B194</f>
        <v>781</v>
      </c>
      <c r="B15" s="133" t="str">
        <f>Položky!C194</f>
        <v>Obklady keramické</v>
      </c>
      <c r="C15" s="69"/>
      <c r="D15" s="134"/>
      <c r="E15" s="228">
        <f>Položky!BA199</f>
        <v>0</v>
      </c>
      <c r="F15" s="229">
        <f>Položky!BB199</f>
        <v>0</v>
      </c>
      <c r="G15" s="229">
        <f>Položky!BC199</f>
        <v>0</v>
      </c>
      <c r="H15" s="229">
        <f>Položky!BD199</f>
        <v>0</v>
      </c>
      <c r="I15" s="230">
        <f>Položky!BE199</f>
        <v>0</v>
      </c>
    </row>
    <row r="16" spans="1:9" s="37" customFormat="1" ht="12.75">
      <c r="A16" s="227" t="str">
        <f>Položky!B200</f>
        <v>783</v>
      </c>
      <c r="B16" s="133" t="str">
        <f>Položky!C200</f>
        <v>Nátěry</v>
      </c>
      <c r="C16" s="69"/>
      <c r="D16" s="134"/>
      <c r="E16" s="228">
        <f>Položky!BA209</f>
        <v>0</v>
      </c>
      <c r="F16" s="229">
        <f>Položky!BB209</f>
        <v>0</v>
      </c>
      <c r="G16" s="229">
        <f>Položky!BC209</f>
        <v>0</v>
      </c>
      <c r="H16" s="229">
        <f>Položky!BD209</f>
        <v>0</v>
      </c>
      <c r="I16" s="230">
        <f>Položky!BE209</f>
        <v>0</v>
      </c>
    </row>
    <row r="17" spans="1:9" s="37" customFormat="1" ht="13.5" thickBot="1">
      <c r="A17" s="227" t="str">
        <f>Položky!B210</f>
        <v>D96</v>
      </c>
      <c r="B17" s="133" t="str">
        <f>Položky!C210</f>
        <v>Přesuny suti a vybouraných hmot</v>
      </c>
      <c r="C17" s="69"/>
      <c r="D17" s="134"/>
      <c r="E17" s="228">
        <f>Položky!BA218</f>
        <v>0</v>
      </c>
      <c r="F17" s="229">
        <f>Položky!BB218</f>
        <v>0</v>
      </c>
      <c r="G17" s="229">
        <f>Položky!BC218</f>
        <v>0</v>
      </c>
      <c r="H17" s="229">
        <f>Položky!BD218</f>
        <v>0</v>
      </c>
      <c r="I17" s="230">
        <f>Položky!BE218</f>
        <v>0</v>
      </c>
    </row>
    <row r="18" spans="1:9" s="141" customFormat="1" ht="13.5" thickBot="1">
      <c r="A18" s="135"/>
      <c r="B18" s="136" t="s">
        <v>58</v>
      </c>
      <c r="C18" s="136"/>
      <c r="D18" s="137"/>
      <c r="E18" s="138">
        <f>SUM(E7:E17)</f>
        <v>0</v>
      </c>
      <c r="F18" s="139">
        <f>SUM(F7:F17)</f>
        <v>0</v>
      </c>
      <c r="G18" s="139">
        <f>SUM(G7:G17)</f>
        <v>0</v>
      </c>
      <c r="H18" s="139">
        <f>SUM(H7:H17)</f>
        <v>0</v>
      </c>
      <c r="I18" s="140">
        <f>SUM(I7:I17)</f>
        <v>0</v>
      </c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57" ht="19.5" customHeight="1">
      <c r="A20" s="125" t="s">
        <v>59</v>
      </c>
      <c r="B20" s="125"/>
      <c r="C20" s="125"/>
      <c r="D20" s="125"/>
      <c r="E20" s="125"/>
      <c r="F20" s="125"/>
      <c r="G20" s="142"/>
      <c r="H20" s="125"/>
      <c r="I20" s="125"/>
      <c r="BA20" s="43"/>
      <c r="BB20" s="43"/>
      <c r="BC20" s="43"/>
      <c r="BD20" s="43"/>
      <c r="BE20" s="43"/>
    </row>
    <row r="21" spans="1:9" ht="13.5" thickBot="1">
      <c r="A21" s="82"/>
      <c r="B21" s="82"/>
      <c r="C21" s="82"/>
      <c r="D21" s="82"/>
      <c r="E21" s="82"/>
      <c r="F21" s="82"/>
      <c r="G21" s="82"/>
      <c r="H21" s="82"/>
      <c r="I21" s="82"/>
    </row>
    <row r="22" spans="1:9" ht="12.75">
      <c r="A22" s="76" t="s">
        <v>60</v>
      </c>
      <c r="B22" s="77"/>
      <c r="C22" s="77"/>
      <c r="D22" s="143"/>
      <c r="E22" s="144" t="s">
        <v>61</v>
      </c>
      <c r="F22" s="145" t="s">
        <v>62</v>
      </c>
      <c r="G22" s="146" t="s">
        <v>63</v>
      </c>
      <c r="H22" s="147"/>
      <c r="I22" s="148" t="s">
        <v>61</v>
      </c>
    </row>
    <row r="23" spans="1:53" ht="12.75">
      <c r="A23" s="67" t="s">
        <v>314</v>
      </c>
      <c r="B23" s="58"/>
      <c r="C23" s="58"/>
      <c r="D23" s="149"/>
      <c r="E23" s="150">
        <v>0</v>
      </c>
      <c r="F23" s="151">
        <v>0</v>
      </c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315</v>
      </c>
      <c r="B24" s="58"/>
      <c r="C24" s="58"/>
      <c r="D24" s="149"/>
      <c r="E24" s="150">
        <v>0</v>
      </c>
      <c r="F24" s="151">
        <v>0</v>
      </c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316</v>
      </c>
      <c r="B25" s="58"/>
      <c r="C25" s="58"/>
      <c r="D25" s="149"/>
      <c r="E25" s="150">
        <v>0</v>
      </c>
      <c r="F25" s="151">
        <v>0</v>
      </c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317</v>
      </c>
      <c r="B26" s="58"/>
      <c r="C26" s="58"/>
      <c r="D26" s="149"/>
      <c r="E26" s="150">
        <v>0</v>
      </c>
      <c r="F26" s="151">
        <v>0</v>
      </c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0</v>
      </c>
    </row>
    <row r="27" spans="1:53" ht="12.75">
      <c r="A27" s="67" t="s">
        <v>318</v>
      </c>
      <c r="B27" s="58"/>
      <c r="C27" s="58"/>
      <c r="D27" s="149"/>
      <c r="E27" s="150">
        <v>0</v>
      </c>
      <c r="F27" s="151">
        <v>3</v>
      </c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53" ht="12.75">
      <c r="A28" s="67" t="s">
        <v>319</v>
      </c>
      <c r="B28" s="58"/>
      <c r="C28" s="58"/>
      <c r="D28" s="149"/>
      <c r="E28" s="150">
        <v>0</v>
      </c>
      <c r="F28" s="151">
        <v>2</v>
      </c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1</v>
      </c>
    </row>
    <row r="29" spans="1:53" ht="12.75">
      <c r="A29" s="67" t="s">
        <v>320</v>
      </c>
      <c r="B29" s="58"/>
      <c r="C29" s="58"/>
      <c r="D29" s="149"/>
      <c r="E29" s="150">
        <v>0</v>
      </c>
      <c r="F29" s="151">
        <v>0</v>
      </c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53" ht="12.75">
      <c r="A30" s="67" t="s">
        <v>321</v>
      </c>
      <c r="B30" s="58"/>
      <c r="C30" s="58"/>
      <c r="D30" s="149"/>
      <c r="E30" s="150">
        <v>0</v>
      </c>
      <c r="F30" s="151">
        <v>0</v>
      </c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2</v>
      </c>
    </row>
    <row r="31" spans="1:9" ht="13.5" thickBot="1">
      <c r="A31" s="155"/>
      <c r="B31" s="156" t="s">
        <v>64</v>
      </c>
      <c r="C31" s="157"/>
      <c r="D31" s="158"/>
      <c r="E31" s="159"/>
      <c r="F31" s="160"/>
      <c r="G31" s="160"/>
      <c r="H31" s="161">
        <f>SUM(I23:I30)</f>
        <v>0</v>
      </c>
      <c r="I31" s="162"/>
    </row>
    <row r="33" spans="2:9" ht="12.75">
      <c r="B33" s="141"/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91"/>
  <sheetViews>
    <sheetView showGridLines="0" showZeros="0" tabSelected="1" workbookViewId="0" topLeftCell="A4">
      <selection activeCell="F8" sqref="F8:F217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8" width="9.125" style="167" customWidth="1"/>
    <col min="9" max="10" width="9.125" style="233" customWidth="1"/>
    <col min="11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65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49</v>
      </c>
      <c r="B3" s="109"/>
      <c r="C3" s="110" t="str">
        <f>CONCATENATE(cislostavby," ",nazevstavby)</f>
        <v>101fas Základní škola Brno, Palackého 68</v>
      </c>
      <c r="D3" s="172"/>
      <c r="E3" s="173" t="s">
        <v>66</v>
      </c>
      <c r="F3" s="174" t="str">
        <f>Rekapitulace!H1</f>
        <v>01</v>
      </c>
      <c r="G3" s="175"/>
    </row>
    <row r="4" spans="1:7" ht="13.5" thickBot="1">
      <c r="A4" s="176" t="s">
        <v>51</v>
      </c>
      <c r="B4" s="117"/>
      <c r="C4" s="118" t="str">
        <f>CONCATENATE(cisloobjektu," ",nazevobjektu)</f>
        <v>11 Stavební úpravy - uliční fasáda</v>
      </c>
      <c r="D4" s="177"/>
      <c r="E4" s="178" t="str">
        <f>Rekapitulace!G2</f>
        <v>Uliční fasáda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67</v>
      </c>
      <c r="B6" s="185" t="s">
        <v>68</v>
      </c>
      <c r="C6" s="185" t="s">
        <v>69</v>
      </c>
      <c r="D6" s="185" t="s">
        <v>70</v>
      </c>
      <c r="E6" s="186" t="s">
        <v>71</v>
      </c>
      <c r="F6" s="185" t="s">
        <v>72</v>
      </c>
      <c r="G6" s="187" t="s">
        <v>73</v>
      </c>
    </row>
    <row r="7" spans="1:15" ht="12.75">
      <c r="A7" s="188" t="s">
        <v>74</v>
      </c>
      <c r="B7" s="189" t="s">
        <v>84</v>
      </c>
      <c r="C7" s="190" t="s">
        <v>85</v>
      </c>
      <c r="D7" s="191"/>
      <c r="E7" s="192"/>
      <c r="F7" s="192"/>
      <c r="G7" s="193"/>
      <c r="H7" s="194"/>
      <c r="I7" s="234"/>
      <c r="O7" s="195">
        <v>1</v>
      </c>
    </row>
    <row r="8" spans="1:104" ht="12.75">
      <c r="A8" s="196">
        <v>1</v>
      </c>
      <c r="B8" s="197" t="s">
        <v>86</v>
      </c>
      <c r="C8" s="198" t="s">
        <v>87</v>
      </c>
      <c r="D8" s="199" t="s">
        <v>88</v>
      </c>
      <c r="E8" s="200">
        <v>128.85</v>
      </c>
      <c r="F8" s="200"/>
      <c r="G8" s="201">
        <f>E8*F8</f>
        <v>0</v>
      </c>
      <c r="I8" s="235"/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22.5">
      <c r="A9" s="203"/>
      <c r="B9" s="205"/>
      <c r="C9" s="206" t="s">
        <v>89</v>
      </c>
      <c r="D9" s="207"/>
      <c r="E9" s="208">
        <v>128.85</v>
      </c>
      <c r="F9" s="209"/>
      <c r="G9" s="210"/>
      <c r="I9" s="236"/>
      <c r="M9" s="204" t="s">
        <v>89</v>
      </c>
      <c r="O9" s="195"/>
    </row>
    <row r="10" spans="1:104" ht="12.75">
      <c r="A10" s="196">
        <v>2</v>
      </c>
      <c r="B10" s="197" t="s">
        <v>90</v>
      </c>
      <c r="C10" s="198" t="s">
        <v>91</v>
      </c>
      <c r="D10" s="199" t="s">
        <v>88</v>
      </c>
      <c r="E10" s="200">
        <v>128.85</v>
      </c>
      <c r="F10" s="200"/>
      <c r="G10" s="201">
        <f>E10*F10</f>
        <v>0</v>
      </c>
      <c r="I10" s="235"/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0.00032</v>
      </c>
    </row>
    <row r="11" spans="1:104" ht="12.75">
      <c r="A11" s="196">
        <v>3</v>
      </c>
      <c r="B11" s="197" t="s">
        <v>92</v>
      </c>
      <c r="C11" s="198" t="s">
        <v>93</v>
      </c>
      <c r="D11" s="199" t="s">
        <v>88</v>
      </c>
      <c r="E11" s="200">
        <v>38.6</v>
      </c>
      <c r="F11" s="200"/>
      <c r="G11" s="201">
        <f>E11*F11</f>
        <v>0</v>
      </c>
      <c r="I11" s="235"/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0.0105</v>
      </c>
    </row>
    <row r="12" spans="1:104" ht="12.75">
      <c r="A12" s="196">
        <v>4</v>
      </c>
      <c r="B12" s="197" t="s">
        <v>94</v>
      </c>
      <c r="C12" s="198" t="s">
        <v>95</v>
      </c>
      <c r="D12" s="199" t="s">
        <v>88</v>
      </c>
      <c r="E12" s="200">
        <v>38.6</v>
      </c>
      <c r="F12" s="200"/>
      <c r="G12" s="201">
        <f>E12*F12</f>
        <v>0</v>
      </c>
      <c r="I12" s="235"/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0.0336</v>
      </c>
    </row>
    <row r="13" spans="1:15" ht="12.75">
      <c r="A13" s="203"/>
      <c r="B13" s="205"/>
      <c r="C13" s="206" t="s">
        <v>96</v>
      </c>
      <c r="D13" s="207"/>
      <c r="E13" s="208">
        <v>20.4</v>
      </c>
      <c r="F13" s="209"/>
      <c r="G13" s="210"/>
      <c r="I13" s="236"/>
      <c r="M13" s="204" t="s">
        <v>96</v>
      </c>
      <c r="O13" s="195"/>
    </row>
    <row r="14" spans="1:15" ht="12.75">
      <c r="A14" s="203"/>
      <c r="B14" s="205"/>
      <c r="C14" s="206" t="s">
        <v>97</v>
      </c>
      <c r="D14" s="207"/>
      <c r="E14" s="208">
        <v>18.2</v>
      </c>
      <c r="F14" s="209"/>
      <c r="G14" s="210"/>
      <c r="I14" s="236"/>
      <c r="M14" s="204" t="s">
        <v>97</v>
      </c>
      <c r="O14" s="195"/>
    </row>
    <row r="15" spans="1:104" ht="12.75">
      <c r="A15" s="196">
        <v>5</v>
      </c>
      <c r="B15" s="197" t="s">
        <v>98</v>
      </c>
      <c r="C15" s="198" t="s">
        <v>99</v>
      </c>
      <c r="D15" s="199" t="s">
        <v>88</v>
      </c>
      <c r="E15" s="200">
        <v>38.6</v>
      </c>
      <c r="F15" s="200"/>
      <c r="G15" s="201">
        <f>E15*F15</f>
        <v>0</v>
      </c>
      <c r="I15" s="235"/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0.00252</v>
      </c>
    </row>
    <row r="16" spans="1:104" ht="12.75">
      <c r="A16" s="196">
        <v>6</v>
      </c>
      <c r="B16" s="197" t="s">
        <v>100</v>
      </c>
      <c r="C16" s="198" t="s">
        <v>101</v>
      </c>
      <c r="D16" s="199" t="s">
        <v>88</v>
      </c>
      <c r="E16" s="200">
        <v>48.6825</v>
      </c>
      <c r="F16" s="200"/>
      <c r="G16" s="201">
        <f>E16*F16</f>
        <v>0</v>
      </c>
      <c r="I16" s="235"/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4E-05</v>
      </c>
    </row>
    <row r="17" spans="1:15" ht="12.75">
      <c r="A17" s="203"/>
      <c r="B17" s="205"/>
      <c r="C17" s="206" t="s">
        <v>102</v>
      </c>
      <c r="D17" s="207"/>
      <c r="E17" s="208">
        <v>8.4825</v>
      </c>
      <c r="F17" s="209"/>
      <c r="G17" s="210"/>
      <c r="I17" s="236"/>
      <c r="M17" s="204" t="s">
        <v>102</v>
      </c>
      <c r="O17" s="195"/>
    </row>
    <row r="18" spans="1:15" ht="12.75">
      <c r="A18" s="203"/>
      <c r="B18" s="205"/>
      <c r="C18" s="206" t="s">
        <v>103</v>
      </c>
      <c r="D18" s="207"/>
      <c r="E18" s="208">
        <v>13.8</v>
      </c>
      <c r="F18" s="209"/>
      <c r="G18" s="210"/>
      <c r="I18" s="236"/>
      <c r="M18" s="204" t="s">
        <v>103</v>
      </c>
      <c r="O18" s="195"/>
    </row>
    <row r="19" spans="1:15" ht="12.75">
      <c r="A19" s="203"/>
      <c r="B19" s="205"/>
      <c r="C19" s="206" t="s">
        <v>104</v>
      </c>
      <c r="D19" s="207"/>
      <c r="E19" s="208">
        <v>12</v>
      </c>
      <c r="F19" s="209"/>
      <c r="G19" s="210"/>
      <c r="I19" s="236"/>
      <c r="M19" s="204" t="s">
        <v>104</v>
      </c>
      <c r="O19" s="195"/>
    </row>
    <row r="20" spans="1:15" ht="12.75">
      <c r="A20" s="203"/>
      <c r="B20" s="205"/>
      <c r="C20" s="206" t="s">
        <v>105</v>
      </c>
      <c r="D20" s="207"/>
      <c r="E20" s="208">
        <v>14.4</v>
      </c>
      <c r="F20" s="209"/>
      <c r="G20" s="210"/>
      <c r="I20" s="236"/>
      <c r="M20" s="204" t="s">
        <v>105</v>
      </c>
      <c r="O20" s="195"/>
    </row>
    <row r="21" spans="1:104" ht="12.75">
      <c r="A21" s="196">
        <v>7</v>
      </c>
      <c r="B21" s="197" t="s">
        <v>106</v>
      </c>
      <c r="C21" s="198" t="s">
        <v>107</v>
      </c>
      <c r="D21" s="199" t="s">
        <v>88</v>
      </c>
      <c r="E21" s="200">
        <v>29.1575</v>
      </c>
      <c r="F21" s="200"/>
      <c r="G21" s="201">
        <f>E21*F21</f>
        <v>0</v>
      </c>
      <c r="I21" s="235"/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0.05723</v>
      </c>
    </row>
    <row r="22" spans="1:15" ht="12.75">
      <c r="A22" s="203"/>
      <c r="B22" s="205"/>
      <c r="C22" s="206" t="s">
        <v>108</v>
      </c>
      <c r="D22" s="207"/>
      <c r="E22" s="208">
        <v>0</v>
      </c>
      <c r="F22" s="209"/>
      <c r="G22" s="210"/>
      <c r="I22" s="236"/>
      <c r="M22" s="204" t="s">
        <v>108</v>
      </c>
      <c r="O22" s="195"/>
    </row>
    <row r="23" spans="1:15" ht="12.75">
      <c r="A23" s="203"/>
      <c r="B23" s="205"/>
      <c r="C23" s="206" t="s">
        <v>109</v>
      </c>
      <c r="D23" s="207"/>
      <c r="E23" s="208">
        <v>33.8</v>
      </c>
      <c r="F23" s="209"/>
      <c r="G23" s="210"/>
      <c r="I23" s="236"/>
      <c r="M23" s="204" t="s">
        <v>109</v>
      </c>
      <c r="O23" s="195"/>
    </row>
    <row r="24" spans="1:15" ht="12.75">
      <c r="A24" s="203"/>
      <c r="B24" s="205"/>
      <c r="C24" s="206" t="s">
        <v>110</v>
      </c>
      <c r="D24" s="207"/>
      <c r="E24" s="208">
        <v>-7.6125</v>
      </c>
      <c r="F24" s="209"/>
      <c r="G24" s="210"/>
      <c r="I24" s="236"/>
      <c r="M24" s="204" t="s">
        <v>110</v>
      </c>
      <c r="O24" s="195"/>
    </row>
    <row r="25" spans="1:15" ht="12.75">
      <c r="A25" s="203"/>
      <c r="B25" s="205"/>
      <c r="C25" s="206" t="s">
        <v>111</v>
      </c>
      <c r="D25" s="207"/>
      <c r="E25" s="208">
        <v>2.97</v>
      </c>
      <c r="F25" s="209"/>
      <c r="G25" s="210"/>
      <c r="I25" s="236"/>
      <c r="M25" s="204" t="s">
        <v>111</v>
      </c>
      <c r="O25" s="195"/>
    </row>
    <row r="26" spans="1:15" ht="12.75">
      <c r="A26" s="203"/>
      <c r="B26" s="205"/>
      <c r="C26" s="232" t="s">
        <v>112</v>
      </c>
      <c r="D26" s="207"/>
      <c r="E26" s="231">
        <v>29.157499999999995</v>
      </c>
      <c r="F26" s="209"/>
      <c r="G26" s="210"/>
      <c r="I26" s="236"/>
      <c r="M26" s="204" t="s">
        <v>112</v>
      </c>
      <c r="O26" s="195"/>
    </row>
    <row r="27" spans="1:104" ht="12.75">
      <c r="A27" s="196">
        <v>8</v>
      </c>
      <c r="B27" s="197" t="s">
        <v>113</v>
      </c>
      <c r="C27" s="198" t="s">
        <v>114</v>
      </c>
      <c r="D27" s="199" t="s">
        <v>88</v>
      </c>
      <c r="E27" s="200">
        <v>43.605</v>
      </c>
      <c r="F27" s="200"/>
      <c r="G27" s="201">
        <f>E27*F27</f>
        <v>0</v>
      </c>
      <c r="I27" s="235"/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0.02584</v>
      </c>
    </row>
    <row r="28" spans="1:15" ht="12.75">
      <c r="A28" s="203"/>
      <c r="B28" s="205"/>
      <c r="C28" s="206" t="s">
        <v>115</v>
      </c>
      <c r="D28" s="207"/>
      <c r="E28" s="208">
        <v>0</v>
      </c>
      <c r="F28" s="209"/>
      <c r="G28" s="210"/>
      <c r="I28" s="236"/>
      <c r="M28" s="204" t="s">
        <v>115</v>
      </c>
      <c r="O28" s="195"/>
    </row>
    <row r="29" spans="1:15" ht="12.75">
      <c r="A29" s="203"/>
      <c r="B29" s="205"/>
      <c r="C29" s="206" t="s">
        <v>116</v>
      </c>
      <c r="D29" s="207"/>
      <c r="E29" s="208">
        <v>51</v>
      </c>
      <c r="F29" s="209"/>
      <c r="G29" s="210"/>
      <c r="I29" s="236"/>
      <c r="M29" s="204" t="s">
        <v>116</v>
      </c>
      <c r="O29" s="195"/>
    </row>
    <row r="30" spans="1:15" ht="12.75">
      <c r="A30" s="203"/>
      <c r="B30" s="205"/>
      <c r="C30" s="206" t="s">
        <v>117</v>
      </c>
      <c r="D30" s="207"/>
      <c r="E30" s="208">
        <v>-13.455</v>
      </c>
      <c r="F30" s="209"/>
      <c r="G30" s="210"/>
      <c r="I30" s="236"/>
      <c r="M30" s="204" t="s">
        <v>117</v>
      </c>
      <c r="O30" s="195"/>
    </row>
    <row r="31" spans="1:15" ht="12.75">
      <c r="A31" s="203"/>
      <c r="B31" s="205"/>
      <c r="C31" s="206" t="s">
        <v>118</v>
      </c>
      <c r="D31" s="207"/>
      <c r="E31" s="208">
        <v>6.06</v>
      </c>
      <c r="F31" s="209"/>
      <c r="G31" s="210"/>
      <c r="I31" s="236"/>
      <c r="M31" s="204" t="s">
        <v>118</v>
      </c>
      <c r="O31" s="195"/>
    </row>
    <row r="32" spans="1:15" ht="12.75">
      <c r="A32" s="203"/>
      <c r="B32" s="205"/>
      <c r="C32" s="232" t="s">
        <v>112</v>
      </c>
      <c r="D32" s="207"/>
      <c r="E32" s="231">
        <v>43.605000000000004</v>
      </c>
      <c r="F32" s="209"/>
      <c r="G32" s="210"/>
      <c r="I32" s="236"/>
      <c r="M32" s="204" t="s">
        <v>112</v>
      </c>
      <c r="O32" s="195"/>
    </row>
    <row r="33" spans="1:104" ht="12.75">
      <c r="A33" s="196">
        <v>9</v>
      </c>
      <c r="B33" s="197" t="s">
        <v>119</v>
      </c>
      <c r="C33" s="198" t="s">
        <v>120</v>
      </c>
      <c r="D33" s="199" t="s">
        <v>88</v>
      </c>
      <c r="E33" s="200">
        <v>128.85</v>
      </c>
      <c r="F33" s="200"/>
      <c r="G33" s="201">
        <f>E33*F33</f>
        <v>0</v>
      </c>
      <c r="I33" s="235"/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0.03947</v>
      </c>
    </row>
    <row r="34" spans="1:15" ht="12.75">
      <c r="A34" s="203"/>
      <c r="B34" s="205"/>
      <c r="C34" s="206" t="s">
        <v>121</v>
      </c>
      <c r="D34" s="207"/>
      <c r="E34" s="208">
        <v>0</v>
      </c>
      <c r="F34" s="209"/>
      <c r="G34" s="210"/>
      <c r="I34" s="236"/>
      <c r="M34" s="204" t="s">
        <v>121</v>
      </c>
      <c r="O34" s="195"/>
    </row>
    <row r="35" spans="1:15" ht="12.75">
      <c r="A35" s="203"/>
      <c r="B35" s="205"/>
      <c r="C35" s="206" t="s">
        <v>122</v>
      </c>
      <c r="D35" s="207"/>
      <c r="E35" s="208">
        <v>17</v>
      </c>
      <c r="F35" s="209"/>
      <c r="G35" s="210"/>
      <c r="I35" s="236"/>
      <c r="M35" s="204" t="s">
        <v>122</v>
      </c>
      <c r="O35" s="195"/>
    </row>
    <row r="36" spans="1:15" ht="12.75">
      <c r="A36" s="203"/>
      <c r="B36" s="205"/>
      <c r="C36" s="206" t="s">
        <v>123</v>
      </c>
      <c r="D36" s="207"/>
      <c r="E36" s="208">
        <v>85</v>
      </c>
      <c r="F36" s="209"/>
      <c r="G36" s="210"/>
      <c r="I36" s="236"/>
      <c r="M36" s="204" t="s">
        <v>123</v>
      </c>
      <c r="O36" s="195"/>
    </row>
    <row r="37" spans="1:15" ht="12.75">
      <c r="A37" s="203"/>
      <c r="B37" s="205"/>
      <c r="C37" s="206" t="s">
        <v>124</v>
      </c>
      <c r="D37" s="207"/>
      <c r="E37" s="208">
        <v>-15</v>
      </c>
      <c r="F37" s="209"/>
      <c r="G37" s="210"/>
      <c r="I37" s="236"/>
      <c r="M37" s="204" t="s">
        <v>124</v>
      </c>
      <c r="O37" s="195"/>
    </row>
    <row r="38" spans="1:15" ht="12.75">
      <c r="A38" s="203"/>
      <c r="B38" s="205"/>
      <c r="C38" s="206" t="s">
        <v>125</v>
      </c>
      <c r="D38" s="207"/>
      <c r="E38" s="208">
        <v>6.3</v>
      </c>
      <c r="F38" s="209"/>
      <c r="G38" s="210"/>
      <c r="I38" s="236"/>
      <c r="M38" s="204" t="s">
        <v>125</v>
      </c>
      <c r="O38" s="195"/>
    </row>
    <row r="39" spans="1:15" ht="12.75">
      <c r="A39" s="203"/>
      <c r="B39" s="205"/>
      <c r="C39" s="206" t="s">
        <v>126</v>
      </c>
      <c r="D39" s="207"/>
      <c r="E39" s="208">
        <v>8.5</v>
      </c>
      <c r="F39" s="209"/>
      <c r="G39" s="210"/>
      <c r="I39" s="236"/>
      <c r="M39" s="204" t="s">
        <v>126</v>
      </c>
      <c r="O39" s="195"/>
    </row>
    <row r="40" spans="1:15" ht="12.75">
      <c r="A40" s="203"/>
      <c r="B40" s="205"/>
      <c r="C40" s="232" t="s">
        <v>112</v>
      </c>
      <c r="D40" s="207"/>
      <c r="E40" s="231">
        <v>101.8</v>
      </c>
      <c r="F40" s="209"/>
      <c r="G40" s="210"/>
      <c r="I40" s="236"/>
      <c r="M40" s="204" t="s">
        <v>112</v>
      </c>
      <c r="O40" s="195"/>
    </row>
    <row r="41" spans="1:15" ht="12.75">
      <c r="A41" s="203"/>
      <c r="B41" s="205"/>
      <c r="C41" s="206" t="s">
        <v>127</v>
      </c>
      <c r="D41" s="207"/>
      <c r="E41" s="208">
        <v>-62.9</v>
      </c>
      <c r="F41" s="209"/>
      <c r="G41" s="210"/>
      <c r="I41" s="236"/>
      <c r="M41" s="204" t="s">
        <v>127</v>
      </c>
      <c r="O41" s="195"/>
    </row>
    <row r="42" spans="1:15" ht="12.75">
      <c r="A42" s="203"/>
      <c r="B42" s="205"/>
      <c r="C42" s="206" t="s">
        <v>128</v>
      </c>
      <c r="D42" s="207"/>
      <c r="E42" s="208">
        <v>36.63</v>
      </c>
      <c r="F42" s="209"/>
      <c r="G42" s="210"/>
      <c r="I42" s="236"/>
      <c r="M42" s="204" t="s">
        <v>128</v>
      </c>
      <c r="O42" s="195"/>
    </row>
    <row r="43" spans="1:15" ht="12.75">
      <c r="A43" s="203"/>
      <c r="B43" s="205"/>
      <c r="C43" s="232" t="s">
        <v>112</v>
      </c>
      <c r="D43" s="207"/>
      <c r="E43" s="231">
        <v>-26.269999999999996</v>
      </c>
      <c r="F43" s="209"/>
      <c r="G43" s="210"/>
      <c r="I43" s="236"/>
      <c r="M43" s="204" t="s">
        <v>112</v>
      </c>
      <c r="O43" s="195"/>
    </row>
    <row r="44" spans="1:15" ht="12.75">
      <c r="A44" s="203"/>
      <c r="B44" s="205"/>
      <c r="C44" s="206" t="s">
        <v>129</v>
      </c>
      <c r="D44" s="207"/>
      <c r="E44" s="208">
        <v>0</v>
      </c>
      <c r="F44" s="209"/>
      <c r="G44" s="210"/>
      <c r="I44" s="236"/>
      <c r="M44" s="204" t="s">
        <v>129</v>
      </c>
      <c r="O44" s="195"/>
    </row>
    <row r="45" spans="1:15" ht="12.75">
      <c r="A45" s="203"/>
      <c r="B45" s="205"/>
      <c r="C45" s="206" t="s">
        <v>130</v>
      </c>
      <c r="D45" s="207"/>
      <c r="E45" s="208">
        <v>13</v>
      </c>
      <c r="F45" s="209"/>
      <c r="G45" s="210"/>
      <c r="I45" s="236"/>
      <c r="M45" s="204" t="s">
        <v>130</v>
      </c>
      <c r="O45" s="195"/>
    </row>
    <row r="46" spans="1:15" ht="12.75">
      <c r="A46" s="203"/>
      <c r="B46" s="205"/>
      <c r="C46" s="206" t="s">
        <v>131</v>
      </c>
      <c r="D46" s="207"/>
      <c r="E46" s="208">
        <v>65</v>
      </c>
      <c r="F46" s="209"/>
      <c r="G46" s="210"/>
      <c r="I46" s="236"/>
      <c r="M46" s="204" t="s">
        <v>131</v>
      </c>
      <c r="O46" s="195"/>
    </row>
    <row r="47" spans="1:15" ht="12.75">
      <c r="A47" s="203"/>
      <c r="B47" s="205"/>
      <c r="C47" s="206" t="s">
        <v>132</v>
      </c>
      <c r="D47" s="207"/>
      <c r="E47" s="208">
        <v>-12.5</v>
      </c>
      <c r="F47" s="209"/>
      <c r="G47" s="210"/>
      <c r="I47" s="236"/>
      <c r="M47" s="204" t="s">
        <v>132</v>
      </c>
      <c r="O47" s="195"/>
    </row>
    <row r="48" spans="1:15" ht="12.75">
      <c r="A48" s="203"/>
      <c r="B48" s="205"/>
      <c r="C48" s="206" t="s">
        <v>133</v>
      </c>
      <c r="D48" s="207"/>
      <c r="E48" s="208">
        <v>5</v>
      </c>
      <c r="F48" s="209"/>
      <c r="G48" s="210"/>
      <c r="I48" s="236"/>
      <c r="M48" s="204" t="s">
        <v>133</v>
      </c>
      <c r="O48" s="195"/>
    </row>
    <row r="49" spans="1:15" ht="12.75">
      <c r="A49" s="203"/>
      <c r="B49" s="205"/>
      <c r="C49" s="206" t="s">
        <v>134</v>
      </c>
      <c r="D49" s="207"/>
      <c r="E49" s="208">
        <v>6.5</v>
      </c>
      <c r="F49" s="209"/>
      <c r="G49" s="210"/>
      <c r="I49" s="236"/>
      <c r="M49" s="204" t="s">
        <v>134</v>
      </c>
      <c r="O49" s="195"/>
    </row>
    <row r="50" spans="1:15" ht="12.75">
      <c r="A50" s="203"/>
      <c r="B50" s="205"/>
      <c r="C50" s="232" t="s">
        <v>112</v>
      </c>
      <c r="D50" s="207"/>
      <c r="E50" s="231">
        <v>77</v>
      </c>
      <c r="F50" s="209"/>
      <c r="G50" s="210"/>
      <c r="I50" s="236"/>
      <c r="M50" s="204" t="s">
        <v>112</v>
      </c>
      <c r="O50" s="195"/>
    </row>
    <row r="51" spans="1:15" ht="12.75">
      <c r="A51" s="203"/>
      <c r="B51" s="205"/>
      <c r="C51" s="206" t="s">
        <v>135</v>
      </c>
      <c r="D51" s="207"/>
      <c r="E51" s="208">
        <v>-48.1</v>
      </c>
      <c r="F51" s="209"/>
      <c r="G51" s="210"/>
      <c r="I51" s="236"/>
      <c r="M51" s="204" t="s">
        <v>135</v>
      </c>
      <c r="O51" s="195"/>
    </row>
    <row r="52" spans="1:15" ht="12.75">
      <c r="A52" s="203"/>
      <c r="B52" s="205"/>
      <c r="C52" s="206" t="s">
        <v>136</v>
      </c>
      <c r="D52" s="207"/>
      <c r="E52" s="208">
        <v>24.42</v>
      </c>
      <c r="F52" s="209"/>
      <c r="G52" s="210"/>
      <c r="I52" s="236"/>
      <c r="M52" s="204" t="s">
        <v>136</v>
      </c>
      <c r="O52" s="195"/>
    </row>
    <row r="53" spans="1:15" ht="12.75">
      <c r="A53" s="203"/>
      <c r="B53" s="205"/>
      <c r="C53" s="232" t="s">
        <v>112</v>
      </c>
      <c r="D53" s="207"/>
      <c r="E53" s="231">
        <v>-23.68</v>
      </c>
      <c r="F53" s="209"/>
      <c r="G53" s="210"/>
      <c r="I53" s="236"/>
      <c r="M53" s="204" t="s">
        <v>112</v>
      </c>
      <c r="O53" s="195"/>
    </row>
    <row r="54" spans="1:104" ht="12.75">
      <c r="A54" s="196">
        <v>10</v>
      </c>
      <c r="B54" s="197" t="s">
        <v>137</v>
      </c>
      <c r="C54" s="198" t="s">
        <v>138</v>
      </c>
      <c r="D54" s="199" t="s">
        <v>88</v>
      </c>
      <c r="E54" s="200">
        <v>49.95</v>
      </c>
      <c r="F54" s="200"/>
      <c r="G54" s="201">
        <f>E54*F54</f>
        <v>0</v>
      </c>
      <c r="I54" s="235"/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0.00242</v>
      </c>
    </row>
    <row r="55" spans="1:104" ht="22.5">
      <c r="A55" s="196">
        <v>11</v>
      </c>
      <c r="B55" s="197" t="s">
        <v>139</v>
      </c>
      <c r="C55" s="198" t="s">
        <v>140</v>
      </c>
      <c r="D55" s="199" t="s">
        <v>88</v>
      </c>
      <c r="E55" s="200">
        <v>240.2125</v>
      </c>
      <c r="F55" s="200"/>
      <c r="G55" s="201">
        <f>E55*F55</f>
        <v>0</v>
      </c>
      <c r="I55" s="235"/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0.00242</v>
      </c>
    </row>
    <row r="56" spans="1:15" ht="12.75">
      <c r="A56" s="203"/>
      <c r="B56" s="205"/>
      <c r="C56" s="206" t="s">
        <v>141</v>
      </c>
      <c r="D56" s="207"/>
      <c r="E56" s="208">
        <v>0</v>
      </c>
      <c r="F56" s="209"/>
      <c r="G56" s="210"/>
      <c r="I56" s="236"/>
      <c r="M56" s="204" t="s">
        <v>141</v>
      </c>
      <c r="O56" s="195"/>
    </row>
    <row r="57" spans="1:15" ht="12.75">
      <c r="A57" s="203"/>
      <c r="B57" s="205"/>
      <c r="C57" s="206" t="s">
        <v>142</v>
      </c>
      <c r="D57" s="207"/>
      <c r="E57" s="208">
        <v>20.4</v>
      </c>
      <c r="F57" s="209"/>
      <c r="G57" s="210"/>
      <c r="I57" s="236"/>
      <c r="M57" s="204" t="s">
        <v>142</v>
      </c>
      <c r="O57" s="195"/>
    </row>
    <row r="58" spans="1:15" ht="12.75">
      <c r="A58" s="203"/>
      <c r="B58" s="205"/>
      <c r="C58" s="206" t="s">
        <v>143</v>
      </c>
      <c r="D58" s="207"/>
      <c r="E58" s="208">
        <v>51</v>
      </c>
      <c r="F58" s="209"/>
      <c r="G58" s="210"/>
      <c r="I58" s="236"/>
      <c r="M58" s="204" t="s">
        <v>143</v>
      </c>
      <c r="O58" s="195"/>
    </row>
    <row r="59" spans="1:15" ht="12.75">
      <c r="A59" s="203"/>
      <c r="B59" s="205"/>
      <c r="C59" s="206" t="s">
        <v>144</v>
      </c>
      <c r="D59" s="207"/>
      <c r="E59" s="208">
        <v>-13.455</v>
      </c>
      <c r="F59" s="209"/>
      <c r="G59" s="210"/>
      <c r="I59" s="236"/>
      <c r="M59" s="204" t="s">
        <v>144</v>
      </c>
      <c r="O59" s="195"/>
    </row>
    <row r="60" spans="1:15" ht="12.75">
      <c r="A60" s="203"/>
      <c r="B60" s="205"/>
      <c r="C60" s="206" t="s">
        <v>145</v>
      </c>
      <c r="D60" s="207"/>
      <c r="E60" s="208">
        <v>6.06</v>
      </c>
      <c r="F60" s="209"/>
      <c r="G60" s="210"/>
      <c r="I60" s="236"/>
      <c r="M60" s="204" t="s">
        <v>145</v>
      </c>
      <c r="O60" s="195"/>
    </row>
    <row r="61" spans="1:15" ht="12.75">
      <c r="A61" s="203"/>
      <c r="B61" s="205"/>
      <c r="C61" s="206" t="s">
        <v>122</v>
      </c>
      <c r="D61" s="207"/>
      <c r="E61" s="208">
        <v>17</v>
      </c>
      <c r="F61" s="209"/>
      <c r="G61" s="210"/>
      <c r="I61" s="236"/>
      <c r="M61" s="204" t="s">
        <v>122</v>
      </c>
      <c r="O61" s="195"/>
    </row>
    <row r="62" spans="1:15" ht="12.75">
      <c r="A62" s="203"/>
      <c r="B62" s="205"/>
      <c r="C62" s="206" t="s">
        <v>146</v>
      </c>
      <c r="D62" s="207"/>
      <c r="E62" s="208">
        <v>85</v>
      </c>
      <c r="F62" s="209"/>
      <c r="G62" s="210"/>
      <c r="I62" s="236"/>
      <c r="M62" s="204" t="s">
        <v>146</v>
      </c>
      <c r="O62" s="195"/>
    </row>
    <row r="63" spans="1:15" ht="12.75">
      <c r="A63" s="203"/>
      <c r="B63" s="205"/>
      <c r="C63" s="206" t="s">
        <v>147</v>
      </c>
      <c r="D63" s="207"/>
      <c r="E63" s="208">
        <v>-15</v>
      </c>
      <c r="F63" s="209"/>
      <c r="G63" s="210"/>
      <c r="I63" s="236"/>
      <c r="M63" s="204" t="s">
        <v>147</v>
      </c>
      <c r="O63" s="195"/>
    </row>
    <row r="64" spans="1:15" ht="12.75">
      <c r="A64" s="203"/>
      <c r="B64" s="205"/>
      <c r="C64" s="206" t="s">
        <v>148</v>
      </c>
      <c r="D64" s="207"/>
      <c r="E64" s="208">
        <v>6.3</v>
      </c>
      <c r="F64" s="209"/>
      <c r="G64" s="210"/>
      <c r="I64" s="236"/>
      <c r="M64" s="204" t="s">
        <v>148</v>
      </c>
      <c r="O64" s="195"/>
    </row>
    <row r="65" spans="1:15" ht="12.75">
      <c r="A65" s="203"/>
      <c r="B65" s="205"/>
      <c r="C65" s="206" t="s">
        <v>126</v>
      </c>
      <c r="D65" s="207"/>
      <c r="E65" s="208">
        <v>8.5</v>
      </c>
      <c r="F65" s="209"/>
      <c r="G65" s="210"/>
      <c r="I65" s="236"/>
      <c r="M65" s="204" t="s">
        <v>126</v>
      </c>
      <c r="O65" s="195"/>
    </row>
    <row r="66" spans="1:15" ht="12.75">
      <c r="A66" s="203"/>
      <c r="B66" s="205"/>
      <c r="C66" s="232" t="s">
        <v>112</v>
      </c>
      <c r="D66" s="207"/>
      <c r="E66" s="231">
        <v>165.805</v>
      </c>
      <c r="F66" s="209"/>
      <c r="G66" s="210"/>
      <c r="I66" s="236"/>
      <c r="M66" s="204" t="s">
        <v>112</v>
      </c>
      <c r="O66" s="195"/>
    </row>
    <row r="67" spans="1:15" ht="12.75">
      <c r="A67" s="203"/>
      <c r="B67" s="205"/>
      <c r="C67" s="206" t="s">
        <v>127</v>
      </c>
      <c r="D67" s="207"/>
      <c r="E67" s="208">
        <v>-62.9</v>
      </c>
      <c r="F67" s="209"/>
      <c r="G67" s="210"/>
      <c r="I67" s="236"/>
      <c r="M67" s="204" t="s">
        <v>127</v>
      </c>
      <c r="O67" s="195"/>
    </row>
    <row r="68" spans="1:15" ht="12.75">
      <c r="A68" s="203"/>
      <c r="B68" s="205"/>
      <c r="C68" s="206" t="s">
        <v>149</v>
      </c>
      <c r="D68" s="207"/>
      <c r="E68" s="208">
        <v>36.63</v>
      </c>
      <c r="F68" s="209"/>
      <c r="G68" s="210"/>
      <c r="I68" s="236"/>
      <c r="M68" s="204" t="s">
        <v>149</v>
      </c>
      <c r="O68" s="195"/>
    </row>
    <row r="69" spans="1:15" ht="12.75">
      <c r="A69" s="203"/>
      <c r="B69" s="205"/>
      <c r="C69" s="232" t="s">
        <v>112</v>
      </c>
      <c r="D69" s="207"/>
      <c r="E69" s="231">
        <v>-26.269999999999996</v>
      </c>
      <c r="F69" s="209"/>
      <c r="G69" s="210"/>
      <c r="I69" s="236"/>
      <c r="M69" s="204" t="s">
        <v>112</v>
      </c>
      <c r="O69" s="195"/>
    </row>
    <row r="70" spans="1:15" ht="12.75">
      <c r="A70" s="203"/>
      <c r="B70" s="205"/>
      <c r="C70" s="206" t="s">
        <v>129</v>
      </c>
      <c r="D70" s="207"/>
      <c r="E70" s="208">
        <v>0</v>
      </c>
      <c r="F70" s="209"/>
      <c r="G70" s="210"/>
      <c r="I70" s="236"/>
      <c r="M70" s="204" t="s">
        <v>129</v>
      </c>
      <c r="O70" s="195"/>
    </row>
    <row r="71" spans="1:15" ht="12.75">
      <c r="A71" s="203"/>
      <c r="B71" s="205"/>
      <c r="C71" s="206" t="s">
        <v>150</v>
      </c>
      <c r="D71" s="207"/>
      <c r="E71" s="208">
        <v>18.2</v>
      </c>
      <c r="F71" s="209"/>
      <c r="G71" s="210"/>
      <c r="I71" s="236"/>
      <c r="M71" s="204" t="s">
        <v>150</v>
      </c>
      <c r="O71" s="195"/>
    </row>
    <row r="72" spans="1:15" ht="12.75">
      <c r="A72" s="203"/>
      <c r="B72" s="205"/>
      <c r="C72" s="206" t="s">
        <v>151</v>
      </c>
      <c r="D72" s="207"/>
      <c r="E72" s="208">
        <v>33.8</v>
      </c>
      <c r="F72" s="209"/>
      <c r="G72" s="210"/>
      <c r="I72" s="236"/>
      <c r="M72" s="204" t="s">
        <v>151</v>
      </c>
      <c r="O72" s="195"/>
    </row>
    <row r="73" spans="1:15" ht="12.75">
      <c r="A73" s="203"/>
      <c r="B73" s="205"/>
      <c r="C73" s="206" t="s">
        <v>152</v>
      </c>
      <c r="D73" s="207"/>
      <c r="E73" s="208">
        <v>-7.6125</v>
      </c>
      <c r="F73" s="209"/>
      <c r="G73" s="210"/>
      <c r="I73" s="236"/>
      <c r="M73" s="204" t="s">
        <v>152</v>
      </c>
      <c r="O73" s="195"/>
    </row>
    <row r="74" spans="1:15" ht="12.75">
      <c r="A74" s="203"/>
      <c r="B74" s="205"/>
      <c r="C74" s="206" t="s">
        <v>153</v>
      </c>
      <c r="D74" s="207"/>
      <c r="E74" s="208">
        <v>2.97</v>
      </c>
      <c r="F74" s="209"/>
      <c r="G74" s="210"/>
      <c r="I74" s="236"/>
      <c r="M74" s="204" t="s">
        <v>153</v>
      </c>
      <c r="O74" s="195"/>
    </row>
    <row r="75" spans="1:15" ht="12.75">
      <c r="A75" s="203"/>
      <c r="B75" s="205"/>
      <c r="C75" s="206" t="s">
        <v>130</v>
      </c>
      <c r="D75" s="207"/>
      <c r="E75" s="208">
        <v>13</v>
      </c>
      <c r="F75" s="209"/>
      <c r="G75" s="210"/>
      <c r="I75" s="236"/>
      <c r="M75" s="204" t="s">
        <v>130</v>
      </c>
      <c r="O75" s="195"/>
    </row>
    <row r="76" spans="1:15" ht="12.75">
      <c r="A76" s="203"/>
      <c r="B76" s="205"/>
      <c r="C76" s="206" t="s">
        <v>131</v>
      </c>
      <c r="D76" s="207"/>
      <c r="E76" s="208">
        <v>65</v>
      </c>
      <c r="F76" s="209"/>
      <c r="G76" s="210"/>
      <c r="I76" s="236"/>
      <c r="M76" s="204" t="s">
        <v>131</v>
      </c>
      <c r="O76" s="195"/>
    </row>
    <row r="77" spans="1:15" ht="12.75">
      <c r="A77" s="203"/>
      <c r="B77" s="205"/>
      <c r="C77" s="206" t="s">
        <v>132</v>
      </c>
      <c r="D77" s="207"/>
      <c r="E77" s="208">
        <v>-12.5</v>
      </c>
      <c r="F77" s="209"/>
      <c r="G77" s="210"/>
      <c r="I77" s="236"/>
      <c r="M77" s="204" t="s">
        <v>132</v>
      </c>
      <c r="O77" s="195"/>
    </row>
    <row r="78" spans="1:15" ht="12.75">
      <c r="A78" s="203"/>
      <c r="B78" s="205"/>
      <c r="C78" s="206" t="s">
        <v>133</v>
      </c>
      <c r="D78" s="207"/>
      <c r="E78" s="208">
        <v>5</v>
      </c>
      <c r="F78" s="209"/>
      <c r="G78" s="210"/>
      <c r="I78" s="236"/>
      <c r="M78" s="204" t="s">
        <v>133</v>
      </c>
      <c r="O78" s="195"/>
    </row>
    <row r="79" spans="1:15" ht="12.75">
      <c r="A79" s="203"/>
      <c r="B79" s="205"/>
      <c r="C79" s="206" t="s">
        <v>134</v>
      </c>
      <c r="D79" s="207"/>
      <c r="E79" s="208">
        <v>6.5</v>
      </c>
      <c r="F79" s="209"/>
      <c r="G79" s="210"/>
      <c r="I79" s="236"/>
      <c r="M79" s="204" t="s">
        <v>134</v>
      </c>
      <c r="O79" s="195"/>
    </row>
    <row r="80" spans="1:15" ht="12.75">
      <c r="A80" s="203"/>
      <c r="B80" s="205"/>
      <c r="C80" s="232" t="s">
        <v>112</v>
      </c>
      <c r="D80" s="207"/>
      <c r="E80" s="231">
        <v>124.3575</v>
      </c>
      <c r="F80" s="209"/>
      <c r="G80" s="210"/>
      <c r="I80" s="236"/>
      <c r="M80" s="204" t="s">
        <v>112</v>
      </c>
      <c r="O80" s="195"/>
    </row>
    <row r="81" spans="1:15" ht="12.75">
      <c r="A81" s="203"/>
      <c r="B81" s="205"/>
      <c r="C81" s="206" t="s">
        <v>135</v>
      </c>
      <c r="D81" s="207"/>
      <c r="E81" s="208">
        <v>-48.1</v>
      </c>
      <c r="F81" s="209"/>
      <c r="G81" s="210"/>
      <c r="I81" s="236"/>
      <c r="M81" s="204" t="s">
        <v>135</v>
      </c>
      <c r="O81" s="195"/>
    </row>
    <row r="82" spans="1:15" ht="12.75">
      <c r="A82" s="203"/>
      <c r="B82" s="205"/>
      <c r="C82" s="206" t="s">
        <v>136</v>
      </c>
      <c r="D82" s="207"/>
      <c r="E82" s="208">
        <v>24.42</v>
      </c>
      <c r="F82" s="209"/>
      <c r="G82" s="210"/>
      <c r="I82" s="236"/>
      <c r="M82" s="204" t="s">
        <v>136</v>
      </c>
      <c r="O82" s="195"/>
    </row>
    <row r="83" spans="1:15" ht="12.75">
      <c r="A83" s="203"/>
      <c r="B83" s="205"/>
      <c r="C83" s="232" t="s">
        <v>112</v>
      </c>
      <c r="D83" s="207"/>
      <c r="E83" s="231">
        <v>-23.68</v>
      </c>
      <c r="F83" s="209"/>
      <c r="G83" s="210"/>
      <c r="I83" s="236"/>
      <c r="M83" s="204" t="s">
        <v>112</v>
      </c>
      <c r="O83" s="195"/>
    </row>
    <row r="84" spans="1:104" ht="12.75">
      <c r="A84" s="196">
        <v>12</v>
      </c>
      <c r="B84" s="197" t="s">
        <v>154</v>
      </c>
      <c r="C84" s="198" t="s">
        <v>155</v>
      </c>
      <c r="D84" s="199" t="s">
        <v>88</v>
      </c>
      <c r="E84" s="200">
        <v>49.95</v>
      </c>
      <c r="F84" s="200"/>
      <c r="G84" s="201">
        <f>E84*F84</f>
        <v>0</v>
      </c>
      <c r="I84" s="235"/>
      <c r="O84" s="195">
        <v>2</v>
      </c>
      <c r="AA84" s="167">
        <v>1</v>
      </c>
      <c r="AB84" s="167">
        <v>1</v>
      </c>
      <c r="AC84" s="167">
        <v>1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1</v>
      </c>
      <c r="CZ84" s="167">
        <v>0</v>
      </c>
    </row>
    <row r="85" spans="1:15" ht="12.75">
      <c r="A85" s="203"/>
      <c r="B85" s="205"/>
      <c r="C85" s="206" t="s">
        <v>156</v>
      </c>
      <c r="D85" s="207"/>
      <c r="E85" s="208">
        <v>0</v>
      </c>
      <c r="F85" s="209"/>
      <c r="G85" s="210"/>
      <c r="I85" s="236"/>
      <c r="M85" s="204" t="s">
        <v>156</v>
      </c>
      <c r="O85" s="195"/>
    </row>
    <row r="86" spans="1:15" ht="12.75">
      <c r="A86" s="203"/>
      <c r="B86" s="205"/>
      <c r="C86" s="206" t="s">
        <v>157</v>
      </c>
      <c r="D86" s="207"/>
      <c r="E86" s="208">
        <v>62.9</v>
      </c>
      <c r="F86" s="209"/>
      <c r="G86" s="210"/>
      <c r="I86" s="236"/>
      <c r="M86" s="204" t="s">
        <v>157</v>
      </c>
      <c r="O86" s="195"/>
    </row>
    <row r="87" spans="1:15" ht="12.75">
      <c r="A87" s="203"/>
      <c r="B87" s="205"/>
      <c r="C87" s="206" t="s">
        <v>158</v>
      </c>
      <c r="D87" s="207"/>
      <c r="E87" s="208">
        <v>-36.63</v>
      </c>
      <c r="F87" s="209"/>
      <c r="G87" s="210"/>
      <c r="I87" s="236"/>
      <c r="M87" s="204" t="s">
        <v>158</v>
      </c>
      <c r="O87" s="195"/>
    </row>
    <row r="88" spans="1:15" ht="12.75">
      <c r="A88" s="203"/>
      <c r="B88" s="205"/>
      <c r="C88" s="232" t="s">
        <v>112</v>
      </c>
      <c r="D88" s="207"/>
      <c r="E88" s="231">
        <v>26.269999999999996</v>
      </c>
      <c r="F88" s="209"/>
      <c r="G88" s="210"/>
      <c r="I88" s="236"/>
      <c r="M88" s="204" t="s">
        <v>112</v>
      </c>
      <c r="O88" s="195"/>
    </row>
    <row r="89" spans="1:15" ht="12.75">
      <c r="A89" s="203"/>
      <c r="B89" s="205"/>
      <c r="C89" s="206" t="s">
        <v>159</v>
      </c>
      <c r="D89" s="207"/>
      <c r="E89" s="208">
        <v>0</v>
      </c>
      <c r="F89" s="209"/>
      <c r="G89" s="210"/>
      <c r="I89" s="236"/>
      <c r="M89" s="204" t="s">
        <v>159</v>
      </c>
      <c r="O89" s="195"/>
    </row>
    <row r="90" spans="1:15" ht="12.75">
      <c r="A90" s="203"/>
      <c r="B90" s="205"/>
      <c r="C90" s="206" t="s">
        <v>160</v>
      </c>
      <c r="D90" s="207"/>
      <c r="E90" s="208">
        <v>48.1</v>
      </c>
      <c r="F90" s="209"/>
      <c r="G90" s="210"/>
      <c r="I90" s="236"/>
      <c r="M90" s="204" t="s">
        <v>160</v>
      </c>
      <c r="O90" s="195"/>
    </row>
    <row r="91" spans="1:15" ht="12.75">
      <c r="A91" s="203"/>
      <c r="B91" s="205"/>
      <c r="C91" s="206" t="s">
        <v>161</v>
      </c>
      <c r="D91" s="207"/>
      <c r="E91" s="208">
        <v>-24.42</v>
      </c>
      <c r="F91" s="209"/>
      <c r="G91" s="210"/>
      <c r="I91" s="236"/>
      <c r="M91" s="204" t="s">
        <v>161</v>
      </c>
      <c r="O91" s="195"/>
    </row>
    <row r="92" spans="1:15" ht="12.75">
      <c r="A92" s="203"/>
      <c r="B92" s="205"/>
      <c r="C92" s="232" t="s">
        <v>112</v>
      </c>
      <c r="D92" s="207"/>
      <c r="E92" s="231">
        <v>23.68</v>
      </c>
      <c r="F92" s="209"/>
      <c r="G92" s="210"/>
      <c r="I92" s="236"/>
      <c r="M92" s="204" t="s">
        <v>112</v>
      </c>
      <c r="O92" s="195"/>
    </row>
    <row r="93" spans="1:104" ht="12.75">
      <c r="A93" s="196">
        <v>13</v>
      </c>
      <c r="B93" s="197" t="s">
        <v>162</v>
      </c>
      <c r="C93" s="198" t="s">
        <v>163</v>
      </c>
      <c r="D93" s="199" t="s">
        <v>88</v>
      </c>
      <c r="E93" s="200">
        <v>290.1625</v>
      </c>
      <c r="F93" s="200"/>
      <c r="G93" s="201">
        <f>E93*F93</f>
        <v>0</v>
      </c>
      <c r="I93" s="235"/>
      <c r="O93" s="195">
        <v>2</v>
      </c>
      <c r="AA93" s="167">
        <v>1</v>
      </c>
      <c r="AB93" s="167">
        <v>1</v>
      </c>
      <c r="AC93" s="167">
        <v>1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1</v>
      </c>
      <c r="CZ93" s="167">
        <v>2E-05</v>
      </c>
    </row>
    <row r="94" spans="1:15" ht="12.75">
      <c r="A94" s="203"/>
      <c r="B94" s="205"/>
      <c r="C94" s="206" t="s">
        <v>164</v>
      </c>
      <c r="D94" s="207"/>
      <c r="E94" s="208">
        <v>20.4</v>
      </c>
      <c r="F94" s="209"/>
      <c r="G94" s="210"/>
      <c r="I94" s="236"/>
      <c r="M94" s="204" t="s">
        <v>164</v>
      </c>
      <c r="O94" s="195"/>
    </row>
    <row r="95" spans="1:15" ht="12.75">
      <c r="A95" s="203"/>
      <c r="B95" s="205"/>
      <c r="C95" s="206" t="s">
        <v>143</v>
      </c>
      <c r="D95" s="207"/>
      <c r="E95" s="208">
        <v>51</v>
      </c>
      <c r="F95" s="209"/>
      <c r="G95" s="210"/>
      <c r="I95" s="236"/>
      <c r="M95" s="204" t="s">
        <v>143</v>
      </c>
      <c r="O95" s="195"/>
    </row>
    <row r="96" spans="1:15" ht="12.75">
      <c r="A96" s="203"/>
      <c r="B96" s="205"/>
      <c r="C96" s="206" t="s">
        <v>144</v>
      </c>
      <c r="D96" s="207"/>
      <c r="E96" s="208">
        <v>-13.455</v>
      </c>
      <c r="F96" s="209"/>
      <c r="G96" s="210"/>
      <c r="I96" s="236"/>
      <c r="M96" s="204" t="s">
        <v>144</v>
      </c>
      <c r="O96" s="195"/>
    </row>
    <row r="97" spans="1:15" ht="12.75">
      <c r="A97" s="203"/>
      <c r="B97" s="205"/>
      <c r="C97" s="206" t="s">
        <v>165</v>
      </c>
      <c r="D97" s="207"/>
      <c r="E97" s="208">
        <v>6.06</v>
      </c>
      <c r="F97" s="209"/>
      <c r="G97" s="210"/>
      <c r="I97" s="236"/>
      <c r="M97" s="204" t="s">
        <v>165</v>
      </c>
      <c r="O97" s="195"/>
    </row>
    <row r="98" spans="1:15" ht="12.75">
      <c r="A98" s="203"/>
      <c r="B98" s="205"/>
      <c r="C98" s="206" t="s">
        <v>166</v>
      </c>
      <c r="D98" s="207"/>
      <c r="E98" s="208">
        <v>17</v>
      </c>
      <c r="F98" s="209"/>
      <c r="G98" s="210"/>
      <c r="I98" s="236"/>
      <c r="M98" s="204" t="s">
        <v>166</v>
      </c>
      <c r="O98" s="195"/>
    </row>
    <row r="99" spans="1:15" ht="12.75">
      <c r="A99" s="203"/>
      <c r="B99" s="205"/>
      <c r="C99" s="206" t="s">
        <v>146</v>
      </c>
      <c r="D99" s="207"/>
      <c r="E99" s="208">
        <v>85</v>
      </c>
      <c r="F99" s="209"/>
      <c r="G99" s="210"/>
      <c r="I99" s="236"/>
      <c r="M99" s="204" t="s">
        <v>146</v>
      </c>
      <c r="O99" s="195"/>
    </row>
    <row r="100" spans="1:15" ht="12.75">
      <c r="A100" s="203"/>
      <c r="B100" s="205"/>
      <c r="C100" s="206" t="s">
        <v>167</v>
      </c>
      <c r="D100" s="207"/>
      <c r="E100" s="208">
        <v>-15</v>
      </c>
      <c r="F100" s="209"/>
      <c r="G100" s="210"/>
      <c r="I100" s="236"/>
      <c r="M100" s="204" t="s">
        <v>167</v>
      </c>
      <c r="O100" s="195"/>
    </row>
    <row r="101" spans="1:15" ht="12.75">
      <c r="A101" s="203"/>
      <c r="B101" s="205"/>
      <c r="C101" s="206" t="s">
        <v>168</v>
      </c>
      <c r="D101" s="207"/>
      <c r="E101" s="208">
        <v>6.3</v>
      </c>
      <c r="F101" s="209"/>
      <c r="G101" s="210"/>
      <c r="I101" s="236"/>
      <c r="M101" s="204" t="s">
        <v>168</v>
      </c>
      <c r="O101" s="195"/>
    </row>
    <row r="102" spans="1:15" ht="12.75">
      <c r="A102" s="203"/>
      <c r="B102" s="205"/>
      <c r="C102" s="206" t="s">
        <v>169</v>
      </c>
      <c r="D102" s="207"/>
      <c r="E102" s="208">
        <v>8.5</v>
      </c>
      <c r="F102" s="209"/>
      <c r="G102" s="210"/>
      <c r="I102" s="236"/>
      <c r="M102" s="204" t="s">
        <v>169</v>
      </c>
      <c r="O102" s="195"/>
    </row>
    <row r="103" spans="1:15" ht="12.75">
      <c r="A103" s="203"/>
      <c r="B103" s="205"/>
      <c r="C103" s="232" t="s">
        <v>112</v>
      </c>
      <c r="D103" s="207"/>
      <c r="E103" s="231">
        <v>165.805</v>
      </c>
      <c r="F103" s="209"/>
      <c r="G103" s="210"/>
      <c r="I103" s="236"/>
      <c r="M103" s="204" t="s">
        <v>112</v>
      </c>
      <c r="O103" s="195"/>
    </row>
    <row r="104" spans="1:15" ht="12.75">
      <c r="A104" s="203"/>
      <c r="B104" s="205"/>
      <c r="C104" s="206" t="s">
        <v>129</v>
      </c>
      <c r="D104" s="207"/>
      <c r="E104" s="208">
        <v>0</v>
      </c>
      <c r="F104" s="209"/>
      <c r="G104" s="210"/>
      <c r="I104" s="236"/>
      <c r="M104" s="204" t="s">
        <v>129</v>
      </c>
      <c r="O104" s="195"/>
    </row>
    <row r="105" spans="1:15" ht="12.75">
      <c r="A105" s="203"/>
      <c r="B105" s="205"/>
      <c r="C105" s="206" t="s">
        <v>150</v>
      </c>
      <c r="D105" s="207"/>
      <c r="E105" s="208">
        <v>18.2</v>
      </c>
      <c r="F105" s="209"/>
      <c r="G105" s="210"/>
      <c r="I105" s="236"/>
      <c r="M105" s="204" t="s">
        <v>150</v>
      </c>
      <c r="O105" s="195"/>
    </row>
    <row r="106" spans="1:15" ht="12.75">
      <c r="A106" s="203"/>
      <c r="B106" s="205"/>
      <c r="C106" s="206" t="s">
        <v>109</v>
      </c>
      <c r="D106" s="207"/>
      <c r="E106" s="208">
        <v>33.8</v>
      </c>
      <c r="F106" s="209"/>
      <c r="G106" s="210"/>
      <c r="I106" s="236"/>
      <c r="M106" s="204" t="s">
        <v>109</v>
      </c>
      <c r="O106" s="195"/>
    </row>
    <row r="107" spans="1:15" ht="12.75">
      <c r="A107" s="203"/>
      <c r="B107" s="205"/>
      <c r="C107" s="206" t="s">
        <v>170</v>
      </c>
      <c r="D107" s="207"/>
      <c r="E107" s="208">
        <v>-7.6125</v>
      </c>
      <c r="F107" s="209"/>
      <c r="G107" s="210"/>
      <c r="I107" s="236"/>
      <c r="M107" s="204" t="s">
        <v>170</v>
      </c>
      <c r="O107" s="195"/>
    </row>
    <row r="108" spans="1:15" ht="12.75">
      <c r="A108" s="203"/>
      <c r="B108" s="205"/>
      <c r="C108" s="206" t="s">
        <v>111</v>
      </c>
      <c r="D108" s="207"/>
      <c r="E108" s="208">
        <v>2.97</v>
      </c>
      <c r="F108" s="209"/>
      <c r="G108" s="210"/>
      <c r="I108" s="236"/>
      <c r="M108" s="204" t="s">
        <v>111</v>
      </c>
      <c r="O108" s="195"/>
    </row>
    <row r="109" spans="1:15" ht="12.75">
      <c r="A109" s="203"/>
      <c r="B109" s="205"/>
      <c r="C109" s="206" t="s">
        <v>130</v>
      </c>
      <c r="D109" s="207"/>
      <c r="E109" s="208">
        <v>13</v>
      </c>
      <c r="F109" s="209"/>
      <c r="G109" s="210"/>
      <c r="I109" s="236"/>
      <c r="M109" s="204" t="s">
        <v>130</v>
      </c>
      <c r="O109" s="195"/>
    </row>
    <row r="110" spans="1:15" ht="12.75">
      <c r="A110" s="203"/>
      <c r="B110" s="205"/>
      <c r="C110" s="206" t="s">
        <v>131</v>
      </c>
      <c r="D110" s="207"/>
      <c r="E110" s="208">
        <v>65</v>
      </c>
      <c r="F110" s="209"/>
      <c r="G110" s="210"/>
      <c r="I110" s="236"/>
      <c r="M110" s="204" t="s">
        <v>131</v>
      </c>
      <c r="O110" s="195"/>
    </row>
    <row r="111" spans="1:15" ht="12.75">
      <c r="A111" s="203"/>
      <c r="B111" s="205"/>
      <c r="C111" s="206" t="s">
        <v>171</v>
      </c>
      <c r="D111" s="207"/>
      <c r="E111" s="208">
        <v>-12.5</v>
      </c>
      <c r="F111" s="209"/>
      <c r="G111" s="210"/>
      <c r="I111" s="236"/>
      <c r="M111" s="204" t="s">
        <v>171</v>
      </c>
      <c r="O111" s="195"/>
    </row>
    <row r="112" spans="1:15" ht="12.75">
      <c r="A112" s="203"/>
      <c r="B112" s="205"/>
      <c r="C112" s="206" t="s">
        <v>172</v>
      </c>
      <c r="D112" s="207"/>
      <c r="E112" s="208">
        <v>5</v>
      </c>
      <c r="F112" s="209"/>
      <c r="G112" s="210"/>
      <c r="I112" s="236"/>
      <c r="M112" s="204" t="s">
        <v>172</v>
      </c>
      <c r="O112" s="195"/>
    </row>
    <row r="113" spans="1:15" ht="12.75">
      <c r="A113" s="203"/>
      <c r="B113" s="205"/>
      <c r="C113" s="206" t="s">
        <v>134</v>
      </c>
      <c r="D113" s="207"/>
      <c r="E113" s="208">
        <v>6.5</v>
      </c>
      <c r="F113" s="209"/>
      <c r="G113" s="210"/>
      <c r="I113" s="236"/>
      <c r="M113" s="204" t="s">
        <v>134</v>
      </c>
      <c r="O113" s="195"/>
    </row>
    <row r="114" spans="1:15" ht="12.75">
      <c r="A114" s="203"/>
      <c r="B114" s="205"/>
      <c r="C114" s="232" t="s">
        <v>112</v>
      </c>
      <c r="D114" s="207"/>
      <c r="E114" s="231">
        <v>124.3575</v>
      </c>
      <c r="F114" s="209"/>
      <c r="G114" s="210"/>
      <c r="I114" s="236"/>
      <c r="M114" s="204" t="s">
        <v>112</v>
      </c>
      <c r="O114" s="195"/>
    </row>
    <row r="115" spans="1:104" ht="12.75">
      <c r="A115" s="196">
        <v>14</v>
      </c>
      <c r="B115" s="197" t="s">
        <v>173</v>
      </c>
      <c r="C115" s="198" t="s">
        <v>174</v>
      </c>
      <c r="D115" s="199" t="s">
        <v>175</v>
      </c>
      <c r="E115" s="200">
        <v>22.975</v>
      </c>
      <c r="F115" s="200"/>
      <c r="G115" s="201">
        <f>E115*F115</f>
        <v>0</v>
      </c>
      <c r="I115" s="235"/>
      <c r="O115" s="195">
        <v>2</v>
      </c>
      <c r="AA115" s="167">
        <v>3</v>
      </c>
      <c r="AB115" s="167">
        <v>1</v>
      </c>
      <c r="AC115" s="167" t="s">
        <v>173</v>
      </c>
      <c r="AZ115" s="167">
        <v>1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3</v>
      </c>
      <c r="CB115" s="202">
        <v>1</v>
      </c>
      <c r="CZ115" s="167">
        <v>0.0008</v>
      </c>
    </row>
    <row r="116" spans="1:15" ht="12.75">
      <c r="A116" s="203"/>
      <c r="B116" s="205"/>
      <c r="C116" s="206" t="s">
        <v>176</v>
      </c>
      <c r="D116" s="207"/>
      <c r="E116" s="208">
        <v>22.975</v>
      </c>
      <c r="F116" s="209"/>
      <c r="G116" s="210"/>
      <c r="I116" s="236"/>
      <c r="M116" s="204" t="s">
        <v>176</v>
      </c>
      <c r="O116" s="195"/>
    </row>
    <row r="117" spans="1:104" ht="12.75">
      <c r="A117" s="196">
        <v>15</v>
      </c>
      <c r="B117" s="197" t="s">
        <v>177</v>
      </c>
      <c r="C117" s="198" t="s">
        <v>178</v>
      </c>
      <c r="D117" s="199" t="s">
        <v>175</v>
      </c>
      <c r="E117" s="200">
        <v>20</v>
      </c>
      <c r="F117" s="200"/>
      <c r="G117" s="201">
        <f>E117*F117</f>
        <v>0</v>
      </c>
      <c r="I117" s="235"/>
      <c r="O117" s="195">
        <v>2</v>
      </c>
      <c r="AA117" s="167">
        <v>3</v>
      </c>
      <c r="AB117" s="167">
        <v>1</v>
      </c>
      <c r="AC117" s="167" t="s">
        <v>177</v>
      </c>
      <c r="AZ117" s="167">
        <v>1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3</v>
      </c>
      <c r="CB117" s="202">
        <v>1</v>
      </c>
      <c r="CZ117" s="167">
        <v>0.00103</v>
      </c>
    </row>
    <row r="118" spans="1:57" ht="12.75">
      <c r="A118" s="211"/>
      <c r="B118" s="212" t="s">
        <v>77</v>
      </c>
      <c r="C118" s="213" t="str">
        <f>CONCATENATE(B7," ",C7)</f>
        <v>62 Úpravy povrchů vnější</v>
      </c>
      <c r="D118" s="214"/>
      <c r="E118" s="215"/>
      <c r="F118" s="216"/>
      <c r="G118" s="217">
        <f>SUM(G7:G117)</f>
        <v>0</v>
      </c>
      <c r="I118" s="237"/>
      <c r="O118" s="195">
        <v>4</v>
      </c>
      <c r="BA118" s="218">
        <f>SUM(BA7:BA117)</f>
        <v>0</v>
      </c>
      <c r="BB118" s="218">
        <f>SUM(BB7:BB117)</f>
        <v>0</v>
      </c>
      <c r="BC118" s="218">
        <f>SUM(BC7:BC117)</f>
        <v>0</v>
      </c>
      <c r="BD118" s="218">
        <f>SUM(BD7:BD117)</f>
        <v>0</v>
      </c>
      <c r="BE118" s="218">
        <f>SUM(BE7:BE117)</f>
        <v>0</v>
      </c>
    </row>
    <row r="119" spans="1:15" ht="12.75">
      <c r="A119" s="188" t="s">
        <v>74</v>
      </c>
      <c r="B119" s="189" t="s">
        <v>179</v>
      </c>
      <c r="C119" s="190" t="s">
        <v>180</v>
      </c>
      <c r="D119" s="191"/>
      <c r="E119" s="192"/>
      <c r="F119" s="192"/>
      <c r="G119" s="193"/>
      <c r="H119" s="194"/>
      <c r="I119" s="238"/>
      <c r="O119" s="195">
        <v>1</v>
      </c>
    </row>
    <row r="120" spans="1:104" ht="12.75">
      <c r="A120" s="196">
        <v>16</v>
      </c>
      <c r="B120" s="197" t="s">
        <v>82</v>
      </c>
      <c r="C120" s="198" t="s">
        <v>181</v>
      </c>
      <c r="D120" s="199" t="s">
        <v>182</v>
      </c>
      <c r="E120" s="200">
        <v>31.5</v>
      </c>
      <c r="F120" s="200"/>
      <c r="G120" s="201">
        <f>E120*F120</f>
        <v>0</v>
      </c>
      <c r="I120" s="235"/>
      <c r="O120" s="195">
        <v>2</v>
      </c>
      <c r="AA120" s="167">
        <v>1</v>
      </c>
      <c r="AB120" s="167">
        <v>1</v>
      </c>
      <c r="AC120" s="167">
        <v>1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1</v>
      </c>
      <c r="CZ120" s="167">
        <v>0</v>
      </c>
    </row>
    <row r="121" spans="1:104" ht="12.75">
      <c r="A121" s="196">
        <v>17</v>
      </c>
      <c r="B121" s="197" t="s">
        <v>183</v>
      </c>
      <c r="C121" s="198" t="s">
        <v>184</v>
      </c>
      <c r="D121" s="199" t="s">
        <v>182</v>
      </c>
      <c r="E121" s="200">
        <v>31.5</v>
      </c>
      <c r="F121" s="200"/>
      <c r="G121" s="201">
        <f>E121*F121</f>
        <v>0</v>
      </c>
      <c r="I121" s="235"/>
      <c r="O121" s="195">
        <v>2</v>
      </c>
      <c r="AA121" s="167">
        <v>1</v>
      </c>
      <c r="AB121" s="167">
        <v>1</v>
      </c>
      <c r="AC121" s="167">
        <v>1</v>
      </c>
      <c r="AZ121" s="167">
        <v>1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1</v>
      </c>
      <c r="CZ121" s="167">
        <v>0</v>
      </c>
    </row>
    <row r="122" spans="1:104" ht="12.75">
      <c r="A122" s="196">
        <v>18</v>
      </c>
      <c r="B122" s="197" t="s">
        <v>185</v>
      </c>
      <c r="C122" s="198" t="s">
        <v>186</v>
      </c>
      <c r="D122" s="199" t="s">
        <v>182</v>
      </c>
      <c r="E122" s="200">
        <v>47.38</v>
      </c>
      <c r="F122" s="200"/>
      <c r="G122" s="201">
        <f>E122*F122</f>
        <v>0</v>
      </c>
      <c r="I122" s="235"/>
      <c r="O122" s="195">
        <v>2</v>
      </c>
      <c r="AA122" s="167">
        <v>1</v>
      </c>
      <c r="AB122" s="167">
        <v>1</v>
      </c>
      <c r="AC122" s="167">
        <v>1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1</v>
      </c>
      <c r="CZ122" s="167">
        <v>0</v>
      </c>
    </row>
    <row r="123" spans="1:15" ht="12.75">
      <c r="A123" s="203"/>
      <c r="B123" s="205"/>
      <c r="C123" s="206" t="s">
        <v>187</v>
      </c>
      <c r="D123" s="207"/>
      <c r="E123" s="208">
        <v>47.38</v>
      </c>
      <c r="F123" s="209"/>
      <c r="G123" s="210"/>
      <c r="I123" s="236"/>
      <c r="M123" s="204" t="s">
        <v>187</v>
      </c>
      <c r="O123" s="195"/>
    </row>
    <row r="124" spans="1:104" ht="12.75">
      <c r="A124" s="196">
        <v>19</v>
      </c>
      <c r="B124" s="197" t="s">
        <v>188</v>
      </c>
      <c r="C124" s="198" t="s">
        <v>189</v>
      </c>
      <c r="D124" s="199" t="s">
        <v>182</v>
      </c>
      <c r="E124" s="200">
        <v>61.8</v>
      </c>
      <c r="F124" s="200"/>
      <c r="G124" s="201">
        <f>E124*F124</f>
        <v>0</v>
      </c>
      <c r="I124" s="235"/>
      <c r="O124" s="195">
        <v>2</v>
      </c>
      <c r="AA124" s="167">
        <v>1</v>
      </c>
      <c r="AB124" s="167">
        <v>1</v>
      </c>
      <c r="AC124" s="167">
        <v>1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1</v>
      </c>
      <c r="CZ124" s="167">
        <v>0</v>
      </c>
    </row>
    <row r="125" spans="1:15" ht="12.75">
      <c r="A125" s="203"/>
      <c r="B125" s="205"/>
      <c r="C125" s="206" t="s">
        <v>190</v>
      </c>
      <c r="D125" s="207"/>
      <c r="E125" s="208">
        <v>61.8</v>
      </c>
      <c r="F125" s="209"/>
      <c r="G125" s="210"/>
      <c r="I125" s="236"/>
      <c r="M125" s="204" t="s">
        <v>190</v>
      </c>
      <c r="O125" s="195"/>
    </row>
    <row r="126" spans="1:104" ht="12.75">
      <c r="A126" s="196">
        <v>20</v>
      </c>
      <c r="B126" s="197" t="s">
        <v>191</v>
      </c>
      <c r="C126" s="198" t="s">
        <v>192</v>
      </c>
      <c r="D126" s="199" t="s">
        <v>76</v>
      </c>
      <c r="E126" s="200">
        <v>23</v>
      </c>
      <c r="F126" s="200"/>
      <c r="G126" s="201">
        <f>E126*F126</f>
        <v>0</v>
      </c>
      <c r="I126" s="235"/>
      <c r="O126" s="195">
        <v>2</v>
      </c>
      <c r="AA126" s="167">
        <v>1</v>
      </c>
      <c r="AB126" s="167">
        <v>1</v>
      </c>
      <c r="AC126" s="167">
        <v>1</v>
      </c>
      <c r="AZ126" s="167">
        <v>1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1</v>
      </c>
      <c r="CZ126" s="167">
        <v>0</v>
      </c>
    </row>
    <row r="127" spans="1:15" ht="12.75">
      <c r="A127" s="203"/>
      <c r="B127" s="205"/>
      <c r="C127" s="206" t="s">
        <v>193</v>
      </c>
      <c r="D127" s="207"/>
      <c r="E127" s="208">
        <v>23</v>
      </c>
      <c r="F127" s="209"/>
      <c r="G127" s="210"/>
      <c r="I127" s="236"/>
      <c r="M127" s="204" t="s">
        <v>193</v>
      </c>
      <c r="O127" s="195"/>
    </row>
    <row r="128" spans="1:104" ht="12.75">
      <c r="A128" s="196">
        <v>21</v>
      </c>
      <c r="B128" s="197" t="s">
        <v>194</v>
      </c>
      <c r="C128" s="198" t="s">
        <v>195</v>
      </c>
      <c r="D128" s="199" t="s">
        <v>182</v>
      </c>
      <c r="E128" s="200">
        <v>31.5</v>
      </c>
      <c r="F128" s="200"/>
      <c r="G128" s="201">
        <f>E128*F128</f>
        <v>0</v>
      </c>
      <c r="I128" s="235"/>
      <c r="O128" s="195">
        <v>2</v>
      </c>
      <c r="AA128" s="167">
        <v>1</v>
      </c>
      <c r="AB128" s="167">
        <v>1</v>
      </c>
      <c r="AC128" s="167">
        <v>1</v>
      </c>
      <c r="AZ128" s="167">
        <v>1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1</v>
      </c>
      <c r="CZ128" s="167">
        <v>0</v>
      </c>
    </row>
    <row r="129" spans="1:104" ht="12.75">
      <c r="A129" s="196">
        <v>22</v>
      </c>
      <c r="B129" s="197" t="s">
        <v>196</v>
      </c>
      <c r="C129" s="198" t="s">
        <v>197</v>
      </c>
      <c r="D129" s="199" t="s">
        <v>182</v>
      </c>
      <c r="E129" s="200">
        <v>31.5</v>
      </c>
      <c r="F129" s="200"/>
      <c r="G129" s="201">
        <f>E129*F129</f>
        <v>0</v>
      </c>
      <c r="I129" s="235"/>
      <c r="O129" s="195">
        <v>2</v>
      </c>
      <c r="AA129" s="167">
        <v>1</v>
      </c>
      <c r="AB129" s="167">
        <v>1</v>
      </c>
      <c r="AC129" s="167">
        <v>1</v>
      </c>
      <c r="AZ129" s="167">
        <v>1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1</v>
      </c>
      <c r="CZ129" s="167">
        <v>0</v>
      </c>
    </row>
    <row r="130" spans="1:104" ht="12.75">
      <c r="A130" s="196">
        <v>23</v>
      </c>
      <c r="B130" s="197" t="s">
        <v>198</v>
      </c>
      <c r="C130" s="198" t="s">
        <v>199</v>
      </c>
      <c r="D130" s="199" t="s">
        <v>182</v>
      </c>
      <c r="E130" s="200">
        <v>31.5</v>
      </c>
      <c r="F130" s="200"/>
      <c r="G130" s="201">
        <f>E130*F130</f>
        <v>0</v>
      </c>
      <c r="I130" s="235"/>
      <c r="O130" s="195">
        <v>2</v>
      </c>
      <c r="AA130" s="167">
        <v>1</v>
      </c>
      <c r="AB130" s="167">
        <v>1</v>
      </c>
      <c r="AC130" s="167">
        <v>1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</v>
      </c>
      <c r="CB130" s="202">
        <v>1</v>
      </c>
      <c r="CZ130" s="167">
        <v>0</v>
      </c>
    </row>
    <row r="131" spans="1:104" ht="12.75">
      <c r="A131" s="196">
        <v>24</v>
      </c>
      <c r="B131" s="197" t="s">
        <v>200</v>
      </c>
      <c r="C131" s="198" t="s">
        <v>201</v>
      </c>
      <c r="D131" s="199" t="s">
        <v>182</v>
      </c>
      <c r="E131" s="200">
        <v>31.5</v>
      </c>
      <c r="F131" s="200"/>
      <c r="G131" s="201">
        <f>E131*F131</f>
        <v>0</v>
      </c>
      <c r="I131" s="235"/>
      <c r="O131" s="195">
        <v>2</v>
      </c>
      <c r="AA131" s="167">
        <v>1</v>
      </c>
      <c r="AB131" s="167">
        <v>1</v>
      </c>
      <c r="AC131" s="167">
        <v>1</v>
      </c>
      <c r="AZ131" s="167">
        <v>1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</v>
      </c>
      <c r="CB131" s="202">
        <v>1</v>
      </c>
      <c r="CZ131" s="167">
        <v>0</v>
      </c>
    </row>
    <row r="132" spans="1:104" ht="12.75">
      <c r="A132" s="196">
        <v>25</v>
      </c>
      <c r="B132" s="197" t="s">
        <v>202</v>
      </c>
      <c r="C132" s="198" t="s">
        <v>203</v>
      </c>
      <c r="D132" s="199" t="s">
        <v>182</v>
      </c>
      <c r="E132" s="200">
        <v>133.5</v>
      </c>
      <c r="F132" s="200"/>
      <c r="G132" s="201">
        <f>E132*F132</f>
        <v>0</v>
      </c>
      <c r="I132" s="235"/>
      <c r="O132" s="195">
        <v>2</v>
      </c>
      <c r="AA132" s="167">
        <v>1</v>
      </c>
      <c r="AB132" s="167">
        <v>1</v>
      </c>
      <c r="AC132" s="167">
        <v>1</v>
      </c>
      <c r="AZ132" s="167">
        <v>1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1</v>
      </c>
      <c r="CZ132" s="167">
        <v>0</v>
      </c>
    </row>
    <row r="133" spans="1:15" ht="12.75">
      <c r="A133" s="203"/>
      <c r="B133" s="205"/>
      <c r="C133" s="206" t="s">
        <v>204</v>
      </c>
      <c r="D133" s="207"/>
      <c r="E133" s="208">
        <v>0</v>
      </c>
      <c r="F133" s="209"/>
      <c r="G133" s="210"/>
      <c r="I133" s="236"/>
      <c r="M133" s="204" t="s">
        <v>204</v>
      </c>
      <c r="O133" s="195"/>
    </row>
    <row r="134" spans="1:15" ht="12.75">
      <c r="A134" s="203"/>
      <c r="B134" s="205"/>
      <c r="C134" s="206" t="s">
        <v>205</v>
      </c>
      <c r="D134" s="207"/>
      <c r="E134" s="208">
        <v>117</v>
      </c>
      <c r="F134" s="209"/>
      <c r="G134" s="210"/>
      <c r="I134" s="236"/>
      <c r="M134" s="204" t="s">
        <v>205</v>
      </c>
      <c r="O134" s="195"/>
    </row>
    <row r="135" spans="1:15" ht="12.75">
      <c r="A135" s="203"/>
      <c r="B135" s="205"/>
      <c r="C135" s="232" t="s">
        <v>112</v>
      </c>
      <c r="D135" s="207"/>
      <c r="E135" s="231">
        <v>117</v>
      </c>
      <c r="F135" s="209"/>
      <c r="G135" s="210"/>
      <c r="I135" s="236"/>
      <c r="M135" s="204" t="s">
        <v>112</v>
      </c>
      <c r="O135" s="195"/>
    </row>
    <row r="136" spans="1:15" ht="12.75">
      <c r="A136" s="203"/>
      <c r="B136" s="205"/>
      <c r="C136" s="206" t="s">
        <v>206</v>
      </c>
      <c r="D136" s="207"/>
      <c r="E136" s="208">
        <v>10.5</v>
      </c>
      <c r="F136" s="209"/>
      <c r="G136" s="210"/>
      <c r="I136" s="236"/>
      <c r="M136" s="204" t="s">
        <v>206</v>
      </c>
      <c r="O136" s="195"/>
    </row>
    <row r="137" spans="1:15" ht="12.75">
      <c r="A137" s="203"/>
      <c r="B137" s="205"/>
      <c r="C137" s="206" t="s">
        <v>207</v>
      </c>
      <c r="D137" s="207"/>
      <c r="E137" s="208">
        <v>6</v>
      </c>
      <c r="F137" s="209"/>
      <c r="G137" s="210"/>
      <c r="I137" s="236"/>
      <c r="M137" s="204" t="s">
        <v>207</v>
      </c>
      <c r="O137" s="195"/>
    </row>
    <row r="138" spans="1:15" ht="12.75">
      <c r="A138" s="203"/>
      <c r="B138" s="205"/>
      <c r="C138" s="232" t="s">
        <v>112</v>
      </c>
      <c r="D138" s="207"/>
      <c r="E138" s="231">
        <v>16.5</v>
      </c>
      <c r="F138" s="209"/>
      <c r="G138" s="210"/>
      <c r="I138" s="236"/>
      <c r="M138" s="204" t="s">
        <v>112</v>
      </c>
      <c r="O138" s="195"/>
    </row>
    <row r="139" spans="1:104" ht="12.75">
      <c r="A139" s="196">
        <v>26</v>
      </c>
      <c r="B139" s="197" t="s">
        <v>80</v>
      </c>
      <c r="C139" s="198" t="s">
        <v>208</v>
      </c>
      <c r="D139" s="199" t="s">
        <v>182</v>
      </c>
      <c r="E139" s="200">
        <v>182.2</v>
      </c>
      <c r="F139" s="200"/>
      <c r="G139" s="201">
        <f>E139*F139</f>
        <v>0</v>
      </c>
      <c r="I139" s="235"/>
      <c r="O139" s="195">
        <v>2</v>
      </c>
      <c r="AA139" s="167">
        <v>1</v>
      </c>
      <c r="AB139" s="167">
        <v>1</v>
      </c>
      <c r="AC139" s="167">
        <v>1</v>
      </c>
      <c r="AZ139" s="167">
        <v>1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</v>
      </c>
      <c r="CB139" s="202">
        <v>1</v>
      </c>
      <c r="CZ139" s="167">
        <v>0</v>
      </c>
    </row>
    <row r="140" spans="1:15" ht="12.75">
      <c r="A140" s="203"/>
      <c r="B140" s="205"/>
      <c r="C140" s="206" t="s">
        <v>209</v>
      </c>
      <c r="D140" s="207"/>
      <c r="E140" s="208">
        <v>0</v>
      </c>
      <c r="F140" s="209"/>
      <c r="G140" s="210"/>
      <c r="I140" s="236"/>
      <c r="M140" s="204" t="s">
        <v>209</v>
      </c>
      <c r="O140" s="195"/>
    </row>
    <row r="141" spans="1:15" ht="12.75">
      <c r="A141" s="203"/>
      <c r="B141" s="205"/>
      <c r="C141" s="206" t="s">
        <v>210</v>
      </c>
      <c r="D141" s="207"/>
      <c r="E141" s="208">
        <v>153</v>
      </c>
      <c r="F141" s="209"/>
      <c r="G141" s="210"/>
      <c r="I141" s="236"/>
      <c r="M141" s="204" t="s">
        <v>210</v>
      </c>
      <c r="O141" s="195"/>
    </row>
    <row r="142" spans="1:15" ht="12.75">
      <c r="A142" s="203"/>
      <c r="B142" s="205"/>
      <c r="C142" s="232" t="s">
        <v>112</v>
      </c>
      <c r="D142" s="207"/>
      <c r="E142" s="231">
        <v>153</v>
      </c>
      <c r="F142" s="209"/>
      <c r="G142" s="210"/>
      <c r="I142" s="236"/>
      <c r="M142" s="204" t="s">
        <v>112</v>
      </c>
      <c r="O142" s="195"/>
    </row>
    <row r="143" spans="1:15" ht="12.75">
      <c r="A143" s="203"/>
      <c r="B143" s="205"/>
      <c r="C143" s="206" t="s">
        <v>211</v>
      </c>
      <c r="D143" s="207"/>
      <c r="E143" s="208">
        <v>24</v>
      </c>
      <c r="F143" s="209"/>
      <c r="G143" s="210"/>
      <c r="I143" s="236"/>
      <c r="M143" s="204" t="s">
        <v>211</v>
      </c>
      <c r="O143" s="195"/>
    </row>
    <row r="144" spans="1:15" ht="12.75">
      <c r="A144" s="203"/>
      <c r="B144" s="205"/>
      <c r="C144" s="206" t="s">
        <v>212</v>
      </c>
      <c r="D144" s="207"/>
      <c r="E144" s="208">
        <v>5.2</v>
      </c>
      <c r="F144" s="209"/>
      <c r="G144" s="210"/>
      <c r="I144" s="236"/>
      <c r="M144" s="204" t="s">
        <v>212</v>
      </c>
      <c r="O144" s="195"/>
    </row>
    <row r="145" spans="1:15" ht="12.75">
      <c r="A145" s="203"/>
      <c r="B145" s="205"/>
      <c r="C145" s="232" t="s">
        <v>112</v>
      </c>
      <c r="D145" s="207"/>
      <c r="E145" s="231">
        <v>29.2</v>
      </c>
      <c r="F145" s="209"/>
      <c r="G145" s="210"/>
      <c r="I145" s="236"/>
      <c r="M145" s="204" t="s">
        <v>112</v>
      </c>
      <c r="O145" s="195"/>
    </row>
    <row r="146" spans="1:57" ht="12.75">
      <c r="A146" s="211"/>
      <c r="B146" s="212" t="s">
        <v>77</v>
      </c>
      <c r="C146" s="213" t="str">
        <f>CONCATENATE(B119," ",C119)</f>
        <v>621 Štukatérské práce</v>
      </c>
      <c r="D146" s="214"/>
      <c r="E146" s="215"/>
      <c r="F146" s="216"/>
      <c r="G146" s="217">
        <f>SUM(G119:G145)</f>
        <v>0</v>
      </c>
      <c r="I146" s="237"/>
      <c r="O146" s="195">
        <v>4</v>
      </c>
      <c r="BA146" s="218">
        <f>SUM(BA119:BA145)</f>
        <v>0</v>
      </c>
      <c r="BB146" s="218">
        <f>SUM(BB119:BB145)</f>
        <v>0</v>
      </c>
      <c r="BC146" s="218">
        <f>SUM(BC119:BC145)</f>
        <v>0</v>
      </c>
      <c r="BD146" s="218">
        <f>SUM(BD119:BD145)</f>
        <v>0</v>
      </c>
      <c r="BE146" s="218">
        <f>SUM(BE119:BE145)</f>
        <v>0</v>
      </c>
    </row>
    <row r="147" spans="1:15" ht="12.75">
      <c r="A147" s="188" t="s">
        <v>74</v>
      </c>
      <c r="B147" s="189" t="s">
        <v>213</v>
      </c>
      <c r="C147" s="190" t="s">
        <v>214</v>
      </c>
      <c r="D147" s="191"/>
      <c r="E147" s="192"/>
      <c r="F147" s="192"/>
      <c r="G147" s="193"/>
      <c r="H147" s="194"/>
      <c r="I147" s="238"/>
      <c r="O147" s="195">
        <v>1</v>
      </c>
    </row>
    <row r="148" spans="1:104" ht="12.75">
      <c r="A148" s="196">
        <v>27</v>
      </c>
      <c r="B148" s="197" t="s">
        <v>215</v>
      </c>
      <c r="C148" s="198" t="s">
        <v>216</v>
      </c>
      <c r="D148" s="199" t="s">
        <v>88</v>
      </c>
      <c r="E148" s="200">
        <v>18.15</v>
      </c>
      <c r="F148" s="200"/>
      <c r="G148" s="201">
        <f>E148*F148</f>
        <v>0</v>
      </c>
      <c r="I148" s="235"/>
      <c r="O148" s="195">
        <v>2</v>
      </c>
      <c r="AA148" s="167">
        <v>1</v>
      </c>
      <c r="AB148" s="167">
        <v>1</v>
      </c>
      <c r="AC148" s="167">
        <v>1</v>
      </c>
      <c r="AZ148" s="167">
        <v>1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1</v>
      </c>
      <c r="CB148" s="202">
        <v>1</v>
      </c>
      <c r="CZ148" s="167">
        <v>0.0286</v>
      </c>
    </row>
    <row r="149" spans="1:15" ht="12.75">
      <c r="A149" s="203"/>
      <c r="B149" s="205"/>
      <c r="C149" s="206" t="s">
        <v>217</v>
      </c>
      <c r="D149" s="207"/>
      <c r="E149" s="208">
        <v>0.87</v>
      </c>
      <c r="F149" s="209"/>
      <c r="G149" s="210"/>
      <c r="I149" s="236"/>
      <c r="M149" s="204" t="s">
        <v>217</v>
      </c>
      <c r="O149" s="195"/>
    </row>
    <row r="150" spans="1:15" ht="12.75">
      <c r="A150" s="203"/>
      <c r="B150" s="205"/>
      <c r="C150" s="206" t="s">
        <v>218</v>
      </c>
      <c r="D150" s="207"/>
      <c r="E150" s="208">
        <v>1.38</v>
      </c>
      <c r="F150" s="209"/>
      <c r="G150" s="210"/>
      <c r="I150" s="236"/>
      <c r="M150" s="204" t="s">
        <v>218</v>
      </c>
      <c r="O150" s="195"/>
    </row>
    <row r="151" spans="1:15" ht="12.75">
      <c r="A151" s="203"/>
      <c r="B151" s="205"/>
      <c r="C151" s="206" t="s">
        <v>219</v>
      </c>
      <c r="D151" s="207"/>
      <c r="E151" s="208">
        <v>2.4</v>
      </c>
      <c r="F151" s="209"/>
      <c r="G151" s="210"/>
      <c r="I151" s="236"/>
      <c r="M151" s="204" t="s">
        <v>219</v>
      </c>
      <c r="O151" s="195"/>
    </row>
    <row r="152" spans="1:15" ht="12.75">
      <c r="A152" s="203"/>
      <c r="B152" s="205"/>
      <c r="C152" s="206" t="s">
        <v>220</v>
      </c>
      <c r="D152" s="207"/>
      <c r="E152" s="208">
        <v>9</v>
      </c>
      <c r="F152" s="209"/>
      <c r="G152" s="210"/>
      <c r="I152" s="236"/>
      <c r="M152" s="204" t="s">
        <v>220</v>
      </c>
      <c r="O152" s="195"/>
    </row>
    <row r="153" spans="1:15" ht="12.75">
      <c r="A153" s="203"/>
      <c r="B153" s="205"/>
      <c r="C153" s="206" t="s">
        <v>221</v>
      </c>
      <c r="D153" s="207"/>
      <c r="E153" s="208">
        <v>4.5</v>
      </c>
      <c r="F153" s="209"/>
      <c r="G153" s="210"/>
      <c r="I153" s="236"/>
      <c r="M153" s="204" t="s">
        <v>221</v>
      </c>
      <c r="O153" s="195"/>
    </row>
    <row r="154" spans="1:57" ht="12.75">
      <c r="A154" s="211"/>
      <c r="B154" s="212" t="s">
        <v>77</v>
      </c>
      <c r="C154" s="213" t="str">
        <f>CONCATENATE(B147," ",C147)</f>
        <v>63 Podlahy a podlahové konstrukce</v>
      </c>
      <c r="D154" s="214"/>
      <c r="E154" s="215"/>
      <c r="F154" s="216"/>
      <c r="G154" s="217">
        <f>SUM(G147:G153)</f>
        <v>0</v>
      </c>
      <c r="I154" s="237"/>
      <c r="O154" s="195">
        <v>4</v>
      </c>
      <c r="BA154" s="218">
        <f>SUM(BA147:BA153)</f>
        <v>0</v>
      </c>
      <c r="BB154" s="218">
        <f>SUM(BB147:BB153)</f>
        <v>0</v>
      </c>
      <c r="BC154" s="218">
        <f>SUM(BC147:BC153)</f>
        <v>0</v>
      </c>
      <c r="BD154" s="218">
        <f>SUM(BD147:BD153)</f>
        <v>0</v>
      </c>
      <c r="BE154" s="218">
        <f>SUM(BE147:BE153)</f>
        <v>0</v>
      </c>
    </row>
    <row r="155" spans="1:15" ht="12.75">
      <c r="A155" s="188" t="s">
        <v>74</v>
      </c>
      <c r="B155" s="189" t="s">
        <v>222</v>
      </c>
      <c r="C155" s="190" t="s">
        <v>223</v>
      </c>
      <c r="D155" s="191"/>
      <c r="E155" s="192"/>
      <c r="F155" s="192"/>
      <c r="G155" s="193"/>
      <c r="H155" s="194"/>
      <c r="I155" s="238"/>
      <c r="O155" s="195">
        <v>1</v>
      </c>
    </row>
    <row r="156" spans="1:104" ht="12.75">
      <c r="A156" s="196">
        <v>28</v>
      </c>
      <c r="B156" s="197" t="s">
        <v>224</v>
      </c>
      <c r="C156" s="198" t="s">
        <v>225</v>
      </c>
      <c r="D156" s="199" t="s">
        <v>88</v>
      </c>
      <c r="E156" s="200">
        <v>300</v>
      </c>
      <c r="F156" s="200"/>
      <c r="G156" s="201">
        <f>E156*F156</f>
        <v>0</v>
      </c>
      <c r="I156" s="235"/>
      <c r="O156" s="195">
        <v>2</v>
      </c>
      <c r="AA156" s="167">
        <v>1</v>
      </c>
      <c r="AB156" s="167">
        <v>1</v>
      </c>
      <c r="AC156" s="167">
        <v>1</v>
      </c>
      <c r="AZ156" s="167">
        <v>1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</v>
      </c>
      <c r="CB156" s="202">
        <v>1</v>
      </c>
      <c r="CZ156" s="167">
        <v>0.02426</v>
      </c>
    </row>
    <row r="157" spans="1:15" ht="12.75">
      <c r="A157" s="203"/>
      <c r="B157" s="205"/>
      <c r="C157" s="206" t="s">
        <v>226</v>
      </c>
      <c r="D157" s="207"/>
      <c r="E157" s="208">
        <v>300</v>
      </c>
      <c r="F157" s="209"/>
      <c r="G157" s="210"/>
      <c r="I157" s="236"/>
      <c r="M157" s="204" t="s">
        <v>226</v>
      </c>
      <c r="O157" s="195"/>
    </row>
    <row r="158" spans="1:104" ht="12.75">
      <c r="A158" s="196">
        <v>29</v>
      </c>
      <c r="B158" s="197" t="s">
        <v>227</v>
      </c>
      <c r="C158" s="198" t="s">
        <v>228</v>
      </c>
      <c r="D158" s="199" t="s">
        <v>88</v>
      </c>
      <c r="E158" s="200">
        <v>750</v>
      </c>
      <c r="F158" s="200"/>
      <c r="G158" s="201">
        <f>E158*F158</f>
        <v>0</v>
      </c>
      <c r="I158" s="235"/>
      <c r="O158" s="195">
        <v>2</v>
      </c>
      <c r="AA158" s="167">
        <v>1</v>
      </c>
      <c r="AB158" s="167">
        <v>1</v>
      </c>
      <c r="AC158" s="167">
        <v>1</v>
      </c>
      <c r="AZ158" s="167">
        <v>1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1</v>
      </c>
      <c r="CB158" s="202">
        <v>1</v>
      </c>
      <c r="CZ158" s="167">
        <v>0.00109</v>
      </c>
    </row>
    <row r="159" spans="1:15" ht="12.75">
      <c r="A159" s="203"/>
      <c r="B159" s="205"/>
      <c r="C159" s="206" t="s">
        <v>229</v>
      </c>
      <c r="D159" s="207"/>
      <c r="E159" s="208">
        <v>750</v>
      </c>
      <c r="F159" s="209"/>
      <c r="G159" s="210"/>
      <c r="I159" s="236"/>
      <c r="M159" s="204" t="s">
        <v>229</v>
      </c>
      <c r="O159" s="195"/>
    </row>
    <row r="160" spans="1:104" ht="12.75">
      <c r="A160" s="196">
        <v>30</v>
      </c>
      <c r="B160" s="197" t="s">
        <v>230</v>
      </c>
      <c r="C160" s="198" t="s">
        <v>231</v>
      </c>
      <c r="D160" s="199" t="s">
        <v>88</v>
      </c>
      <c r="E160" s="200">
        <v>300</v>
      </c>
      <c r="F160" s="200"/>
      <c r="G160" s="201">
        <f>E160*F160</f>
        <v>0</v>
      </c>
      <c r="I160" s="235"/>
      <c r="O160" s="195">
        <v>2</v>
      </c>
      <c r="AA160" s="167">
        <v>1</v>
      </c>
      <c r="AB160" s="167">
        <v>1</v>
      </c>
      <c r="AC160" s="167">
        <v>1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1</v>
      </c>
      <c r="CZ160" s="167">
        <v>0</v>
      </c>
    </row>
    <row r="161" spans="1:104" ht="12.75">
      <c r="A161" s="196">
        <v>31</v>
      </c>
      <c r="B161" s="197" t="s">
        <v>232</v>
      </c>
      <c r="C161" s="198" t="s">
        <v>233</v>
      </c>
      <c r="D161" s="199" t="s">
        <v>88</v>
      </c>
      <c r="E161" s="200">
        <v>340</v>
      </c>
      <c r="F161" s="200"/>
      <c r="G161" s="201">
        <f>E161*F161</f>
        <v>0</v>
      </c>
      <c r="I161" s="235"/>
      <c r="O161" s="195">
        <v>2</v>
      </c>
      <c r="AA161" s="167">
        <v>1</v>
      </c>
      <c r="AB161" s="167">
        <v>1</v>
      </c>
      <c r="AC161" s="167">
        <v>1</v>
      </c>
      <c r="AZ161" s="167">
        <v>1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1</v>
      </c>
      <c r="CB161" s="202">
        <v>1</v>
      </c>
      <c r="CZ161" s="167">
        <v>0</v>
      </c>
    </row>
    <row r="162" spans="1:15" ht="12.75">
      <c r="A162" s="203"/>
      <c r="B162" s="205"/>
      <c r="C162" s="206" t="s">
        <v>226</v>
      </c>
      <c r="D162" s="207"/>
      <c r="E162" s="208">
        <v>300</v>
      </c>
      <c r="F162" s="209"/>
      <c r="G162" s="210"/>
      <c r="I162" s="236"/>
      <c r="M162" s="204" t="s">
        <v>226</v>
      </c>
      <c r="O162" s="195"/>
    </row>
    <row r="163" spans="1:15" ht="12.75">
      <c r="A163" s="203"/>
      <c r="B163" s="205"/>
      <c r="C163" s="206" t="s">
        <v>234</v>
      </c>
      <c r="D163" s="207"/>
      <c r="E163" s="208">
        <v>40</v>
      </c>
      <c r="F163" s="209"/>
      <c r="G163" s="210"/>
      <c r="I163" s="236"/>
      <c r="M163" s="204" t="s">
        <v>234</v>
      </c>
      <c r="O163" s="195"/>
    </row>
    <row r="164" spans="1:104" ht="12.75">
      <c r="A164" s="196">
        <v>32</v>
      </c>
      <c r="B164" s="197" t="s">
        <v>235</v>
      </c>
      <c r="C164" s="198" t="s">
        <v>236</v>
      </c>
      <c r="D164" s="199" t="s">
        <v>88</v>
      </c>
      <c r="E164" s="200">
        <v>850</v>
      </c>
      <c r="F164" s="200"/>
      <c r="G164" s="201">
        <f>E164*F164</f>
        <v>0</v>
      </c>
      <c r="I164" s="235"/>
      <c r="O164" s="195">
        <v>2</v>
      </c>
      <c r="AA164" s="167">
        <v>1</v>
      </c>
      <c r="AB164" s="167">
        <v>1</v>
      </c>
      <c r="AC164" s="167">
        <v>1</v>
      </c>
      <c r="AZ164" s="167">
        <v>1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202">
        <v>1</v>
      </c>
      <c r="CB164" s="202">
        <v>1</v>
      </c>
      <c r="CZ164" s="167">
        <v>0</v>
      </c>
    </row>
    <row r="165" spans="1:15" ht="12.75">
      <c r="A165" s="203"/>
      <c r="B165" s="205"/>
      <c r="C165" s="206" t="s">
        <v>237</v>
      </c>
      <c r="D165" s="207"/>
      <c r="E165" s="208">
        <v>850</v>
      </c>
      <c r="F165" s="209"/>
      <c r="G165" s="210"/>
      <c r="I165" s="236"/>
      <c r="M165" s="204" t="s">
        <v>237</v>
      </c>
      <c r="O165" s="195"/>
    </row>
    <row r="166" spans="1:104" ht="12.75">
      <c r="A166" s="196">
        <v>33</v>
      </c>
      <c r="B166" s="197" t="s">
        <v>238</v>
      </c>
      <c r="C166" s="198" t="s">
        <v>239</v>
      </c>
      <c r="D166" s="199" t="s">
        <v>88</v>
      </c>
      <c r="E166" s="200">
        <v>340</v>
      </c>
      <c r="F166" s="200"/>
      <c r="G166" s="201">
        <f>E166*F166</f>
        <v>0</v>
      </c>
      <c r="I166" s="235"/>
      <c r="O166" s="195">
        <v>2</v>
      </c>
      <c r="AA166" s="167">
        <v>1</v>
      </c>
      <c r="AB166" s="167">
        <v>1</v>
      </c>
      <c r="AC166" s="167">
        <v>1</v>
      </c>
      <c r="AZ166" s="167">
        <v>1</v>
      </c>
      <c r="BA166" s="167">
        <f>IF(AZ166=1,G166,0)</f>
        <v>0</v>
      </c>
      <c r="BB166" s="167">
        <f>IF(AZ166=2,G166,0)</f>
        <v>0</v>
      </c>
      <c r="BC166" s="167">
        <f>IF(AZ166=3,G166,0)</f>
        <v>0</v>
      </c>
      <c r="BD166" s="167">
        <f>IF(AZ166=4,G166,0)</f>
        <v>0</v>
      </c>
      <c r="BE166" s="167">
        <f>IF(AZ166=5,G166,0)</f>
        <v>0</v>
      </c>
      <c r="CA166" s="202">
        <v>1</v>
      </c>
      <c r="CB166" s="202">
        <v>1</v>
      </c>
      <c r="CZ166" s="167">
        <v>0</v>
      </c>
    </row>
    <row r="167" spans="1:104" ht="12.75">
      <c r="A167" s="196">
        <v>34</v>
      </c>
      <c r="B167" s="197" t="s">
        <v>240</v>
      </c>
      <c r="C167" s="198" t="s">
        <v>241</v>
      </c>
      <c r="D167" s="199" t="s">
        <v>88</v>
      </c>
      <c r="E167" s="200">
        <v>300</v>
      </c>
      <c r="F167" s="200"/>
      <c r="G167" s="201">
        <f>E167*F167</f>
        <v>0</v>
      </c>
      <c r="I167" s="235"/>
      <c r="O167" s="195">
        <v>2</v>
      </c>
      <c r="AA167" s="167">
        <v>1</v>
      </c>
      <c r="AB167" s="167">
        <v>1</v>
      </c>
      <c r="AC167" s="167">
        <v>1</v>
      </c>
      <c r="AZ167" s="167">
        <v>1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</v>
      </c>
      <c r="CB167" s="202">
        <v>1</v>
      </c>
      <c r="CZ167" s="167">
        <v>0</v>
      </c>
    </row>
    <row r="168" spans="1:57" ht="12.75">
      <c r="A168" s="211"/>
      <c r="B168" s="212" t="s">
        <v>77</v>
      </c>
      <c r="C168" s="213" t="str">
        <f>CONCATENATE(B155," ",C155)</f>
        <v>94 Lešení a stavební výtahy</v>
      </c>
      <c r="D168" s="214"/>
      <c r="E168" s="215"/>
      <c r="F168" s="216"/>
      <c r="G168" s="217">
        <f>SUM(G155:G167)</f>
        <v>0</v>
      </c>
      <c r="I168" s="237"/>
      <c r="O168" s="195">
        <v>4</v>
      </c>
      <c r="BA168" s="218">
        <f>SUM(BA155:BA167)</f>
        <v>0</v>
      </c>
      <c r="BB168" s="218">
        <f>SUM(BB155:BB167)</f>
        <v>0</v>
      </c>
      <c r="BC168" s="218">
        <f>SUM(BC155:BC167)</f>
        <v>0</v>
      </c>
      <c r="BD168" s="218">
        <f>SUM(BD155:BD167)</f>
        <v>0</v>
      </c>
      <c r="BE168" s="218">
        <f>SUM(BE155:BE167)</f>
        <v>0</v>
      </c>
    </row>
    <row r="169" spans="1:15" ht="12.75">
      <c r="A169" s="188" t="s">
        <v>74</v>
      </c>
      <c r="B169" s="189" t="s">
        <v>242</v>
      </c>
      <c r="C169" s="190" t="s">
        <v>243</v>
      </c>
      <c r="D169" s="191"/>
      <c r="E169" s="192"/>
      <c r="F169" s="192"/>
      <c r="G169" s="193"/>
      <c r="H169" s="194"/>
      <c r="I169" s="238"/>
      <c r="O169" s="195">
        <v>1</v>
      </c>
    </row>
    <row r="170" spans="1:104" ht="12.75">
      <c r="A170" s="196">
        <v>35</v>
      </c>
      <c r="B170" s="197" t="s">
        <v>244</v>
      </c>
      <c r="C170" s="198" t="s">
        <v>245</v>
      </c>
      <c r="D170" s="199" t="s">
        <v>88</v>
      </c>
      <c r="E170" s="200">
        <v>43.605</v>
      </c>
      <c r="F170" s="200"/>
      <c r="G170" s="201">
        <f>E170*F170</f>
        <v>0</v>
      </c>
      <c r="I170" s="235"/>
      <c r="O170" s="195">
        <v>2</v>
      </c>
      <c r="AA170" s="167">
        <v>1</v>
      </c>
      <c r="AB170" s="167">
        <v>1</v>
      </c>
      <c r="AC170" s="167">
        <v>1</v>
      </c>
      <c r="AZ170" s="167">
        <v>1</v>
      </c>
      <c r="BA170" s="167">
        <f>IF(AZ170=1,G170,0)</f>
        <v>0</v>
      </c>
      <c r="BB170" s="167">
        <f>IF(AZ170=2,G170,0)</f>
        <v>0</v>
      </c>
      <c r="BC170" s="167">
        <f>IF(AZ170=3,G170,0)</f>
        <v>0</v>
      </c>
      <c r="BD170" s="167">
        <f>IF(AZ170=4,G170,0)</f>
        <v>0</v>
      </c>
      <c r="BE170" s="167">
        <f>IF(AZ170=5,G170,0)</f>
        <v>0</v>
      </c>
      <c r="CA170" s="202">
        <v>1</v>
      </c>
      <c r="CB170" s="202">
        <v>1</v>
      </c>
      <c r="CZ170" s="167">
        <v>0</v>
      </c>
    </row>
    <row r="171" spans="1:104" ht="12.75">
      <c r="A171" s="196">
        <v>36</v>
      </c>
      <c r="B171" s="197" t="s">
        <v>246</v>
      </c>
      <c r="C171" s="198" t="s">
        <v>247</v>
      </c>
      <c r="D171" s="199" t="s">
        <v>88</v>
      </c>
      <c r="E171" s="200">
        <v>128.85</v>
      </c>
      <c r="F171" s="200"/>
      <c r="G171" s="201">
        <f>E171*F171</f>
        <v>0</v>
      </c>
      <c r="I171" s="235"/>
      <c r="O171" s="195">
        <v>2</v>
      </c>
      <c r="AA171" s="167">
        <v>1</v>
      </c>
      <c r="AB171" s="167">
        <v>1</v>
      </c>
      <c r="AC171" s="167">
        <v>1</v>
      </c>
      <c r="AZ171" s="167">
        <v>1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1</v>
      </c>
      <c r="CZ171" s="167">
        <v>0</v>
      </c>
    </row>
    <row r="172" spans="1:104" ht="12.75">
      <c r="A172" s="196">
        <v>37</v>
      </c>
      <c r="B172" s="197" t="s">
        <v>248</v>
      </c>
      <c r="C172" s="198" t="s">
        <v>249</v>
      </c>
      <c r="D172" s="199" t="s">
        <v>88</v>
      </c>
      <c r="E172" s="200">
        <v>29.1575</v>
      </c>
      <c r="F172" s="200"/>
      <c r="G172" s="201">
        <f>E172*F172</f>
        <v>0</v>
      </c>
      <c r="I172" s="235"/>
      <c r="O172" s="195">
        <v>2</v>
      </c>
      <c r="AA172" s="167">
        <v>1</v>
      </c>
      <c r="AB172" s="167">
        <v>1</v>
      </c>
      <c r="AC172" s="167">
        <v>1</v>
      </c>
      <c r="AZ172" s="167">
        <v>1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</v>
      </c>
      <c r="CB172" s="202">
        <v>1</v>
      </c>
      <c r="CZ172" s="167">
        <v>0</v>
      </c>
    </row>
    <row r="173" spans="1:104" ht="12.75">
      <c r="A173" s="196">
        <v>38</v>
      </c>
      <c r="B173" s="197" t="s">
        <v>250</v>
      </c>
      <c r="C173" s="198" t="s">
        <v>251</v>
      </c>
      <c r="D173" s="199" t="s">
        <v>88</v>
      </c>
      <c r="E173" s="200">
        <v>106.55</v>
      </c>
      <c r="F173" s="200"/>
      <c r="G173" s="201">
        <f>E173*F173</f>
        <v>0</v>
      </c>
      <c r="I173" s="235"/>
      <c r="O173" s="195">
        <v>2</v>
      </c>
      <c r="AA173" s="167">
        <v>1</v>
      </c>
      <c r="AB173" s="167">
        <v>1</v>
      </c>
      <c r="AC173" s="167">
        <v>1</v>
      </c>
      <c r="AZ173" s="167">
        <v>1</v>
      </c>
      <c r="BA173" s="167">
        <f>IF(AZ173=1,G173,0)</f>
        <v>0</v>
      </c>
      <c r="BB173" s="167">
        <f>IF(AZ173=2,G173,0)</f>
        <v>0</v>
      </c>
      <c r="BC173" s="167">
        <f>IF(AZ173=3,G173,0)</f>
        <v>0</v>
      </c>
      <c r="BD173" s="167">
        <f>IF(AZ173=4,G173,0)</f>
        <v>0</v>
      </c>
      <c r="BE173" s="167">
        <f>IF(AZ173=5,G173,0)</f>
        <v>0</v>
      </c>
      <c r="CA173" s="202">
        <v>1</v>
      </c>
      <c r="CB173" s="202">
        <v>1</v>
      </c>
      <c r="CZ173" s="167">
        <v>0</v>
      </c>
    </row>
    <row r="174" spans="1:57" ht="12.75">
      <c r="A174" s="211"/>
      <c r="B174" s="212" t="s">
        <v>77</v>
      </c>
      <c r="C174" s="213" t="str">
        <f>CONCATENATE(B169," ",C169)</f>
        <v>97 Prorážení otvorů</v>
      </c>
      <c r="D174" s="214"/>
      <c r="E174" s="215"/>
      <c r="F174" s="216"/>
      <c r="G174" s="217">
        <f>SUM(G169:G173)</f>
        <v>0</v>
      </c>
      <c r="I174" s="237"/>
      <c r="O174" s="195">
        <v>4</v>
      </c>
      <c r="BA174" s="218">
        <f>SUM(BA169:BA173)</f>
        <v>0</v>
      </c>
      <c r="BB174" s="218">
        <f>SUM(BB169:BB173)</f>
        <v>0</v>
      </c>
      <c r="BC174" s="218">
        <f>SUM(BC169:BC173)</f>
        <v>0</v>
      </c>
      <c r="BD174" s="218">
        <f>SUM(BD169:BD173)</f>
        <v>0</v>
      </c>
      <c r="BE174" s="218">
        <f>SUM(BE169:BE173)</f>
        <v>0</v>
      </c>
    </row>
    <row r="175" spans="1:15" ht="12.75">
      <c r="A175" s="188" t="s">
        <v>74</v>
      </c>
      <c r="B175" s="189" t="s">
        <v>252</v>
      </c>
      <c r="C175" s="190" t="s">
        <v>253</v>
      </c>
      <c r="D175" s="191"/>
      <c r="E175" s="192"/>
      <c r="F175" s="192"/>
      <c r="G175" s="193"/>
      <c r="H175" s="194"/>
      <c r="I175" s="238"/>
      <c r="O175" s="195">
        <v>1</v>
      </c>
    </row>
    <row r="176" spans="1:104" ht="22.5">
      <c r="A176" s="196">
        <v>39</v>
      </c>
      <c r="B176" s="197" t="s">
        <v>254</v>
      </c>
      <c r="C176" s="198" t="s">
        <v>255</v>
      </c>
      <c r="D176" s="199" t="s">
        <v>256</v>
      </c>
      <c r="E176" s="200">
        <v>1</v>
      </c>
      <c r="F176" s="200"/>
      <c r="G176" s="201">
        <f>E176*F176</f>
        <v>0</v>
      </c>
      <c r="I176" s="235"/>
      <c r="O176" s="195">
        <v>2</v>
      </c>
      <c r="AA176" s="167">
        <v>12</v>
      </c>
      <c r="AB176" s="167">
        <v>0</v>
      </c>
      <c r="AC176" s="167">
        <v>62</v>
      </c>
      <c r="AZ176" s="167">
        <v>1</v>
      </c>
      <c r="BA176" s="167">
        <f>IF(AZ176=1,G176,0)</f>
        <v>0</v>
      </c>
      <c r="BB176" s="167">
        <f>IF(AZ176=2,G176,0)</f>
        <v>0</v>
      </c>
      <c r="BC176" s="167">
        <f>IF(AZ176=3,G176,0)</f>
        <v>0</v>
      </c>
      <c r="BD176" s="167">
        <f>IF(AZ176=4,G176,0)</f>
        <v>0</v>
      </c>
      <c r="BE176" s="167">
        <f>IF(AZ176=5,G176,0)</f>
        <v>0</v>
      </c>
      <c r="CA176" s="202">
        <v>12</v>
      </c>
      <c r="CB176" s="202">
        <v>0</v>
      </c>
      <c r="CZ176" s="167">
        <v>0</v>
      </c>
    </row>
    <row r="177" spans="1:15" ht="12.75">
      <c r="A177" s="203"/>
      <c r="B177" s="205"/>
      <c r="C177" s="206" t="s">
        <v>75</v>
      </c>
      <c r="D177" s="207"/>
      <c r="E177" s="208">
        <v>1</v>
      </c>
      <c r="F177" s="209"/>
      <c r="G177" s="210"/>
      <c r="I177" s="236"/>
      <c r="M177" s="204">
        <v>1</v>
      </c>
      <c r="O177" s="195"/>
    </row>
    <row r="178" spans="1:57" ht="12.75">
      <c r="A178" s="211"/>
      <c r="B178" s="212" t="s">
        <v>77</v>
      </c>
      <c r="C178" s="213" t="str">
        <f>CONCATENATE(B175," ",C175)</f>
        <v>989 Ostatní poplatky</v>
      </c>
      <c r="D178" s="214"/>
      <c r="E178" s="215"/>
      <c r="F178" s="216"/>
      <c r="G178" s="217">
        <f>SUM(G175:G177)</f>
        <v>0</v>
      </c>
      <c r="I178" s="237"/>
      <c r="O178" s="195">
        <v>4</v>
      </c>
      <c r="BA178" s="218">
        <f>SUM(BA175:BA177)</f>
        <v>0</v>
      </c>
      <c r="BB178" s="218">
        <f>SUM(BB175:BB177)</f>
        <v>0</v>
      </c>
      <c r="BC178" s="218">
        <f>SUM(BC175:BC177)</f>
        <v>0</v>
      </c>
      <c r="BD178" s="218">
        <f>SUM(BD175:BD177)</f>
        <v>0</v>
      </c>
      <c r="BE178" s="218">
        <f>SUM(BE175:BE177)</f>
        <v>0</v>
      </c>
    </row>
    <row r="179" spans="1:15" ht="12.75">
      <c r="A179" s="188" t="s">
        <v>74</v>
      </c>
      <c r="B179" s="189" t="s">
        <v>257</v>
      </c>
      <c r="C179" s="190" t="s">
        <v>258</v>
      </c>
      <c r="D179" s="191"/>
      <c r="E179" s="192"/>
      <c r="F179" s="192"/>
      <c r="G179" s="193"/>
      <c r="H179" s="194"/>
      <c r="I179" s="238"/>
      <c r="O179" s="195">
        <v>1</v>
      </c>
    </row>
    <row r="180" spans="1:104" ht="12.75">
      <c r="A180" s="196">
        <v>40</v>
      </c>
      <c r="B180" s="197" t="s">
        <v>259</v>
      </c>
      <c r="C180" s="198" t="s">
        <v>260</v>
      </c>
      <c r="D180" s="199" t="s">
        <v>261</v>
      </c>
      <c r="E180" s="200">
        <v>19.085424225</v>
      </c>
      <c r="F180" s="200"/>
      <c r="G180" s="201">
        <f>E180*F180</f>
        <v>0</v>
      </c>
      <c r="I180" s="235"/>
      <c r="O180" s="195">
        <v>2</v>
      </c>
      <c r="AA180" s="167">
        <v>7</v>
      </c>
      <c r="AB180" s="167">
        <v>1</v>
      </c>
      <c r="AC180" s="167">
        <v>2</v>
      </c>
      <c r="AZ180" s="167">
        <v>1</v>
      </c>
      <c r="BA180" s="167">
        <f>IF(AZ180=1,G180,0)</f>
        <v>0</v>
      </c>
      <c r="BB180" s="167">
        <f>IF(AZ180=2,G180,0)</f>
        <v>0</v>
      </c>
      <c r="BC180" s="167">
        <f>IF(AZ180=3,G180,0)</f>
        <v>0</v>
      </c>
      <c r="BD180" s="167">
        <f>IF(AZ180=4,G180,0)</f>
        <v>0</v>
      </c>
      <c r="BE180" s="167">
        <f>IF(AZ180=5,G180,0)</f>
        <v>0</v>
      </c>
      <c r="CA180" s="202">
        <v>7</v>
      </c>
      <c r="CB180" s="202">
        <v>1</v>
      </c>
      <c r="CZ180" s="167">
        <v>0</v>
      </c>
    </row>
    <row r="181" spans="1:57" ht="12.75">
      <c r="A181" s="211"/>
      <c r="B181" s="212" t="s">
        <v>77</v>
      </c>
      <c r="C181" s="213" t="str">
        <f>CONCATENATE(B179," ",C179)</f>
        <v>99 Staveništní přesun hmot</v>
      </c>
      <c r="D181" s="214"/>
      <c r="E181" s="215"/>
      <c r="F181" s="216"/>
      <c r="G181" s="217">
        <f>SUM(G179:G180)</f>
        <v>0</v>
      </c>
      <c r="I181" s="237"/>
      <c r="O181" s="195">
        <v>4</v>
      </c>
      <c r="BA181" s="218">
        <f>SUM(BA179:BA180)</f>
        <v>0</v>
      </c>
      <c r="BB181" s="218">
        <f>SUM(BB179:BB180)</f>
        <v>0</v>
      </c>
      <c r="BC181" s="218">
        <f>SUM(BC179:BC180)</f>
        <v>0</v>
      </c>
      <c r="BD181" s="218">
        <f>SUM(BD179:BD180)</f>
        <v>0</v>
      </c>
      <c r="BE181" s="218">
        <f>SUM(BE179:BE180)</f>
        <v>0</v>
      </c>
    </row>
    <row r="182" spans="1:15" ht="12.75">
      <c r="A182" s="188" t="s">
        <v>74</v>
      </c>
      <c r="B182" s="189" t="s">
        <v>262</v>
      </c>
      <c r="C182" s="190" t="s">
        <v>263</v>
      </c>
      <c r="D182" s="191"/>
      <c r="E182" s="192"/>
      <c r="F182" s="192"/>
      <c r="G182" s="193"/>
      <c r="H182" s="194"/>
      <c r="I182" s="238"/>
      <c r="O182" s="195">
        <v>1</v>
      </c>
    </row>
    <row r="183" spans="1:104" ht="12.75">
      <c r="A183" s="196">
        <v>41</v>
      </c>
      <c r="B183" s="197" t="s">
        <v>264</v>
      </c>
      <c r="C183" s="198" t="s">
        <v>265</v>
      </c>
      <c r="D183" s="199" t="s">
        <v>182</v>
      </c>
      <c r="E183" s="200">
        <v>23.1</v>
      </c>
      <c r="F183" s="200"/>
      <c r="G183" s="201">
        <f>E183*F183</f>
        <v>0</v>
      </c>
      <c r="I183" s="235"/>
      <c r="O183" s="195">
        <v>2</v>
      </c>
      <c r="AA183" s="167">
        <v>1</v>
      </c>
      <c r="AB183" s="167">
        <v>7</v>
      </c>
      <c r="AC183" s="167">
        <v>7</v>
      </c>
      <c r="AZ183" s="167">
        <v>2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202">
        <v>1</v>
      </c>
      <c r="CB183" s="202">
        <v>7</v>
      </c>
      <c r="CZ183" s="167">
        <v>0</v>
      </c>
    </row>
    <row r="184" spans="1:104" ht="12.75">
      <c r="A184" s="196">
        <v>42</v>
      </c>
      <c r="B184" s="197" t="s">
        <v>266</v>
      </c>
      <c r="C184" s="198" t="s">
        <v>267</v>
      </c>
      <c r="D184" s="199" t="s">
        <v>182</v>
      </c>
      <c r="E184" s="200">
        <v>61.8</v>
      </c>
      <c r="F184" s="200"/>
      <c r="G184" s="201">
        <f>E184*F184</f>
        <v>0</v>
      </c>
      <c r="I184" s="235"/>
      <c r="O184" s="195">
        <v>2</v>
      </c>
      <c r="AA184" s="167">
        <v>1</v>
      </c>
      <c r="AB184" s="167">
        <v>7</v>
      </c>
      <c r="AC184" s="167">
        <v>7</v>
      </c>
      <c r="AZ184" s="167">
        <v>2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202">
        <v>1</v>
      </c>
      <c r="CB184" s="202">
        <v>7</v>
      </c>
      <c r="CZ184" s="167">
        <v>0</v>
      </c>
    </row>
    <row r="185" spans="1:104" ht="12.75">
      <c r="A185" s="196">
        <v>43</v>
      </c>
      <c r="B185" s="197" t="s">
        <v>268</v>
      </c>
      <c r="C185" s="198" t="s">
        <v>269</v>
      </c>
      <c r="D185" s="199" t="s">
        <v>182</v>
      </c>
      <c r="E185" s="200">
        <v>20</v>
      </c>
      <c r="F185" s="200"/>
      <c r="G185" s="201">
        <f>E185*F185</f>
        <v>0</v>
      </c>
      <c r="I185" s="235"/>
      <c r="O185" s="195">
        <v>2</v>
      </c>
      <c r="AA185" s="167">
        <v>1</v>
      </c>
      <c r="AB185" s="167">
        <v>7</v>
      </c>
      <c r="AC185" s="167">
        <v>7</v>
      </c>
      <c r="AZ185" s="167">
        <v>2</v>
      </c>
      <c r="BA185" s="167">
        <f>IF(AZ185=1,G185,0)</f>
        <v>0</v>
      </c>
      <c r="BB185" s="167">
        <f>IF(AZ185=2,G185,0)</f>
        <v>0</v>
      </c>
      <c r="BC185" s="167">
        <f>IF(AZ185=3,G185,0)</f>
        <v>0</v>
      </c>
      <c r="BD185" s="167">
        <f>IF(AZ185=4,G185,0)</f>
        <v>0</v>
      </c>
      <c r="BE185" s="167">
        <f>IF(AZ185=5,G185,0)</f>
        <v>0</v>
      </c>
      <c r="CA185" s="202">
        <v>1</v>
      </c>
      <c r="CB185" s="202">
        <v>7</v>
      </c>
      <c r="CZ185" s="167">
        <v>0</v>
      </c>
    </row>
    <row r="186" spans="1:104" ht="12.75">
      <c r="A186" s="196">
        <v>44</v>
      </c>
      <c r="B186" s="197" t="s">
        <v>270</v>
      </c>
      <c r="C186" s="198" t="s">
        <v>271</v>
      </c>
      <c r="D186" s="199" t="s">
        <v>182</v>
      </c>
      <c r="E186" s="200">
        <v>23.13</v>
      </c>
      <c r="F186" s="200"/>
      <c r="G186" s="201">
        <f>E186*F186</f>
        <v>0</v>
      </c>
      <c r="I186" s="235"/>
      <c r="O186" s="195">
        <v>2</v>
      </c>
      <c r="AA186" s="167">
        <v>1</v>
      </c>
      <c r="AB186" s="167">
        <v>7</v>
      </c>
      <c r="AC186" s="167">
        <v>7</v>
      </c>
      <c r="AZ186" s="167">
        <v>2</v>
      </c>
      <c r="BA186" s="167">
        <f>IF(AZ186=1,G186,0)</f>
        <v>0</v>
      </c>
      <c r="BB186" s="167">
        <f>IF(AZ186=2,G186,0)</f>
        <v>0</v>
      </c>
      <c r="BC186" s="167">
        <f>IF(AZ186=3,G186,0)</f>
        <v>0</v>
      </c>
      <c r="BD186" s="167">
        <f>IF(AZ186=4,G186,0)</f>
        <v>0</v>
      </c>
      <c r="BE186" s="167">
        <f>IF(AZ186=5,G186,0)</f>
        <v>0</v>
      </c>
      <c r="CA186" s="202">
        <v>1</v>
      </c>
      <c r="CB186" s="202">
        <v>7</v>
      </c>
      <c r="CZ186" s="167">
        <v>0.00369</v>
      </c>
    </row>
    <row r="187" spans="1:104" ht="12.75">
      <c r="A187" s="196">
        <v>45</v>
      </c>
      <c r="B187" s="197" t="s">
        <v>272</v>
      </c>
      <c r="C187" s="198" t="s">
        <v>273</v>
      </c>
      <c r="D187" s="199" t="s">
        <v>182</v>
      </c>
      <c r="E187" s="200">
        <v>31.5</v>
      </c>
      <c r="F187" s="200"/>
      <c r="G187" s="201">
        <f>E187*F187</f>
        <v>0</v>
      </c>
      <c r="I187" s="235"/>
      <c r="O187" s="195">
        <v>2</v>
      </c>
      <c r="AA187" s="167">
        <v>1</v>
      </c>
      <c r="AB187" s="167">
        <v>7</v>
      </c>
      <c r="AC187" s="167">
        <v>7</v>
      </c>
      <c r="AZ187" s="167">
        <v>2</v>
      </c>
      <c r="BA187" s="167">
        <f>IF(AZ187=1,G187,0)</f>
        <v>0</v>
      </c>
      <c r="BB187" s="167">
        <f>IF(AZ187=2,G187,0)</f>
        <v>0</v>
      </c>
      <c r="BC187" s="167">
        <f>IF(AZ187=3,G187,0)</f>
        <v>0</v>
      </c>
      <c r="BD187" s="167">
        <f>IF(AZ187=4,G187,0)</f>
        <v>0</v>
      </c>
      <c r="BE187" s="167">
        <f>IF(AZ187=5,G187,0)</f>
        <v>0</v>
      </c>
      <c r="CA187" s="202">
        <v>1</v>
      </c>
      <c r="CB187" s="202">
        <v>7</v>
      </c>
      <c r="CZ187" s="167">
        <v>0.00359</v>
      </c>
    </row>
    <row r="188" spans="1:15" ht="12.75">
      <c r="A188" s="203"/>
      <c r="B188" s="205"/>
      <c r="C188" s="206" t="s">
        <v>274</v>
      </c>
      <c r="D188" s="207"/>
      <c r="E188" s="208">
        <v>31.5</v>
      </c>
      <c r="F188" s="209"/>
      <c r="G188" s="210"/>
      <c r="I188" s="236"/>
      <c r="M188" s="204" t="s">
        <v>274</v>
      </c>
      <c r="O188" s="195"/>
    </row>
    <row r="189" spans="1:104" ht="12.75">
      <c r="A189" s="196">
        <v>46</v>
      </c>
      <c r="B189" s="197" t="s">
        <v>275</v>
      </c>
      <c r="C189" s="198" t="s">
        <v>276</v>
      </c>
      <c r="D189" s="199" t="s">
        <v>182</v>
      </c>
      <c r="E189" s="200">
        <v>31.5</v>
      </c>
      <c r="F189" s="200"/>
      <c r="G189" s="201">
        <f>E189*F189</f>
        <v>0</v>
      </c>
      <c r="I189" s="235"/>
      <c r="O189" s="195">
        <v>2</v>
      </c>
      <c r="AA189" s="167">
        <v>1</v>
      </c>
      <c r="AB189" s="167">
        <v>7</v>
      </c>
      <c r="AC189" s="167">
        <v>7</v>
      </c>
      <c r="AZ189" s="167">
        <v>2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202">
        <v>1</v>
      </c>
      <c r="CB189" s="202">
        <v>7</v>
      </c>
      <c r="CZ189" s="167">
        <v>0.00407</v>
      </c>
    </row>
    <row r="190" spans="1:15" ht="12.75">
      <c r="A190" s="203"/>
      <c r="B190" s="205"/>
      <c r="C190" s="206" t="s">
        <v>277</v>
      </c>
      <c r="D190" s="207"/>
      <c r="E190" s="208">
        <v>31.5</v>
      </c>
      <c r="F190" s="209"/>
      <c r="G190" s="210"/>
      <c r="I190" s="236"/>
      <c r="M190" s="204" t="s">
        <v>277</v>
      </c>
      <c r="O190" s="195"/>
    </row>
    <row r="191" spans="1:104" ht="12.75">
      <c r="A191" s="196">
        <v>47</v>
      </c>
      <c r="B191" s="197" t="s">
        <v>278</v>
      </c>
      <c r="C191" s="198" t="s">
        <v>279</v>
      </c>
      <c r="D191" s="199" t="s">
        <v>182</v>
      </c>
      <c r="E191" s="200">
        <v>20</v>
      </c>
      <c r="F191" s="200"/>
      <c r="G191" s="201">
        <f>E191*F191</f>
        <v>0</v>
      </c>
      <c r="I191" s="235"/>
      <c r="O191" s="195">
        <v>2</v>
      </c>
      <c r="AA191" s="167">
        <v>1</v>
      </c>
      <c r="AB191" s="167">
        <v>7</v>
      </c>
      <c r="AC191" s="167">
        <v>7</v>
      </c>
      <c r="AZ191" s="167">
        <v>2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7</v>
      </c>
      <c r="CZ191" s="167">
        <v>0.00346</v>
      </c>
    </row>
    <row r="192" spans="1:104" ht="12.75">
      <c r="A192" s="196">
        <v>48</v>
      </c>
      <c r="B192" s="197" t="s">
        <v>280</v>
      </c>
      <c r="C192" s="198" t="s">
        <v>281</v>
      </c>
      <c r="D192" s="199" t="s">
        <v>62</v>
      </c>
      <c r="E192" s="200">
        <v>889.9389</v>
      </c>
      <c r="F192" s="200"/>
      <c r="G192" s="201">
        <f>E192*F192</f>
        <v>0</v>
      </c>
      <c r="I192" s="235"/>
      <c r="O192" s="195">
        <v>2</v>
      </c>
      <c r="AA192" s="167">
        <v>7</v>
      </c>
      <c r="AB192" s="167">
        <v>1002</v>
      </c>
      <c r="AC192" s="167">
        <v>5</v>
      </c>
      <c r="AZ192" s="167">
        <v>2</v>
      </c>
      <c r="BA192" s="167">
        <f>IF(AZ192=1,G192,0)</f>
        <v>0</v>
      </c>
      <c r="BB192" s="167">
        <f>IF(AZ192=2,G192,0)</f>
        <v>0</v>
      </c>
      <c r="BC192" s="167">
        <f>IF(AZ192=3,G192,0)</f>
        <v>0</v>
      </c>
      <c r="BD192" s="167">
        <f>IF(AZ192=4,G192,0)</f>
        <v>0</v>
      </c>
      <c r="BE192" s="167">
        <f>IF(AZ192=5,G192,0)</f>
        <v>0</v>
      </c>
      <c r="CA192" s="202">
        <v>7</v>
      </c>
      <c r="CB192" s="202">
        <v>1002</v>
      </c>
      <c r="CZ192" s="167">
        <v>0</v>
      </c>
    </row>
    <row r="193" spans="1:57" ht="12.75">
      <c r="A193" s="211"/>
      <c r="B193" s="212" t="s">
        <v>77</v>
      </c>
      <c r="C193" s="213" t="str">
        <f>CONCATENATE(B182," ",C182)</f>
        <v>764 Konstrukce klempířské</v>
      </c>
      <c r="D193" s="214"/>
      <c r="E193" s="215"/>
      <c r="F193" s="216"/>
      <c r="G193" s="217">
        <f>SUM(G182:G192)</f>
        <v>0</v>
      </c>
      <c r="I193" s="237"/>
      <c r="O193" s="195">
        <v>4</v>
      </c>
      <c r="BA193" s="218">
        <f>SUM(BA182:BA192)</f>
        <v>0</v>
      </c>
      <c r="BB193" s="218">
        <f>SUM(BB182:BB192)</f>
        <v>0</v>
      </c>
      <c r="BC193" s="218">
        <f>SUM(BC182:BC192)</f>
        <v>0</v>
      </c>
      <c r="BD193" s="218">
        <f>SUM(BD182:BD192)</f>
        <v>0</v>
      </c>
      <c r="BE193" s="218">
        <f>SUM(BE182:BE192)</f>
        <v>0</v>
      </c>
    </row>
    <row r="194" spans="1:15" ht="12.75">
      <c r="A194" s="188" t="s">
        <v>74</v>
      </c>
      <c r="B194" s="189" t="s">
        <v>282</v>
      </c>
      <c r="C194" s="190" t="s">
        <v>283</v>
      </c>
      <c r="D194" s="191"/>
      <c r="E194" s="192"/>
      <c r="F194" s="192"/>
      <c r="G194" s="193"/>
      <c r="H194" s="194"/>
      <c r="I194" s="238"/>
      <c r="O194" s="195">
        <v>1</v>
      </c>
    </row>
    <row r="195" spans="1:104" ht="12.75">
      <c r="A195" s="196">
        <v>49</v>
      </c>
      <c r="B195" s="197" t="s">
        <v>82</v>
      </c>
      <c r="C195" s="198" t="s">
        <v>284</v>
      </c>
      <c r="D195" s="199" t="s">
        <v>182</v>
      </c>
      <c r="E195" s="200">
        <v>13.2</v>
      </c>
      <c r="F195" s="200"/>
      <c r="G195" s="201">
        <f>E195*F195</f>
        <v>0</v>
      </c>
      <c r="I195" s="235"/>
      <c r="O195" s="195">
        <v>2</v>
      </c>
      <c r="AA195" s="167">
        <v>1</v>
      </c>
      <c r="AB195" s="167">
        <v>7</v>
      </c>
      <c r="AC195" s="167">
        <v>7</v>
      </c>
      <c r="AZ195" s="167">
        <v>2</v>
      </c>
      <c r="BA195" s="167">
        <f>IF(AZ195=1,G195,0)</f>
        <v>0</v>
      </c>
      <c r="BB195" s="167">
        <f>IF(AZ195=2,G195,0)</f>
        <v>0</v>
      </c>
      <c r="BC195" s="167">
        <f>IF(AZ195=3,G195,0)</f>
        <v>0</v>
      </c>
      <c r="BD195" s="167">
        <f>IF(AZ195=4,G195,0)</f>
        <v>0</v>
      </c>
      <c r="BE195" s="167">
        <f>IF(AZ195=5,G195,0)</f>
        <v>0</v>
      </c>
      <c r="CA195" s="202">
        <v>1</v>
      </c>
      <c r="CB195" s="202">
        <v>7</v>
      </c>
      <c r="CZ195" s="167">
        <v>0</v>
      </c>
    </row>
    <row r="196" spans="1:104" ht="12.75">
      <c r="A196" s="196">
        <v>50</v>
      </c>
      <c r="B196" s="197" t="s">
        <v>285</v>
      </c>
      <c r="C196" s="198" t="s">
        <v>286</v>
      </c>
      <c r="D196" s="199" t="s">
        <v>88</v>
      </c>
      <c r="E196" s="200">
        <v>1</v>
      </c>
      <c r="F196" s="200"/>
      <c r="G196" s="201">
        <f>E196*F196</f>
        <v>0</v>
      </c>
      <c r="I196" s="235"/>
      <c r="O196" s="195">
        <v>2</v>
      </c>
      <c r="AA196" s="167">
        <v>1</v>
      </c>
      <c r="AB196" s="167">
        <v>7</v>
      </c>
      <c r="AC196" s="167">
        <v>7</v>
      </c>
      <c r="AZ196" s="167">
        <v>2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1</v>
      </c>
      <c r="CB196" s="202">
        <v>7</v>
      </c>
      <c r="CZ196" s="167">
        <v>0.04899</v>
      </c>
    </row>
    <row r="197" spans="1:104" ht="12.75">
      <c r="A197" s="196">
        <v>51</v>
      </c>
      <c r="B197" s="197" t="s">
        <v>287</v>
      </c>
      <c r="C197" s="198" t="s">
        <v>288</v>
      </c>
      <c r="D197" s="199" t="s">
        <v>88</v>
      </c>
      <c r="E197" s="200">
        <v>1</v>
      </c>
      <c r="F197" s="200"/>
      <c r="G197" s="201">
        <f>E197*F197</f>
        <v>0</v>
      </c>
      <c r="I197" s="235"/>
      <c r="O197" s="195">
        <v>2</v>
      </c>
      <c r="AA197" s="167">
        <v>3</v>
      </c>
      <c r="AB197" s="167">
        <v>7</v>
      </c>
      <c r="AC197" s="167">
        <v>597642030</v>
      </c>
      <c r="AZ197" s="167">
        <v>2</v>
      </c>
      <c r="BA197" s="167">
        <f>IF(AZ197=1,G197,0)</f>
        <v>0</v>
      </c>
      <c r="BB197" s="167">
        <f>IF(AZ197=2,G197,0)</f>
        <v>0</v>
      </c>
      <c r="BC197" s="167">
        <f>IF(AZ197=3,G197,0)</f>
        <v>0</v>
      </c>
      <c r="BD197" s="167">
        <f>IF(AZ197=4,G197,0)</f>
        <v>0</v>
      </c>
      <c r="BE197" s="167">
        <f>IF(AZ197=5,G197,0)</f>
        <v>0</v>
      </c>
      <c r="CA197" s="202">
        <v>3</v>
      </c>
      <c r="CB197" s="202">
        <v>7</v>
      </c>
      <c r="CZ197" s="167">
        <v>0.0192</v>
      </c>
    </row>
    <row r="198" spans="1:104" ht="12.75">
      <c r="A198" s="196">
        <v>52</v>
      </c>
      <c r="B198" s="197" t="s">
        <v>289</v>
      </c>
      <c r="C198" s="198" t="s">
        <v>290</v>
      </c>
      <c r="D198" s="199" t="s">
        <v>62</v>
      </c>
      <c r="E198" s="200">
        <v>47.44</v>
      </c>
      <c r="F198" s="200"/>
      <c r="G198" s="201">
        <f>E198*F198</f>
        <v>0</v>
      </c>
      <c r="I198" s="235"/>
      <c r="O198" s="195">
        <v>2</v>
      </c>
      <c r="AA198" s="167">
        <v>7</v>
      </c>
      <c r="AB198" s="167">
        <v>1002</v>
      </c>
      <c r="AC198" s="167">
        <v>5</v>
      </c>
      <c r="AZ198" s="167">
        <v>2</v>
      </c>
      <c r="BA198" s="167">
        <f>IF(AZ198=1,G198,0)</f>
        <v>0</v>
      </c>
      <c r="BB198" s="167">
        <f>IF(AZ198=2,G198,0)</f>
        <v>0</v>
      </c>
      <c r="BC198" s="167">
        <f>IF(AZ198=3,G198,0)</f>
        <v>0</v>
      </c>
      <c r="BD198" s="167">
        <f>IF(AZ198=4,G198,0)</f>
        <v>0</v>
      </c>
      <c r="BE198" s="167">
        <f>IF(AZ198=5,G198,0)</f>
        <v>0</v>
      </c>
      <c r="CA198" s="202">
        <v>7</v>
      </c>
      <c r="CB198" s="202">
        <v>1002</v>
      </c>
      <c r="CZ198" s="167">
        <v>0</v>
      </c>
    </row>
    <row r="199" spans="1:57" ht="12.75">
      <c r="A199" s="211"/>
      <c r="B199" s="212" t="s">
        <v>77</v>
      </c>
      <c r="C199" s="213" t="str">
        <f>CONCATENATE(B194," ",C194)</f>
        <v>781 Obklady keramické</v>
      </c>
      <c r="D199" s="214"/>
      <c r="E199" s="215"/>
      <c r="F199" s="216"/>
      <c r="G199" s="217">
        <f>SUM(G194:G198)</f>
        <v>0</v>
      </c>
      <c r="I199" s="237"/>
      <c r="O199" s="195">
        <v>4</v>
      </c>
      <c r="BA199" s="218">
        <f>SUM(BA194:BA198)</f>
        <v>0</v>
      </c>
      <c r="BB199" s="218">
        <f>SUM(BB194:BB198)</f>
        <v>0</v>
      </c>
      <c r="BC199" s="218">
        <f>SUM(BC194:BC198)</f>
        <v>0</v>
      </c>
      <c r="BD199" s="218">
        <f>SUM(BD194:BD198)</f>
        <v>0</v>
      </c>
      <c r="BE199" s="218">
        <f>SUM(BE194:BE198)</f>
        <v>0</v>
      </c>
    </row>
    <row r="200" spans="1:15" ht="12.75">
      <c r="A200" s="188" t="s">
        <v>74</v>
      </c>
      <c r="B200" s="189" t="s">
        <v>291</v>
      </c>
      <c r="C200" s="190" t="s">
        <v>292</v>
      </c>
      <c r="D200" s="191"/>
      <c r="E200" s="192"/>
      <c r="F200" s="192"/>
      <c r="G200" s="193"/>
      <c r="H200" s="194"/>
      <c r="I200" s="238"/>
      <c r="O200" s="195">
        <v>1</v>
      </c>
    </row>
    <row r="201" spans="1:104" ht="12.75">
      <c r="A201" s="196">
        <v>53</v>
      </c>
      <c r="B201" s="197" t="s">
        <v>293</v>
      </c>
      <c r="C201" s="198" t="s">
        <v>294</v>
      </c>
      <c r="D201" s="199" t="s">
        <v>88</v>
      </c>
      <c r="E201" s="200">
        <v>43.605</v>
      </c>
      <c r="F201" s="200"/>
      <c r="G201" s="201">
        <f>E201*F201</f>
        <v>0</v>
      </c>
      <c r="I201" s="235"/>
      <c r="O201" s="195">
        <v>2</v>
      </c>
      <c r="AA201" s="167">
        <v>1</v>
      </c>
      <c r="AB201" s="167">
        <v>7</v>
      </c>
      <c r="AC201" s="167">
        <v>7</v>
      </c>
      <c r="AZ201" s="167">
        <v>2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1</v>
      </c>
      <c r="CB201" s="202">
        <v>7</v>
      </c>
      <c r="CZ201" s="167">
        <v>0.00011</v>
      </c>
    </row>
    <row r="202" spans="1:15" ht="12.75">
      <c r="A202" s="203"/>
      <c r="B202" s="205"/>
      <c r="C202" s="206" t="s">
        <v>156</v>
      </c>
      <c r="D202" s="207"/>
      <c r="E202" s="208">
        <v>0</v>
      </c>
      <c r="F202" s="209"/>
      <c r="G202" s="210"/>
      <c r="I202" s="236"/>
      <c r="M202" s="204" t="s">
        <v>156</v>
      </c>
      <c r="O202" s="195"/>
    </row>
    <row r="203" spans="1:15" ht="12.75">
      <c r="A203" s="203"/>
      <c r="B203" s="205"/>
      <c r="C203" s="206" t="s">
        <v>116</v>
      </c>
      <c r="D203" s="207"/>
      <c r="E203" s="208">
        <v>51</v>
      </c>
      <c r="F203" s="209"/>
      <c r="G203" s="210"/>
      <c r="I203" s="236"/>
      <c r="M203" s="204" t="s">
        <v>116</v>
      </c>
      <c r="O203" s="195"/>
    </row>
    <row r="204" spans="1:15" ht="12.75">
      <c r="A204" s="203"/>
      <c r="B204" s="205"/>
      <c r="C204" s="206" t="s">
        <v>117</v>
      </c>
      <c r="D204" s="207"/>
      <c r="E204" s="208">
        <v>-13.455</v>
      </c>
      <c r="F204" s="209"/>
      <c r="G204" s="210"/>
      <c r="I204" s="236"/>
      <c r="M204" s="204" t="s">
        <v>117</v>
      </c>
      <c r="O204" s="195"/>
    </row>
    <row r="205" spans="1:15" ht="12.75">
      <c r="A205" s="203"/>
      <c r="B205" s="205"/>
      <c r="C205" s="206" t="s">
        <v>165</v>
      </c>
      <c r="D205" s="207"/>
      <c r="E205" s="208">
        <v>6.06</v>
      </c>
      <c r="F205" s="209"/>
      <c r="G205" s="210"/>
      <c r="I205" s="236"/>
      <c r="M205" s="204" t="s">
        <v>165</v>
      </c>
      <c r="O205" s="195"/>
    </row>
    <row r="206" spans="1:15" ht="12.75">
      <c r="A206" s="203"/>
      <c r="B206" s="205"/>
      <c r="C206" s="232" t="s">
        <v>112</v>
      </c>
      <c r="D206" s="207"/>
      <c r="E206" s="231">
        <v>43.605000000000004</v>
      </c>
      <c r="F206" s="209"/>
      <c r="G206" s="210"/>
      <c r="I206" s="236"/>
      <c r="M206" s="204" t="s">
        <v>112</v>
      </c>
      <c r="O206" s="195"/>
    </row>
    <row r="207" spans="1:104" ht="12.75">
      <c r="A207" s="196">
        <v>54</v>
      </c>
      <c r="B207" s="197" t="s">
        <v>295</v>
      </c>
      <c r="C207" s="198" t="s">
        <v>296</v>
      </c>
      <c r="D207" s="199" t="s">
        <v>175</v>
      </c>
      <c r="E207" s="200">
        <v>65.4075</v>
      </c>
      <c r="F207" s="200"/>
      <c r="G207" s="201">
        <f>E207*F207</f>
        <v>0</v>
      </c>
      <c r="I207" s="235"/>
      <c r="O207" s="195">
        <v>2</v>
      </c>
      <c r="AA207" s="167">
        <v>3</v>
      </c>
      <c r="AB207" s="167">
        <v>7</v>
      </c>
      <c r="AC207" s="167" t="s">
        <v>295</v>
      </c>
      <c r="AZ207" s="167">
        <v>2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3</v>
      </c>
      <c r="CB207" s="202">
        <v>7</v>
      </c>
      <c r="CZ207" s="167">
        <v>0.00103</v>
      </c>
    </row>
    <row r="208" spans="1:15" ht="12.75">
      <c r="A208" s="203"/>
      <c r="B208" s="205"/>
      <c r="C208" s="206" t="s">
        <v>297</v>
      </c>
      <c r="D208" s="207"/>
      <c r="E208" s="208">
        <v>65.4075</v>
      </c>
      <c r="F208" s="209"/>
      <c r="G208" s="210"/>
      <c r="I208" s="236"/>
      <c r="M208" s="204" t="s">
        <v>297</v>
      </c>
      <c r="O208" s="195"/>
    </row>
    <row r="209" spans="1:57" ht="12.75">
      <c r="A209" s="211"/>
      <c r="B209" s="212" t="s">
        <v>77</v>
      </c>
      <c r="C209" s="213" t="str">
        <f>CONCATENATE(B200," ",C200)</f>
        <v>783 Nátěry</v>
      </c>
      <c r="D209" s="214"/>
      <c r="E209" s="215"/>
      <c r="F209" s="216"/>
      <c r="G209" s="217">
        <f>SUM(G200:G208)</f>
        <v>0</v>
      </c>
      <c r="I209" s="237"/>
      <c r="O209" s="195">
        <v>4</v>
      </c>
      <c r="BA209" s="218">
        <f>SUM(BA200:BA208)</f>
        <v>0</v>
      </c>
      <c r="BB209" s="218">
        <f>SUM(BB200:BB208)</f>
        <v>0</v>
      </c>
      <c r="BC209" s="218">
        <f>SUM(BC200:BC208)</f>
        <v>0</v>
      </c>
      <c r="BD209" s="218">
        <f>SUM(BD200:BD208)</f>
        <v>0</v>
      </c>
      <c r="BE209" s="218">
        <f>SUM(BE200:BE208)</f>
        <v>0</v>
      </c>
    </row>
    <row r="210" spans="1:15" ht="12.75">
      <c r="A210" s="188" t="s">
        <v>74</v>
      </c>
      <c r="B210" s="189" t="s">
        <v>298</v>
      </c>
      <c r="C210" s="190" t="s">
        <v>299</v>
      </c>
      <c r="D210" s="191"/>
      <c r="E210" s="192"/>
      <c r="F210" s="192"/>
      <c r="G210" s="193"/>
      <c r="H210" s="194"/>
      <c r="I210" s="238"/>
      <c r="O210" s="195">
        <v>1</v>
      </c>
    </row>
    <row r="211" spans="1:104" ht="12.75">
      <c r="A211" s="196">
        <v>55</v>
      </c>
      <c r="B211" s="197" t="s">
        <v>300</v>
      </c>
      <c r="C211" s="198" t="s">
        <v>301</v>
      </c>
      <c r="D211" s="199" t="s">
        <v>261</v>
      </c>
      <c r="E211" s="200">
        <v>7.8426575</v>
      </c>
      <c r="F211" s="200"/>
      <c r="G211" s="201">
        <f>E211*F211</f>
        <v>0</v>
      </c>
      <c r="I211" s="235"/>
      <c r="O211" s="195">
        <v>2</v>
      </c>
      <c r="AA211" s="167">
        <v>8</v>
      </c>
      <c r="AB211" s="167">
        <v>0</v>
      </c>
      <c r="AC211" s="167">
        <v>3</v>
      </c>
      <c r="AZ211" s="167">
        <v>1</v>
      </c>
      <c r="BA211" s="167">
        <f>IF(AZ211=1,G211,0)</f>
        <v>0</v>
      </c>
      <c r="BB211" s="167">
        <f>IF(AZ211=2,G211,0)</f>
        <v>0</v>
      </c>
      <c r="BC211" s="167">
        <f>IF(AZ211=3,G211,0)</f>
        <v>0</v>
      </c>
      <c r="BD211" s="167">
        <f>IF(AZ211=4,G211,0)</f>
        <v>0</v>
      </c>
      <c r="BE211" s="167">
        <f>IF(AZ211=5,G211,0)</f>
        <v>0</v>
      </c>
      <c r="CA211" s="202">
        <v>8</v>
      </c>
      <c r="CB211" s="202">
        <v>0</v>
      </c>
      <c r="CZ211" s="167">
        <v>0</v>
      </c>
    </row>
    <row r="212" spans="1:104" ht="12.75">
      <c r="A212" s="196">
        <v>56</v>
      </c>
      <c r="B212" s="197" t="s">
        <v>302</v>
      </c>
      <c r="C212" s="198" t="s">
        <v>303</v>
      </c>
      <c r="D212" s="199" t="s">
        <v>261</v>
      </c>
      <c r="E212" s="200">
        <v>15.685315</v>
      </c>
      <c r="F212" s="200"/>
      <c r="G212" s="201">
        <f>E212*F212</f>
        <v>0</v>
      </c>
      <c r="I212" s="235"/>
      <c r="O212" s="195">
        <v>2</v>
      </c>
      <c r="AA212" s="167">
        <v>8</v>
      </c>
      <c r="AB212" s="167">
        <v>0</v>
      </c>
      <c r="AC212" s="167">
        <v>3</v>
      </c>
      <c r="AZ212" s="167">
        <v>1</v>
      </c>
      <c r="BA212" s="167">
        <f>IF(AZ212=1,G212,0)</f>
        <v>0</v>
      </c>
      <c r="BB212" s="167">
        <f>IF(AZ212=2,G212,0)</f>
        <v>0</v>
      </c>
      <c r="BC212" s="167">
        <f>IF(AZ212=3,G212,0)</f>
        <v>0</v>
      </c>
      <c r="BD212" s="167">
        <f>IF(AZ212=4,G212,0)</f>
        <v>0</v>
      </c>
      <c r="BE212" s="167">
        <f>IF(AZ212=5,G212,0)</f>
        <v>0</v>
      </c>
      <c r="CA212" s="202">
        <v>8</v>
      </c>
      <c r="CB212" s="202">
        <v>0</v>
      </c>
      <c r="CZ212" s="167">
        <v>0</v>
      </c>
    </row>
    <row r="213" spans="1:104" ht="12.75">
      <c r="A213" s="196">
        <v>57</v>
      </c>
      <c r="B213" s="197" t="s">
        <v>304</v>
      </c>
      <c r="C213" s="198" t="s">
        <v>305</v>
      </c>
      <c r="D213" s="199" t="s">
        <v>261</v>
      </c>
      <c r="E213" s="200">
        <v>15.685315</v>
      </c>
      <c r="F213" s="200"/>
      <c r="G213" s="201">
        <f>E213*F213</f>
        <v>0</v>
      </c>
      <c r="I213" s="235"/>
      <c r="O213" s="195">
        <v>2</v>
      </c>
      <c r="AA213" s="167">
        <v>8</v>
      </c>
      <c r="AB213" s="167">
        <v>0</v>
      </c>
      <c r="AC213" s="167">
        <v>3</v>
      </c>
      <c r="AZ213" s="167">
        <v>1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8</v>
      </c>
      <c r="CB213" s="202">
        <v>0</v>
      </c>
      <c r="CZ213" s="167">
        <v>0</v>
      </c>
    </row>
    <row r="214" spans="1:104" ht="12.75">
      <c r="A214" s="196">
        <v>58</v>
      </c>
      <c r="B214" s="197" t="s">
        <v>306</v>
      </c>
      <c r="C214" s="198" t="s">
        <v>307</v>
      </c>
      <c r="D214" s="199" t="s">
        <v>261</v>
      </c>
      <c r="E214" s="200">
        <v>70.5839175</v>
      </c>
      <c r="F214" s="200"/>
      <c r="G214" s="201">
        <f>E214*F214</f>
        <v>0</v>
      </c>
      <c r="I214" s="235"/>
      <c r="O214" s="195">
        <v>2</v>
      </c>
      <c r="AA214" s="167">
        <v>8</v>
      </c>
      <c r="AB214" s="167">
        <v>0</v>
      </c>
      <c r="AC214" s="167">
        <v>3</v>
      </c>
      <c r="AZ214" s="167">
        <v>1</v>
      </c>
      <c r="BA214" s="167">
        <f>IF(AZ214=1,G214,0)</f>
        <v>0</v>
      </c>
      <c r="BB214" s="167">
        <f>IF(AZ214=2,G214,0)</f>
        <v>0</v>
      </c>
      <c r="BC214" s="167">
        <f>IF(AZ214=3,G214,0)</f>
        <v>0</v>
      </c>
      <c r="BD214" s="167">
        <f>IF(AZ214=4,G214,0)</f>
        <v>0</v>
      </c>
      <c r="BE214" s="167">
        <f>IF(AZ214=5,G214,0)</f>
        <v>0</v>
      </c>
      <c r="CA214" s="202">
        <v>8</v>
      </c>
      <c r="CB214" s="202">
        <v>0</v>
      </c>
      <c r="CZ214" s="167">
        <v>0</v>
      </c>
    </row>
    <row r="215" spans="1:104" ht="12.75">
      <c r="A215" s="196">
        <v>59</v>
      </c>
      <c r="B215" s="197" t="s">
        <v>308</v>
      </c>
      <c r="C215" s="198" t="s">
        <v>309</v>
      </c>
      <c r="D215" s="199" t="s">
        <v>261</v>
      </c>
      <c r="E215" s="200">
        <v>15.685315</v>
      </c>
      <c r="F215" s="200"/>
      <c r="G215" s="201">
        <f>E215*F215</f>
        <v>0</v>
      </c>
      <c r="I215" s="235"/>
      <c r="O215" s="195">
        <v>2</v>
      </c>
      <c r="AA215" s="167">
        <v>8</v>
      </c>
      <c r="AB215" s="167">
        <v>0</v>
      </c>
      <c r="AC215" s="167">
        <v>3</v>
      </c>
      <c r="AZ215" s="167">
        <v>1</v>
      </c>
      <c r="BA215" s="167">
        <f>IF(AZ215=1,G215,0)</f>
        <v>0</v>
      </c>
      <c r="BB215" s="167">
        <f>IF(AZ215=2,G215,0)</f>
        <v>0</v>
      </c>
      <c r="BC215" s="167">
        <f>IF(AZ215=3,G215,0)</f>
        <v>0</v>
      </c>
      <c r="BD215" s="167">
        <f>IF(AZ215=4,G215,0)</f>
        <v>0</v>
      </c>
      <c r="BE215" s="167">
        <f>IF(AZ215=5,G215,0)</f>
        <v>0</v>
      </c>
      <c r="CA215" s="202">
        <v>8</v>
      </c>
      <c r="CB215" s="202">
        <v>0</v>
      </c>
      <c r="CZ215" s="167">
        <v>0</v>
      </c>
    </row>
    <row r="216" spans="1:104" ht="12.75">
      <c r="A216" s="196">
        <v>60</v>
      </c>
      <c r="B216" s="197" t="s">
        <v>310</v>
      </c>
      <c r="C216" s="198" t="s">
        <v>311</v>
      </c>
      <c r="D216" s="199" t="s">
        <v>261</v>
      </c>
      <c r="E216" s="200">
        <v>31.37063</v>
      </c>
      <c r="F216" s="200"/>
      <c r="G216" s="201">
        <f>E216*F216</f>
        <v>0</v>
      </c>
      <c r="I216" s="235"/>
      <c r="O216" s="195">
        <v>2</v>
      </c>
      <c r="AA216" s="167">
        <v>8</v>
      </c>
      <c r="AB216" s="167">
        <v>0</v>
      </c>
      <c r="AC216" s="167">
        <v>3</v>
      </c>
      <c r="AZ216" s="167">
        <v>1</v>
      </c>
      <c r="BA216" s="167">
        <f>IF(AZ216=1,G216,0)</f>
        <v>0</v>
      </c>
      <c r="BB216" s="167">
        <f>IF(AZ216=2,G216,0)</f>
        <v>0</v>
      </c>
      <c r="BC216" s="167">
        <f>IF(AZ216=3,G216,0)</f>
        <v>0</v>
      </c>
      <c r="BD216" s="167">
        <f>IF(AZ216=4,G216,0)</f>
        <v>0</v>
      </c>
      <c r="BE216" s="167">
        <f>IF(AZ216=5,G216,0)</f>
        <v>0</v>
      </c>
      <c r="CA216" s="202">
        <v>8</v>
      </c>
      <c r="CB216" s="202">
        <v>0</v>
      </c>
      <c r="CZ216" s="167">
        <v>0</v>
      </c>
    </row>
    <row r="217" spans="1:104" ht="12.75">
      <c r="A217" s="196">
        <v>61</v>
      </c>
      <c r="B217" s="197" t="s">
        <v>312</v>
      </c>
      <c r="C217" s="198" t="s">
        <v>313</v>
      </c>
      <c r="D217" s="199" t="s">
        <v>261</v>
      </c>
      <c r="E217" s="200">
        <v>15.685315</v>
      </c>
      <c r="F217" s="200"/>
      <c r="G217" s="201">
        <f>E217*F217</f>
        <v>0</v>
      </c>
      <c r="I217" s="235"/>
      <c r="O217" s="195">
        <v>2</v>
      </c>
      <c r="AA217" s="167">
        <v>8</v>
      </c>
      <c r="AB217" s="167">
        <v>0</v>
      </c>
      <c r="AC217" s="167">
        <v>3</v>
      </c>
      <c r="AZ217" s="167">
        <v>1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8</v>
      </c>
      <c r="CB217" s="202">
        <v>0</v>
      </c>
      <c r="CZ217" s="167">
        <v>0</v>
      </c>
    </row>
    <row r="218" spans="1:57" ht="12.75">
      <c r="A218" s="211"/>
      <c r="B218" s="212" t="s">
        <v>77</v>
      </c>
      <c r="C218" s="213" t="str">
        <f>CONCATENATE(B210," ",C210)</f>
        <v>D96 Přesuny suti a vybouraných hmot</v>
      </c>
      <c r="D218" s="214"/>
      <c r="E218" s="215"/>
      <c r="F218" s="216"/>
      <c r="G218" s="217">
        <f>SUM(G210:G217)</f>
        <v>0</v>
      </c>
      <c r="O218" s="195">
        <v>4</v>
      </c>
      <c r="BA218" s="218">
        <f>SUM(BA210:BA217)</f>
        <v>0</v>
      </c>
      <c r="BB218" s="218">
        <f>SUM(BB210:BB217)</f>
        <v>0</v>
      </c>
      <c r="BC218" s="218">
        <f>SUM(BC210:BC217)</f>
        <v>0</v>
      </c>
      <c r="BD218" s="218">
        <f>SUM(BD210:BD217)</f>
        <v>0</v>
      </c>
      <c r="BE218" s="218">
        <f>SUM(BE210:BE217)</f>
        <v>0</v>
      </c>
    </row>
    <row r="219" ht="12.75">
      <c r="E219" s="167"/>
    </row>
    <row r="220" ht="12.75">
      <c r="E220" s="167"/>
    </row>
    <row r="221" ht="12.75">
      <c r="E221" s="167"/>
    </row>
    <row r="222" ht="12.75">
      <c r="E222" s="167"/>
    </row>
    <row r="223" ht="12.75">
      <c r="E223" s="167"/>
    </row>
    <row r="224" ht="12.75">
      <c r="E224" s="167"/>
    </row>
    <row r="225" ht="12.75">
      <c r="E225" s="167"/>
    </row>
    <row r="226" ht="12.75">
      <c r="E226" s="167"/>
    </row>
    <row r="227" ht="12.75">
      <c r="E227" s="167"/>
    </row>
    <row r="228" ht="12.75">
      <c r="E228" s="167"/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ht="12.75">
      <c r="E235" s="167"/>
    </row>
    <row r="236" ht="12.75">
      <c r="E236" s="167"/>
    </row>
    <row r="237" ht="12.75">
      <c r="E237" s="167"/>
    </row>
    <row r="238" ht="12.75">
      <c r="E238" s="167"/>
    </row>
    <row r="239" ht="12.75">
      <c r="E239" s="167"/>
    </row>
    <row r="240" ht="12.75">
      <c r="E240" s="167"/>
    </row>
    <row r="241" ht="12.75">
      <c r="E241" s="167"/>
    </row>
    <row r="242" spans="1:7" ht="12.75">
      <c r="A242" s="219"/>
      <c r="B242" s="219"/>
      <c r="C242" s="219"/>
      <c r="D242" s="219"/>
      <c r="E242" s="219"/>
      <c r="F242" s="219"/>
      <c r="G242" s="219"/>
    </row>
    <row r="243" spans="1:7" ht="12.75">
      <c r="A243" s="219"/>
      <c r="B243" s="219"/>
      <c r="C243" s="219"/>
      <c r="D243" s="219"/>
      <c r="E243" s="219"/>
      <c r="F243" s="219"/>
      <c r="G243" s="219"/>
    </row>
    <row r="244" spans="1:7" ht="12.75">
      <c r="A244" s="219"/>
      <c r="B244" s="219"/>
      <c r="C244" s="219"/>
      <c r="D244" s="219"/>
      <c r="E244" s="219"/>
      <c r="F244" s="219"/>
      <c r="G244" s="219"/>
    </row>
    <row r="245" spans="1:7" ht="12.75">
      <c r="A245" s="219"/>
      <c r="B245" s="219"/>
      <c r="C245" s="219"/>
      <c r="D245" s="219"/>
      <c r="E245" s="219"/>
      <c r="F245" s="219"/>
      <c r="G245" s="219"/>
    </row>
    <row r="246" ht="12.75">
      <c r="E246" s="167"/>
    </row>
    <row r="247" ht="12.75">
      <c r="E247" s="167"/>
    </row>
    <row r="248" ht="12.75">
      <c r="E248" s="167"/>
    </row>
    <row r="249" ht="12.75">
      <c r="E249" s="167"/>
    </row>
    <row r="250" ht="12.75">
      <c r="E250" s="167"/>
    </row>
    <row r="251" ht="12.75">
      <c r="E251" s="167"/>
    </row>
    <row r="252" ht="12.75">
      <c r="E252" s="167"/>
    </row>
    <row r="253" ht="12.75">
      <c r="E253" s="167"/>
    </row>
    <row r="254" ht="12.75">
      <c r="E254" s="167"/>
    </row>
    <row r="255" ht="12.75">
      <c r="E255" s="167"/>
    </row>
    <row r="256" ht="12.75">
      <c r="E256" s="167"/>
    </row>
    <row r="257" ht="12.75">
      <c r="E257" s="167"/>
    </row>
    <row r="258" ht="12.75">
      <c r="E258" s="167"/>
    </row>
    <row r="259" ht="12.75">
      <c r="E259" s="167"/>
    </row>
    <row r="260" ht="12.75">
      <c r="E260" s="167"/>
    </row>
    <row r="261" ht="12.75">
      <c r="E261" s="167"/>
    </row>
    <row r="262" ht="12.75">
      <c r="E262" s="167"/>
    </row>
    <row r="263" ht="12.75">
      <c r="E263" s="167"/>
    </row>
    <row r="264" ht="12.75">
      <c r="E264" s="167"/>
    </row>
    <row r="265" ht="12.75">
      <c r="E265" s="167"/>
    </row>
    <row r="266" ht="12.75">
      <c r="E266" s="167"/>
    </row>
    <row r="267" ht="12.75">
      <c r="E267" s="167"/>
    </row>
    <row r="268" ht="12.75">
      <c r="E268" s="167"/>
    </row>
    <row r="269" ht="12.75">
      <c r="E269" s="167"/>
    </row>
    <row r="270" ht="12.75">
      <c r="E270" s="167"/>
    </row>
    <row r="271" ht="12.75">
      <c r="E271" s="167"/>
    </row>
    <row r="272" ht="12.75">
      <c r="E272" s="167"/>
    </row>
    <row r="273" ht="12.75">
      <c r="E273" s="167"/>
    </row>
    <row r="274" ht="12.75">
      <c r="E274" s="167"/>
    </row>
    <row r="275" ht="12.75">
      <c r="E275" s="167"/>
    </row>
    <row r="276" ht="12.75">
      <c r="E276" s="167"/>
    </row>
    <row r="277" spans="1:2" ht="12.75">
      <c r="A277" s="220"/>
      <c r="B277" s="220"/>
    </row>
    <row r="278" spans="1:7" ht="12.75">
      <c r="A278" s="219"/>
      <c r="B278" s="219"/>
      <c r="C278" s="222"/>
      <c r="D278" s="222"/>
      <c r="E278" s="223"/>
      <c r="F278" s="222"/>
      <c r="G278" s="224"/>
    </row>
    <row r="279" spans="1:7" ht="12.75">
      <c r="A279" s="225"/>
      <c r="B279" s="225"/>
      <c r="C279" s="219"/>
      <c r="D279" s="219"/>
      <c r="E279" s="226"/>
      <c r="F279" s="219"/>
      <c r="G279" s="219"/>
    </row>
    <row r="280" spans="1:7" ht="12.75">
      <c r="A280" s="219"/>
      <c r="B280" s="219"/>
      <c r="C280" s="219"/>
      <c r="D280" s="219"/>
      <c r="E280" s="226"/>
      <c r="F280" s="219"/>
      <c r="G280" s="219"/>
    </row>
    <row r="281" spans="1:7" ht="12.75">
      <c r="A281" s="219"/>
      <c r="B281" s="219"/>
      <c r="C281" s="219"/>
      <c r="D281" s="219"/>
      <c r="E281" s="226"/>
      <c r="F281" s="219"/>
      <c r="G281" s="219"/>
    </row>
    <row r="282" spans="1:7" ht="12.75">
      <c r="A282" s="219"/>
      <c r="B282" s="219"/>
      <c r="C282" s="219"/>
      <c r="D282" s="219"/>
      <c r="E282" s="226"/>
      <c r="F282" s="219"/>
      <c r="G282" s="219"/>
    </row>
    <row r="283" spans="1:7" ht="12.75">
      <c r="A283" s="219"/>
      <c r="B283" s="219"/>
      <c r="C283" s="219"/>
      <c r="D283" s="219"/>
      <c r="E283" s="226"/>
      <c r="F283" s="219"/>
      <c r="G283" s="219"/>
    </row>
    <row r="284" spans="1:7" ht="12.75">
      <c r="A284" s="219"/>
      <c r="B284" s="219"/>
      <c r="C284" s="219"/>
      <c r="D284" s="219"/>
      <c r="E284" s="226"/>
      <c r="F284" s="219"/>
      <c r="G284" s="219"/>
    </row>
    <row r="285" spans="1:7" ht="12.75">
      <c r="A285" s="219"/>
      <c r="B285" s="219"/>
      <c r="C285" s="219"/>
      <c r="D285" s="219"/>
      <c r="E285" s="226"/>
      <c r="F285" s="219"/>
      <c r="G285" s="219"/>
    </row>
    <row r="286" spans="1:7" ht="12.75">
      <c r="A286" s="219"/>
      <c r="B286" s="219"/>
      <c r="C286" s="219"/>
      <c r="D286" s="219"/>
      <c r="E286" s="226"/>
      <c r="F286" s="219"/>
      <c r="G286" s="219"/>
    </row>
    <row r="287" spans="1:7" ht="12.75">
      <c r="A287" s="219"/>
      <c r="B287" s="219"/>
      <c r="C287" s="219"/>
      <c r="D287" s="219"/>
      <c r="E287" s="226"/>
      <c r="F287" s="219"/>
      <c r="G287" s="219"/>
    </row>
    <row r="288" spans="1:7" ht="12.75">
      <c r="A288" s="219"/>
      <c r="B288" s="219"/>
      <c r="C288" s="219"/>
      <c r="D288" s="219"/>
      <c r="E288" s="226"/>
      <c r="F288" s="219"/>
      <c r="G288" s="219"/>
    </row>
    <row r="289" spans="1:7" ht="12.75">
      <c r="A289" s="219"/>
      <c r="B289" s="219"/>
      <c r="C289" s="219"/>
      <c r="D289" s="219"/>
      <c r="E289" s="226"/>
      <c r="F289" s="219"/>
      <c r="G289" s="219"/>
    </row>
    <row r="290" spans="1:7" ht="12.75">
      <c r="A290" s="219"/>
      <c r="B290" s="219"/>
      <c r="C290" s="219"/>
      <c r="D290" s="219"/>
      <c r="E290" s="226"/>
      <c r="F290" s="219"/>
      <c r="G290" s="219"/>
    </row>
    <row r="291" spans="1:7" ht="12.75">
      <c r="A291" s="219"/>
      <c r="B291" s="219"/>
      <c r="C291" s="219"/>
      <c r="D291" s="219"/>
      <c r="E291" s="226"/>
      <c r="F291" s="219"/>
      <c r="G291" s="219"/>
    </row>
  </sheetData>
  <mergeCells count="133">
    <mergeCell ref="C202:D202"/>
    <mergeCell ref="C203:D203"/>
    <mergeCell ref="C204:D204"/>
    <mergeCell ref="C205:D205"/>
    <mergeCell ref="C206:D206"/>
    <mergeCell ref="C208:D208"/>
    <mergeCell ref="C188:D188"/>
    <mergeCell ref="C190:D190"/>
    <mergeCell ref="C177:D177"/>
    <mergeCell ref="C157:D157"/>
    <mergeCell ref="C159:D159"/>
    <mergeCell ref="C162:D162"/>
    <mergeCell ref="C163:D163"/>
    <mergeCell ref="C165:D165"/>
    <mergeCell ref="C144:D144"/>
    <mergeCell ref="C145:D145"/>
    <mergeCell ref="C149:D149"/>
    <mergeCell ref="C150:D150"/>
    <mergeCell ref="C151:D151"/>
    <mergeCell ref="C152:D152"/>
    <mergeCell ref="C153:D153"/>
    <mergeCell ref="C137:D137"/>
    <mergeCell ref="C138:D138"/>
    <mergeCell ref="C140:D140"/>
    <mergeCell ref="C141:D141"/>
    <mergeCell ref="C142:D142"/>
    <mergeCell ref="C143:D143"/>
    <mergeCell ref="C116:D116"/>
    <mergeCell ref="C123:D123"/>
    <mergeCell ref="C125:D125"/>
    <mergeCell ref="C127:D127"/>
    <mergeCell ref="C133:D133"/>
    <mergeCell ref="C134:D134"/>
    <mergeCell ref="C135:D135"/>
    <mergeCell ref="C136:D13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4:D94"/>
    <mergeCell ref="C95:D95"/>
    <mergeCell ref="C96:D96"/>
    <mergeCell ref="C83:D83"/>
    <mergeCell ref="C85:D85"/>
    <mergeCell ref="C86:D86"/>
    <mergeCell ref="C87:D87"/>
    <mergeCell ref="C88:D88"/>
    <mergeCell ref="C89:D89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6:D56"/>
    <mergeCell ref="C57:D57"/>
    <mergeCell ref="C58:D5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2:D32"/>
    <mergeCell ref="C34:D34"/>
    <mergeCell ref="C35:D35"/>
    <mergeCell ref="C36:D36"/>
    <mergeCell ref="C37:D37"/>
    <mergeCell ref="C38:D38"/>
    <mergeCell ref="C25:D25"/>
    <mergeCell ref="C26:D26"/>
    <mergeCell ref="C28:D28"/>
    <mergeCell ref="C29:D29"/>
    <mergeCell ref="C30:D30"/>
    <mergeCell ref="C31:D31"/>
    <mergeCell ref="C18:D18"/>
    <mergeCell ref="C19:D19"/>
    <mergeCell ref="C20:D20"/>
    <mergeCell ref="C22:D22"/>
    <mergeCell ref="C23:D23"/>
    <mergeCell ref="C24:D24"/>
    <mergeCell ref="A1:G1"/>
    <mergeCell ref="A3:B3"/>
    <mergeCell ref="A4:B4"/>
    <mergeCell ref="E4:G4"/>
    <mergeCell ref="C9:D9"/>
    <mergeCell ref="C13:D13"/>
    <mergeCell ref="C14:D14"/>
    <mergeCell ref="C17:D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2014-03-11T07:54:44Z</dcterms:created>
  <dcterms:modified xsi:type="dcterms:W3CDTF">2014-03-11T07:57:33Z</dcterms:modified>
  <cp:category/>
  <cp:version/>
  <cp:contentType/>
  <cp:contentStatus/>
</cp:coreProperties>
</file>