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mc:AlternateContent xmlns:mc="http://schemas.openxmlformats.org/markup-compatibility/2006">
    <mc:Choice Requires="x15">
      <x15ac:absPath xmlns:x15ac="http://schemas.microsoft.com/office/spreadsheetml/2010/11/ac" url="C:\Users\baluchova\Desktop\Zadávací řízení TAG\VYHHLAŠENÍ\"/>
    </mc:Choice>
  </mc:AlternateContent>
  <xr:revisionPtr revIDLastSave="0" documentId="13_ncr:1_{9D3527B8-7A2D-4F58-89F5-5DDAB8C1C34D}" xr6:coauthVersionLast="36" xr6:coauthVersionMax="36" xr10:uidLastSave="{00000000-0000-0000-0000-000000000000}"/>
  <bookViews>
    <workbookView xWindow="0" yWindow="0" windowWidth="21570" windowHeight="7980" xr2:uid="{00000000-000D-0000-FFFF-FFFF00000000}"/>
  </bookViews>
  <sheets>
    <sheet name="Rekapitulace stavby" sheetId="1" r:id="rId1"/>
    <sheet name="01 - Stavební část" sheetId="2" r:id="rId2"/>
    <sheet name="02 - Elektroinstalace" sheetId="4" r:id="rId3"/>
    <sheet name="Pokyny pro vyplnění" sheetId="3" r:id="rId4"/>
  </sheets>
  <externalReferences>
    <externalReference r:id="rId5"/>
  </externalReferences>
  <definedNames>
    <definedName name="_xlnm._FilterDatabase" localSheetId="1" hidden="1">'01 - Stavební část'!$C$110:$K$873</definedName>
    <definedName name="_xlnm.Print_Titles" localSheetId="1">'01 - Stavební část'!$110:$110</definedName>
    <definedName name="_xlnm.Print_Titles" localSheetId="0">'Rekapitulace stavby'!$52:$52</definedName>
    <definedName name="_xlnm.Print_Area" localSheetId="1">'01 - Stavební část'!$C$4:$J$39,'01 - Stavební část'!$C$45:$J$92,'01 - Stavební část'!$C$98:$K$873</definedName>
    <definedName name="_xlnm.Print_Area" localSheetId="3">'Pokyny pro vyplnění'!$B$2:$K$71,'Pokyny pro vyplnění'!$B$74:$K$118,'Pokyny pro vyplnění'!$B$121:$K$161,'Pokyny pro vyplnění'!$B$164:$K$218</definedName>
    <definedName name="_xlnm.Print_Area" localSheetId="0">'Rekapitulace stavby'!$A$2:$AQ$60</definedName>
  </definedNames>
  <calcPr calcId="191029"/>
</workbook>
</file>

<file path=xl/calcChain.xml><?xml version="1.0" encoding="utf-8"?>
<calcChain xmlns="http://schemas.openxmlformats.org/spreadsheetml/2006/main">
  <c r="E35" i="4" l="1"/>
  <c r="F108" i="2"/>
  <c r="B6" i="4"/>
  <c r="B2" i="4"/>
  <c r="F107" i="2"/>
  <c r="G52" i="4"/>
  <c r="E52" i="4"/>
  <c r="G51" i="4"/>
  <c r="E51" i="4"/>
  <c r="G50" i="4"/>
  <c r="E50" i="4"/>
  <c r="G49" i="4"/>
  <c r="E49" i="4"/>
  <c r="G48" i="4"/>
  <c r="E48" i="4"/>
  <c r="G47" i="4"/>
  <c r="E47" i="4"/>
  <c r="G45" i="4"/>
  <c r="E45" i="4"/>
  <c r="G42" i="4"/>
  <c r="E42" i="4"/>
  <c r="G41" i="4"/>
  <c r="E41" i="4"/>
  <c r="G38" i="4"/>
  <c r="E38" i="4"/>
  <c r="G37" i="4"/>
  <c r="E37" i="4"/>
  <c r="G36" i="4"/>
  <c r="E36" i="4"/>
  <c r="G35" i="4"/>
  <c r="G32" i="4"/>
  <c r="E32" i="4"/>
  <c r="G31" i="4"/>
  <c r="E31" i="4"/>
  <c r="G30" i="4"/>
  <c r="E30" i="4"/>
  <c r="G29" i="4"/>
  <c r="E29" i="4"/>
  <c r="G28" i="4"/>
  <c r="E28" i="4"/>
  <c r="G27" i="4"/>
  <c r="E27" i="4"/>
  <c r="G26" i="4"/>
  <c r="E26" i="4"/>
  <c r="G23" i="4"/>
  <c r="E23" i="4"/>
  <c r="G22" i="4"/>
  <c r="E22" i="4"/>
  <c r="G21" i="4"/>
  <c r="E21" i="4"/>
  <c r="G20" i="4"/>
  <c r="E20" i="4"/>
  <c r="G17" i="4"/>
  <c r="E17" i="4"/>
  <c r="G16" i="4"/>
  <c r="E16" i="4"/>
  <c r="G13" i="4"/>
  <c r="E13" i="4"/>
  <c r="G12" i="4"/>
  <c r="E12" i="4"/>
  <c r="B5" i="4"/>
  <c r="B4" i="4"/>
  <c r="B3" i="4"/>
  <c r="G54" i="4" l="1"/>
  <c r="E54" i="4"/>
  <c r="G56" i="4" l="1"/>
  <c r="AH56" i="1" s="1"/>
  <c r="AN56" i="1" s="1"/>
  <c r="J37" i="2" l="1"/>
  <c r="J36" i="2"/>
  <c r="AY55" i="1"/>
  <c r="J35" i="2"/>
  <c r="AX55" i="1" s="1"/>
  <c r="BI873" i="2"/>
  <c r="BH873" i="2"/>
  <c r="BG873" i="2"/>
  <c r="BF873" i="2"/>
  <c r="T873" i="2"/>
  <c r="R873" i="2"/>
  <c r="P873" i="2"/>
  <c r="BI872" i="2"/>
  <c r="BH872" i="2"/>
  <c r="BG872" i="2"/>
  <c r="BF872" i="2"/>
  <c r="T872" i="2"/>
  <c r="R872" i="2"/>
  <c r="P872" i="2"/>
  <c r="BI871" i="2"/>
  <c r="BH871" i="2"/>
  <c r="BG871" i="2"/>
  <c r="BF871" i="2"/>
  <c r="T871" i="2"/>
  <c r="R871" i="2"/>
  <c r="P871" i="2"/>
  <c r="BI869" i="2"/>
  <c r="BH869" i="2"/>
  <c r="BG869" i="2"/>
  <c r="BF869" i="2"/>
  <c r="T869" i="2"/>
  <c r="T868" i="2"/>
  <c r="R869" i="2"/>
  <c r="R868" i="2"/>
  <c r="P869" i="2"/>
  <c r="P868" i="2"/>
  <c r="BI866" i="2"/>
  <c r="BH866" i="2"/>
  <c r="BG866" i="2"/>
  <c r="BF866" i="2"/>
  <c r="T866" i="2"/>
  <c r="R866" i="2"/>
  <c r="P866" i="2"/>
  <c r="BI836" i="2"/>
  <c r="BH836" i="2"/>
  <c r="BG836" i="2"/>
  <c r="BF836" i="2"/>
  <c r="T836" i="2"/>
  <c r="R836" i="2"/>
  <c r="P836" i="2"/>
  <c r="BI816" i="2"/>
  <c r="BH816" i="2"/>
  <c r="BG816" i="2"/>
  <c r="BF816" i="2"/>
  <c r="T816" i="2"/>
  <c r="R816" i="2"/>
  <c r="P816" i="2"/>
  <c r="BI813" i="2"/>
  <c r="BH813" i="2"/>
  <c r="BG813" i="2"/>
  <c r="BF813" i="2"/>
  <c r="T813" i="2"/>
  <c r="R813" i="2"/>
  <c r="P813" i="2"/>
  <c r="BI811" i="2"/>
  <c r="BH811" i="2"/>
  <c r="BG811" i="2"/>
  <c r="BF811" i="2"/>
  <c r="T811" i="2"/>
  <c r="R811" i="2"/>
  <c r="P811" i="2"/>
  <c r="BI802" i="2"/>
  <c r="BH802" i="2"/>
  <c r="BG802" i="2"/>
  <c r="BF802" i="2"/>
  <c r="T802" i="2"/>
  <c r="R802" i="2"/>
  <c r="P802" i="2"/>
  <c r="BI800" i="2"/>
  <c r="BH800" i="2"/>
  <c r="BG800" i="2"/>
  <c r="BF800" i="2"/>
  <c r="T800" i="2"/>
  <c r="R800" i="2"/>
  <c r="P800" i="2"/>
  <c r="BI793" i="2"/>
  <c r="BH793" i="2"/>
  <c r="BG793" i="2"/>
  <c r="BF793" i="2"/>
  <c r="T793" i="2"/>
  <c r="R793" i="2"/>
  <c r="P793" i="2"/>
  <c r="BI786" i="2"/>
  <c r="BH786" i="2"/>
  <c r="BG786" i="2"/>
  <c r="BF786" i="2"/>
  <c r="T786" i="2"/>
  <c r="R786" i="2"/>
  <c r="P786" i="2"/>
  <c r="BI784" i="2"/>
  <c r="BH784" i="2"/>
  <c r="BG784" i="2"/>
  <c r="BF784" i="2"/>
  <c r="T784" i="2"/>
  <c r="R784" i="2"/>
  <c r="P784" i="2"/>
  <c r="BI775" i="2"/>
  <c r="BH775" i="2"/>
  <c r="BG775" i="2"/>
  <c r="BF775" i="2"/>
  <c r="T775" i="2"/>
  <c r="R775" i="2"/>
  <c r="P775" i="2"/>
  <c r="BI766" i="2"/>
  <c r="BH766" i="2"/>
  <c r="BG766" i="2"/>
  <c r="BF766" i="2"/>
  <c r="T766" i="2"/>
  <c r="R766" i="2"/>
  <c r="P766" i="2"/>
  <c r="BI763" i="2"/>
  <c r="BH763" i="2"/>
  <c r="BG763" i="2"/>
  <c r="BF763" i="2"/>
  <c r="T763" i="2"/>
  <c r="R763" i="2"/>
  <c r="P763" i="2"/>
  <c r="BI761" i="2"/>
  <c r="BH761" i="2"/>
  <c r="BG761" i="2"/>
  <c r="BF761" i="2"/>
  <c r="T761" i="2"/>
  <c r="R761" i="2"/>
  <c r="P761" i="2"/>
  <c r="BI759" i="2"/>
  <c r="BH759" i="2"/>
  <c r="BG759" i="2"/>
  <c r="BF759" i="2"/>
  <c r="T759" i="2"/>
  <c r="R759" i="2"/>
  <c r="P759" i="2"/>
  <c r="BI753" i="2"/>
  <c r="BH753" i="2"/>
  <c r="BG753" i="2"/>
  <c r="BF753" i="2"/>
  <c r="T753" i="2"/>
  <c r="R753" i="2"/>
  <c r="P753" i="2"/>
  <c r="BI751" i="2"/>
  <c r="BH751" i="2"/>
  <c r="BG751" i="2"/>
  <c r="BF751" i="2"/>
  <c r="T751" i="2"/>
  <c r="R751" i="2"/>
  <c r="P751" i="2"/>
  <c r="BI745" i="2"/>
  <c r="BH745" i="2"/>
  <c r="BG745" i="2"/>
  <c r="BF745" i="2"/>
  <c r="T745" i="2"/>
  <c r="R745" i="2"/>
  <c r="P745" i="2"/>
  <c r="BI743" i="2"/>
  <c r="BH743" i="2"/>
  <c r="BG743" i="2"/>
  <c r="BF743" i="2"/>
  <c r="T743" i="2"/>
  <c r="R743" i="2"/>
  <c r="P743" i="2"/>
  <c r="BI742" i="2"/>
  <c r="BH742" i="2"/>
  <c r="BG742" i="2"/>
  <c r="BF742" i="2"/>
  <c r="T742" i="2"/>
  <c r="R742" i="2"/>
  <c r="P742" i="2"/>
  <c r="BI740" i="2"/>
  <c r="BH740" i="2"/>
  <c r="BG740" i="2"/>
  <c r="BF740" i="2"/>
  <c r="T740" i="2"/>
  <c r="R740" i="2"/>
  <c r="P740" i="2"/>
  <c r="BI736" i="2"/>
  <c r="BH736" i="2"/>
  <c r="BG736" i="2"/>
  <c r="BF736" i="2"/>
  <c r="T736" i="2"/>
  <c r="R736" i="2"/>
  <c r="P736" i="2"/>
  <c r="BI732" i="2"/>
  <c r="BH732" i="2"/>
  <c r="BG732" i="2"/>
  <c r="BF732" i="2"/>
  <c r="T732" i="2"/>
  <c r="R732" i="2"/>
  <c r="P732" i="2"/>
  <c r="BI730" i="2"/>
  <c r="BH730" i="2"/>
  <c r="BG730" i="2"/>
  <c r="BF730" i="2"/>
  <c r="T730" i="2"/>
  <c r="R730" i="2"/>
  <c r="P730" i="2"/>
  <c r="BI728" i="2"/>
  <c r="BH728" i="2"/>
  <c r="BG728" i="2"/>
  <c r="BF728" i="2"/>
  <c r="T728" i="2"/>
  <c r="R728" i="2"/>
  <c r="P728" i="2"/>
  <c r="BI725" i="2"/>
  <c r="BH725" i="2"/>
  <c r="BG725" i="2"/>
  <c r="BF725" i="2"/>
  <c r="T725" i="2"/>
  <c r="R725" i="2"/>
  <c r="P725" i="2"/>
  <c r="BI723" i="2"/>
  <c r="BH723" i="2"/>
  <c r="BG723" i="2"/>
  <c r="BF723" i="2"/>
  <c r="T723" i="2"/>
  <c r="R723" i="2"/>
  <c r="P723" i="2"/>
  <c r="BI720" i="2"/>
  <c r="BH720" i="2"/>
  <c r="BG720" i="2"/>
  <c r="BF720" i="2"/>
  <c r="T720" i="2"/>
  <c r="R720" i="2"/>
  <c r="P720" i="2"/>
  <c r="BI717" i="2"/>
  <c r="BH717" i="2"/>
  <c r="BG717" i="2"/>
  <c r="BF717" i="2"/>
  <c r="T717" i="2"/>
  <c r="R717" i="2"/>
  <c r="P717" i="2"/>
  <c r="BI715" i="2"/>
  <c r="BH715" i="2"/>
  <c r="BG715" i="2"/>
  <c r="BF715" i="2"/>
  <c r="T715" i="2"/>
  <c r="R715" i="2"/>
  <c r="P715" i="2"/>
  <c r="BI713" i="2"/>
  <c r="BH713" i="2"/>
  <c r="BG713" i="2"/>
  <c r="BF713" i="2"/>
  <c r="T713" i="2"/>
  <c r="R713" i="2"/>
  <c r="P713" i="2"/>
  <c r="BI711" i="2"/>
  <c r="BH711" i="2"/>
  <c r="BG711" i="2"/>
  <c r="BF711" i="2"/>
  <c r="T711" i="2"/>
  <c r="R711" i="2"/>
  <c r="P711" i="2"/>
  <c r="BI708" i="2"/>
  <c r="BH708" i="2"/>
  <c r="BG708" i="2"/>
  <c r="BF708" i="2"/>
  <c r="T708" i="2"/>
  <c r="R708" i="2"/>
  <c r="P708" i="2"/>
  <c r="BI705" i="2"/>
  <c r="BH705" i="2"/>
  <c r="BG705" i="2"/>
  <c r="BF705" i="2"/>
  <c r="T705" i="2"/>
  <c r="R705" i="2"/>
  <c r="P705" i="2"/>
  <c r="BI704" i="2"/>
  <c r="BH704" i="2"/>
  <c r="BG704" i="2"/>
  <c r="BF704" i="2"/>
  <c r="T704" i="2"/>
  <c r="R704" i="2"/>
  <c r="P704" i="2"/>
  <c r="BI701" i="2"/>
  <c r="BH701" i="2"/>
  <c r="BG701" i="2"/>
  <c r="BF701" i="2"/>
  <c r="T701" i="2"/>
  <c r="R701" i="2"/>
  <c r="P701" i="2"/>
  <c r="BI699" i="2"/>
  <c r="BH699" i="2"/>
  <c r="BG699" i="2"/>
  <c r="BF699" i="2"/>
  <c r="T699" i="2"/>
  <c r="R699" i="2"/>
  <c r="P699" i="2"/>
  <c r="BI698" i="2"/>
  <c r="BH698" i="2"/>
  <c r="BG698" i="2"/>
  <c r="BF698" i="2"/>
  <c r="T698" i="2"/>
  <c r="R698" i="2"/>
  <c r="P698" i="2"/>
  <c r="BI697" i="2"/>
  <c r="BH697" i="2"/>
  <c r="BG697" i="2"/>
  <c r="BF697" i="2"/>
  <c r="T697" i="2"/>
  <c r="R697" i="2"/>
  <c r="P697" i="2"/>
  <c r="BI696" i="2"/>
  <c r="BH696" i="2"/>
  <c r="BG696" i="2"/>
  <c r="BF696" i="2"/>
  <c r="T696" i="2"/>
  <c r="R696" i="2"/>
  <c r="P696" i="2"/>
  <c r="BI695" i="2"/>
  <c r="BH695" i="2"/>
  <c r="BG695" i="2"/>
  <c r="BF695" i="2"/>
  <c r="T695" i="2"/>
  <c r="R695" i="2"/>
  <c r="P695" i="2"/>
  <c r="BI694" i="2"/>
  <c r="BH694" i="2"/>
  <c r="BG694" i="2"/>
  <c r="BF694" i="2"/>
  <c r="T694" i="2"/>
  <c r="R694" i="2"/>
  <c r="P694" i="2"/>
  <c r="BI693" i="2"/>
  <c r="BH693" i="2"/>
  <c r="BG693" i="2"/>
  <c r="BF693" i="2"/>
  <c r="T693" i="2"/>
  <c r="R693" i="2"/>
  <c r="P693" i="2"/>
  <c r="BI689" i="2"/>
  <c r="BH689" i="2"/>
  <c r="BG689" i="2"/>
  <c r="BF689" i="2"/>
  <c r="T689" i="2"/>
  <c r="R689" i="2"/>
  <c r="P689" i="2"/>
  <c r="BI687" i="2"/>
  <c r="BH687" i="2"/>
  <c r="BG687" i="2"/>
  <c r="BF687" i="2"/>
  <c r="T687" i="2"/>
  <c r="T686" i="2"/>
  <c r="R687" i="2"/>
  <c r="R686" i="2"/>
  <c r="P687" i="2"/>
  <c r="P686" i="2"/>
  <c r="BI684" i="2"/>
  <c r="BH684" i="2"/>
  <c r="BG684" i="2"/>
  <c r="BF684" i="2"/>
  <c r="T684" i="2"/>
  <c r="R684" i="2"/>
  <c r="P684" i="2"/>
  <c r="BI682" i="2"/>
  <c r="BH682" i="2"/>
  <c r="BG682" i="2"/>
  <c r="BF682" i="2"/>
  <c r="T682" i="2"/>
  <c r="R682" i="2"/>
  <c r="P682" i="2"/>
  <c r="BI681" i="2"/>
  <c r="BH681" i="2"/>
  <c r="BG681" i="2"/>
  <c r="BF681" i="2"/>
  <c r="T681" i="2"/>
  <c r="R681" i="2"/>
  <c r="P681" i="2"/>
  <c r="BI679" i="2"/>
  <c r="BH679" i="2"/>
  <c r="BG679" i="2"/>
  <c r="BF679" i="2"/>
  <c r="T679" i="2"/>
  <c r="R679" i="2"/>
  <c r="P679" i="2"/>
  <c r="BI677" i="2"/>
  <c r="BH677" i="2"/>
  <c r="BG677" i="2"/>
  <c r="BF677" i="2"/>
  <c r="T677" i="2"/>
  <c r="R677" i="2"/>
  <c r="P677" i="2"/>
  <c r="BI675" i="2"/>
  <c r="BH675" i="2"/>
  <c r="BG675" i="2"/>
  <c r="BF675" i="2"/>
  <c r="T675" i="2"/>
  <c r="R675" i="2"/>
  <c r="P675" i="2"/>
  <c r="BI673" i="2"/>
  <c r="BH673" i="2"/>
  <c r="BG673" i="2"/>
  <c r="BF673" i="2"/>
  <c r="T673" i="2"/>
  <c r="R673" i="2"/>
  <c r="P673" i="2"/>
  <c r="BI671" i="2"/>
  <c r="BH671" i="2"/>
  <c r="BG671" i="2"/>
  <c r="BF671" i="2"/>
  <c r="T671" i="2"/>
  <c r="R671" i="2"/>
  <c r="P671" i="2"/>
  <c r="BI669" i="2"/>
  <c r="BH669" i="2"/>
  <c r="BG669" i="2"/>
  <c r="BF669" i="2"/>
  <c r="T669" i="2"/>
  <c r="R669" i="2"/>
  <c r="P669" i="2"/>
  <c r="BI668" i="2"/>
  <c r="BH668" i="2"/>
  <c r="BG668" i="2"/>
  <c r="BF668" i="2"/>
  <c r="T668" i="2"/>
  <c r="R668" i="2"/>
  <c r="P668" i="2"/>
  <c r="BI667" i="2"/>
  <c r="BH667" i="2"/>
  <c r="BG667" i="2"/>
  <c r="BF667" i="2"/>
  <c r="T667" i="2"/>
  <c r="R667" i="2"/>
  <c r="P667" i="2"/>
  <c r="BI666" i="2"/>
  <c r="BH666" i="2"/>
  <c r="BG666" i="2"/>
  <c r="BF666" i="2"/>
  <c r="T666" i="2"/>
  <c r="R666" i="2"/>
  <c r="P666" i="2"/>
  <c r="BI665" i="2"/>
  <c r="BH665" i="2"/>
  <c r="BG665" i="2"/>
  <c r="BF665" i="2"/>
  <c r="T665" i="2"/>
  <c r="R665" i="2"/>
  <c r="P665" i="2"/>
  <c r="BI662" i="2"/>
  <c r="BH662" i="2"/>
  <c r="BG662" i="2"/>
  <c r="BF662" i="2"/>
  <c r="T662" i="2"/>
  <c r="T661" i="2"/>
  <c r="R662" i="2"/>
  <c r="R661" i="2" s="1"/>
  <c r="P662" i="2"/>
  <c r="P661" i="2"/>
  <c r="BI659" i="2"/>
  <c r="BH659" i="2"/>
  <c r="BG659" i="2"/>
  <c r="BF659" i="2"/>
  <c r="T659" i="2"/>
  <c r="R659" i="2"/>
  <c r="P659" i="2"/>
  <c r="BI657" i="2"/>
  <c r="BH657" i="2"/>
  <c r="BG657" i="2"/>
  <c r="BF657" i="2"/>
  <c r="T657" i="2"/>
  <c r="R657" i="2"/>
  <c r="P657" i="2"/>
  <c r="BI651" i="2"/>
  <c r="BH651" i="2"/>
  <c r="BG651" i="2"/>
  <c r="BF651" i="2"/>
  <c r="T651" i="2"/>
  <c r="R651" i="2"/>
  <c r="P651" i="2"/>
  <c r="BI645" i="2"/>
  <c r="BH645" i="2"/>
  <c r="BG645" i="2"/>
  <c r="BF645" i="2"/>
  <c r="T645" i="2"/>
  <c r="R645" i="2"/>
  <c r="P645" i="2"/>
  <c r="BI641" i="2"/>
  <c r="BH641" i="2"/>
  <c r="BG641" i="2"/>
  <c r="BF641" i="2"/>
  <c r="T641" i="2"/>
  <c r="T640" i="2" s="1"/>
  <c r="R641" i="2"/>
  <c r="R640" i="2"/>
  <c r="P641" i="2"/>
  <c r="P640" i="2" s="1"/>
  <c r="BI638" i="2"/>
  <c r="BH638" i="2"/>
  <c r="BG638" i="2"/>
  <c r="BF638" i="2"/>
  <c r="T638" i="2"/>
  <c r="R638" i="2"/>
  <c r="P638" i="2"/>
  <c r="BI635" i="2"/>
  <c r="BH635" i="2"/>
  <c r="BG635" i="2"/>
  <c r="BF635" i="2"/>
  <c r="T635" i="2"/>
  <c r="R635" i="2"/>
  <c r="P635" i="2"/>
  <c r="BI633" i="2"/>
  <c r="BH633" i="2"/>
  <c r="BG633" i="2"/>
  <c r="BF633" i="2"/>
  <c r="T633" i="2"/>
  <c r="R633" i="2"/>
  <c r="P633" i="2"/>
  <c r="BI631" i="2"/>
  <c r="BH631" i="2"/>
  <c r="BG631" i="2"/>
  <c r="BF631" i="2"/>
  <c r="T631" i="2"/>
  <c r="R631" i="2"/>
  <c r="P631" i="2"/>
  <c r="BI623" i="2"/>
  <c r="BH623" i="2"/>
  <c r="BG623" i="2"/>
  <c r="BF623" i="2"/>
  <c r="T623" i="2"/>
  <c r="R623" i="2"/>
  <c r="P623" i="2"/>
  <c r="BI620" i="2"/>
  <c r="BH620" i="2"/>
  <c r="BG620" i="2"/>
  <c r="BF620" i="2"/>
  <c r="T620" i="2"/>
  <c r="R620" i="2"/>
  <c r="P620" i="2"/>
  <c r="BI614" i="2"/>
  <c r="BH614" i="2"/>
  <c r="BG614" i="2"/>
  <c r="BF614" i="2"/>
  <c r="T614" i="2"/>
  <c r="R614" i="2"/>
  <c r="P614" i="2"/>
  <c r="BI610" i="2"/>
  <c r="BH610" i="2"/>
  <c r="BG610" i="2"/>
  <c r="BF610" i="2"/>
  <c r="T610" i="2"/>
  <c r="R610" i="2"/>
  <c r="P610" i="2"/>
  <c r="BI606" i="2"/>
  <c r="BH606" i="2"/>
  <c r="BG606" i="2"/>
  <c r="BF606" i="2"/>
  <c r="T606" i="2"/>
  <c r="R606" i="2"/>
  <c r="P606" i="2"/>
  <c r="BI599" i="2"/>
  <c r="BH599" i="2"/>
  <c r="BG599" i="2"/>
  <c r="BF599" i="2"/>
  <c r="T599" i="2"/>
  <c r="R599" i="2"/>
  <c r="P599" i="2"/>
  <c r="BI597" i="2"/>
  <c r="BH597" i="2"/>
  <c r="BG597" i="2"/>
  <c r="BF597" i="2"/>
  <c r="T597" i="2"/>
  <c r="R597" i="2"/>
  <c r="P597" i="2"/>
  <c r="BI594" i="2"/>
  <c r="BH594" i="2"/>
  <c r="BG594" i="2"/>
  <c r="BF594" i="2"/>
  <c r="T594" i="2"/>
  <c r="R594" i="2"/>
  <c r="P594" i="2"/>
  <c r="BI588" i="2"/>
  <c r="BH588" i="2"/>
  <c r="BG588" i="2"/>
  <c r="BF588" i="2"/>
  <c r="T588" i="2"/>
  <c r="R588" i="2"/>
  <c r="P588" i="2"/>
  <c r="BI585" i="2"/>
  <c r="BH585" i="2"/>
  <c r="BG585" i="2"/>
  <c r="BF585" i="2"/>
  <c r="T585" i="2"/>
  <c r="R585" i="2"/>
  <c r="P585" i="2"/>
  <c r="BI582" i="2"/>
  <c r="BH582" i="2"/>
  <c r="BG582" i="2"/>
  <c r="BF582" i="2"/>
  <c r="T582" i="2"/>
  <c r="R582" i="2"/>
  <c r="P582" i="2"/>
  <c r="BI574" i="2"/>
  <c r="BH574" i="2"/>
  <c r="BG574" i="2"/>
  <c r="BF574" i="2"/>
  <c r="T574" i="2"/>
  <c r="R574" i="2"/>
  <c r="P574" i="2"/>
  <c r="BI570" i="2"/>
  <c r="BH570" i="2"/>
  <c r="BG570" i="2"/>
  <c r="BF570" i="2"/>
  <c r="T570" i="2"/>
  <c r="R570" i="2"/>
  <c r="P570" i="2"/>
  <c r="BI566" i="2"/>
  <c r="BH566" i="2"/>
  <c r="BG566" i="2"/>
  <c r="BF566" i="2"/>
  <c r="T566" i="2"/>
  <c r="R566" i="2"/>
  <c r="P566" i="2"/>
  <c r="BI561" i="2"/>
  <c r="BH561" i="2"/>
  <c r="BG561" i="2"/>
  <c r="BF561" i="2"/>
  <c r="T561" i="2"/>
  <c r="R561" i="2"/>
  <c r="P561" i="2"/>
  <c r="BI554" i="2"/>
  <c r="BH554" i="2"/>
  <c r="BG554" i="2"/>
  <c r="BF554" i="2"/>
  <c r="T554" i="2"/>
  <c r="R554" i="2"/>
  <c r="P554" i="2"/>
  <c r="BI550" i="2"/>
  <c r="BH550" i="2"/>
  <c r="BG550" i="2"/>
  <c r="BF550" i="2"/>
  <c r="T550" i="2"/>
  <c r="R550" i="2"/>
  <c r="P550" i="2"/>
  <c r="BI543" i="2"/>
  <c r="BH543" i="2"/>
  <c r="BG543" i="2"/>
  <c r="BF543" i="2"/>
  <c r="T543" i="2"/>
  <c r="R543" i="2"/>
  <c r="P543" i="2"/>
  <c r="BI541" i="2"/>
  <c r="BH541" i="2"/>
  <c r="BG541" i="2"/>
  <c r="BF541" i="2"/>
  <c r="T541" i="2"/>
  <c r="R541" i="2"/>
  <c r="P541" i="2"/>
  <c r="BI539" i="2"/>
  <c r="BH539" i="2"/>
  <c r="BG539" i="2"/>
  <c r="BF539" i="2"/>
  <c r="T539" i="2"/>
  <c r="R539" i="2"/>
  <c r="P539" i="2"/>
  <c r="BI532" i="2"/>
  <c r="BH532" i="2"/>
  <c r="BG532" i="2"/>
  <c r="BF532" i="2"/>
  <c r="T532" i="2"/>
  <c r="R532" i="2"/>
  <c r="P532" i="2"/>
  <c r="BI528" i="2"/>
  <c r="BH528" i="2"/>
  <c r="BG528" i="2"/>
  <c r="BF528" i="2"/>
  <c r="T528" i="2"/>
  <c r="R528" i="2"/>
  <c r="P528" i="2"/>
  <c r="BI526" i="2"/>
  <c r="BH526" i="2"/>
  <c r="BG526" i="2"/>
  <c r="BF526" i="2"/>
  <c r="T526" i="2"/>
  <c r="R526" i="2"/>
  <c r="P526" i="2"/>
  <c r="BI524" i="2"/>
  <c r="BH524" i="2"/>
  <c r="BG524" i="2"/>
  <c r="BF524" i="2"/>
  <c r="T524" i="2"/>
  <c r="R524" i="2"/>
  <c r="P524" i="2"/>
  <c r="BI521" i="2"/>
  <c r="BH521" i="2"/>
  <c r="BG521" i="2"/>
  <c r="BF521" i="2"/>
  <c r="T521" i="2"/>
  <c r="R521" i="2"/>
  <c r="P521" i="2"/>
  <c r="BI519" i="2"/>
  <c r="BH519" i="2"/>
  <c r="BG519" i="2"/>
  <c r="BF519" i="2"/>
  <c r="T519" i="2"/>
  <c r="R519" i="2"/>
  <c r="P519" i="2"/>
  <c r="BI515" i="2"/>
  <c r="BH515" i="2"/>
  <c r="BG515" i="2"/>
  <c r="BF515" i="2"/>
  <c r="T515" i="2"/>
  <c r="R515" i="2"/>
  <c r="P515" i="2"/>
  <c r="BI508" i="2"/>
  <c r="BH508" i="2"/>
  <c r="BG508" i="2"/>
  <c r="BF508" i="2"/>
  <c r="T508" i="2"/>
  <c r="T507" i="2"/>
  <c r="R508" i="2"/>
  <c r="R507" i="2"/>
  <c r="P508" i="2"/>
  <c r="P507" i="2"/>
  <c r="BI498" i="2"/>
  <c r="BH498" i="2"/>
  <c r="BG498" i="2"/>
  <c r="BF498" i="2"/>
  <c r="T498" i="2"/>
  <c r="R498" i="2"/>
  <c r="P498" i="2"/>
  <c r="BI496" i="2"/>
  <c r="BH496" i="2"/>
  <c r="BG496" i="2"/>
  <c r="BF496" i="2"/>
  <c r="T496" i="2"/>
  <c r="R496" i="2"/>
  <c r="P496" i="2"/>
  <c r="BI493" i="2"/>
  <c r="BH493" i="2"/>
  <c r="BG493" i="2"/>
  <c r="BF493" i="2"/>
  <c r="T493" i="2"/>
  <c r="R493" i="2"/>
  <c r="P493" i="2"/>
  <c r="BI491" i="2"/>
  <c r="BH491" i="2"/>
  <c r="BG491" i="2"/>
  <c r="BF491" i="2"/>
  <c r="T491" i="2"/>
  <c r="R491" i="2"/>
  <c r="P491" i="2"/>
  <c r="BI487" i="2"/>
  <c r="BH487" i="2"/>
  <c r="BG487" i="2"/>
  <c r="BF487" i="2"/>
  <c r="T487" i="2"/>
  <c r="R487" i="2"/>
  <c r="P487" i="2"/>
  <c r="BI485" i="2"/>
  <c r="BH485" i="2"/>
  <c r="BG485" i="2"/>
  <c r="BF485" i="2"/>
  <c r="T485" i="2"/>
  <c r="R485" i="2"/>
  <c r="P485" i="2"/>
  <c r="BI477" i="2"/>
  <c r="BH477" i="2"/>
  <c r="BG477" i="2"/>
  <c r="BF477" i="2"/>
  <c r="T477" i="2"/>
  <c r="R477" i="2"/>
  <c r="P477" i="2"/>
  <c r="BI475" i="2"/>
  <c r="BH475" i="2"/>
  <c r="BG475" i="2"/>
  <c r="BF475" i="2"/>
  <c r="T475" i="2"/>
  <c r="R475" i="2"/>
  <c r="P475" i="2"/>
  <c r="BI471" i="2"/>
  <c r="BH471" i="2"/>
  <c r="BG471" i="2"/>
  <c r="BF471" i="2"/>
  <c r="T471" i="2"/>
  <c r="R471" i="2"/>
  <c r="P471" i="2"/>
  <c r="BI463" i="2"/>
  <c r="BH463" i="2"/>
  <c r="BG463" i="2"/>
  <c r="BF463" i="2"/>
  <c r="T463" i="2"/>
  <c r="R463" i="2"/>
  <c r="P463" i="2"/>
  <c r="BI459" i="2"/>
  <c r="BH459" i="2"/>
  <c r="BG459" i="2"/>
  <c r="BF459" i="2"/>
  <c r="T459" i="2"/>
  <c r="R459" i="2"/>
  <c r="P459" i="2"/>
  <c r="BI452" i="2"/>
  <c r="BH452" i="2"/>
  <c r="BG452" i="2"/>
  <c r="BF452" i="2"/>
  <c r="T452" i="2"/>
  <c r="R452" i="2"/>
  <c r="P452" i="2"/>
  <c r="BI431" i="2"/>
  <c r="BH431" i="2"/>
  <c r="BG431" i="2"/>
  <c r="BF431" i="2"/>
  <c r="T431" i="2"/>
  <c r="R431" i="2"/>
  <c r="P431" i="2"/>
  <c r="BI414" i="2"/>
  <c r="BH414" i="2"/>
  <c r="BG414" i="2"/>
  <c r="BF414" i="2"/>
  <c r="T414" i="2"/>
  <c r="R414" i="2"/>
  <c r="P414" i="2"/>
  <c r="BI410" i="2"/>
  <c r="BH410" i="2"/>
  <c r="BG410" i="2"/>
  <c r="BF410" i="2"/>
  <c r="T410" i="2"/>
  <c r="R410" i="2"/>
  <c r="P410" i="2"/>
  <c r="BI384" i="2"/>
  <c r="BH384" i="2"/>
  <c r="BG384" i="2"/>
  <c r="BF384" i="2"/>
  <c r="T384" i="2"/>
  <c r="R384" i="2"/>
  <c r="P384" i="2"/>
  <c r="BI379" i="2"/>
  <c r="BH379" i="2"/>
  <c r="BG379" i="2"/>
  <c r="BF379" i="2"/>
  <c r="T379" i="2"/>
  <c r="R379" i="2"/>
  <c r="P379" i="2"/>
  <c r="BI376" i="2"/>
  <c r="BH376" i="2"/>
  <c r="BG376" i="2"/>
  <c r="BF376" i="2"/>
  <c r="T376" i="2"/>
  <c r="R376" i="2"/>
  <c r="P376" i="2"/>
  <c r="BI369" i="2"/>
  <c r="BH369" i="2"/>
  <c r="BG369" i="2"/>
  <c r="BF369" i="2"/>
  <c r="T369" i="2"/>
  <c r="R369" i="2"/>
  <c r="P369" i="2"/>
  <c r="BI361" i="2"/>
  <c r="BH361" i="2"/>
  <c r="BG361" i="2"/>
  <c r="BF361" i="2"/>
  <c r="T361" i="2"/>
  <c r="R361" i="2"/>
  <c r="P361" i="2"/>
  <c r="BI358" i="2"/>
  <c r="BH358" i="2"/>
  <c r="BG358" i="2"/>
  <c r="BF358" i="2"/>
  <c r="T358" i="2"/>
  <c r="R358" i="2"/>
  <c r="P358" i="2"/>
  <c r="BI352" i="2"/>
  <c r="BH352" i="2"/>
  <c r="BG352" i="2"/>
  <c r="BF352" i="2"/>
  <c r="T352" i="2"/>
  <c r="R352" i="2"/>
  <c r="P352" i="2"/>
  <c r="BI349" i="2"/>
  <c r="BH349" i="2"/>
  <c r="BG349" i="2"/>
  <c r="BF349" i="2"/>
  <c r="T349" i="2"/>
  <c r="R349" i="2"/>
  <c r="P349" i="2"/>
  <c r="BI346" i="2"/>
  <c r="BH346" i="2"/>
  <c r="BG346" i="2"/>
  <c r="BF346" i="2"/>
  <c r="T346" i="2"/>
  <c r="R346" i="2"/>
  <c r="P346" i="2"/>
  <c r="BI343" i="2"/>
  <c r="BH343" i="2"/>
  <c r="BG343" i="2"/>
  <c r="BF343" i="2"/>
  <c r="T343" i="2"/>
  <c r="R343" i="2"/>
  <c r="P343" i="2"/>
  <c r="BI340" i="2"/>
  <c r="BH340" i="2"/>
  <c r="BG340" i="2"/>
  <c r="BF340" i="2"/>
  <c r="T340" i="2"/>
  <c r="R340" i="2"/>
  <c r="P340" i="2"/>
  <c r="BI333" i="2"/>
  <c r="BH333" i="2"/>
  <c r="BG333" i="2"/>
  <c r="BF333" i="2"/>
  <c r="T333" i="2"/>
  <c r="R333" i="2"/>
  <c r="P333" i="2"/>
  <c r="BI321" i="2"/>
  <c r="BH321" i="2"/>
  <c r="BG321" i="2"/>
  <c r="BF321" i="2"/>
  <c r="T321" i="2"/>
  <c r="R321" i="2"/>
  <c r="P321" i="2"/>
  <c r="BI316" i="2"/>
  <c r="BH316" i="2"/>
  <c r="BG316" i="2"/>
  <c r="BF316" i="2"/>
  <c r="T316" i="2"/>
  <c r="R316" i="2"/>
  <c r="P316" i="2"/>
  <c r="BI306" i="2"/>
  <c r="BH306" i="2"/>
  <c r="BG306" i="2"/>
  <c r="BF306" i="2"/>
  <c r="T306" i="2"/>
  <c r="R306" i="2"/>
  <c r="P306" i="2"/>
  <c r="BI300" i="2"/>
  <c r="BH300" i="2"/>
  <c r="BG300" i="2"/>
  <c r="BF300" i="2"/>
  <c r="T300" i="2"/>
  <c r="R300" i="2"/>
  <c r="P300" i="2"/>
  <c r="BI289" i="2"/>
  <c r="BH289" i="2"/>
  <c r="BG289" i="2"/>
  <c r="BF289" i="2"/>
  <c r="T289" i="2"/>
  <c r="R289" i="2"/>
  <c r="P289" i="2"/>
  <c r="BI284" i="2"/>
  <c r="BH284" i="2"/>
  <c r="BG284" i="2"/>
  <c r="BF284" i="2"/>
  <c r="T284" i="2"/>
  <c r="T283" i="2"/>
  <c r="R284" i="2"/>
  <c r="R283" i="2"/>
  <c r="P284" i="2"/>
  <c r="P283" i="2"/>
  <c r="BI273" i="2"/>
  <c r="BH273" i="2"/>
  <c r="BG273" i="2"/>
  <c r="BF273" i="2"/>
  <c r="T273" i="2"/>
  <c r="R273" i="2"/>
  <c r="P273" i="2"/>
  <c r="BI270" i="2"/>
  <c r="BH270" i="2"/>
  <c r="BG270" i="2"/>
  <c r="BF270" i="2"/>
  <c r="T270" i="2"/>
  <c r="R270" i="2"/>
  <c r="P270" i="2"/>
  <c r="BI268" i="2"/>
  <c r="BH268" i="2"/>
  <c r="BG268" i="2"/>
  <c r="BF268" i="2"/>
  <c r="T268" i="2"/>
  <c r="R268" i="2"/>
  <c r="P268" i="2"/>
  <c r="BI260" i="2"/>
  <c r="BH260" i="2"/>
  <c r="BG260" i="2"/>
  <c r="BF260" i="2"/>
  <c r="T260" i="2"/>
  <c r="R260" i="2"/>
  <c r="P260" i="2"/>
  <c r="BI252" i="2"/>
  <c r="BH252" i="2"/>
  <c r="BG252" i="2"/>
  <c r="BF252" i="2"/>
  <c r="T252" i="2"/>
  <c r="R252" i="2"/>
  <c r="P252" i="2"/>
  <c r="BI248" i="2"/>
  <c r="BH248" i="2"/>
  <c r="BG248" i="2"/>
  <c r="BF248" i="2"/>
  <c r="T248" i="2"/>
  <c r="R248" i="2"/>
  <c r="P248" i="2"/>
  <c r="BI245" i="2"/>
  <c r="BH245" i="2"/>
  <c r="BG245" i="2"/>
  <c r="BF245" i="2"/>
  <c r="T245" i="2"/>
  <c r="R245" i="2"/>
  <c r="P245" i="2"/>
  <c r="BI242" i="2"/>
  <c r="BH242" i="2"/>
  <c r="BG242" i="2"/>
  <c r="BF242" i="2"/>
  <c r="T242" i="2"/>
  <c r="R242" i="2"/>
  <c r="P242" i="2"/>
  <c r="BI240" i="2"/>
  <c r="BH240" i="2"/>
  <c r="BG240" i="2"/>
  <c r="BF240" i="2"/>
  <c r="T240" i="2"/>
  <c r="R240" i="2"/>
  <c r="P240" i="2"/>
  <c r="BI238" i="2"/>
  <c r="BH238" i="2"/>
  <c r="BG238" i="2"/>
  <c r="BF238" i="2"/>
  <c r="T238" i="2"/>
  <c r="R238" i="2"/>
  <c r="P238" i="2"/>
  <c r="BI231" i="2"/>
  <c r="BH231" i="2"/>
  <c r="BG231" i="2"/>
  <c r="BF231" i="2"/>
  <c r="T231" i="2"/>
  <c r="R231" i="2"/>
  <c r="P231" i="2"/>
  <c r="BI224" i="2"/>
  <c r="BH224" i="2"/>
  <c r="BG224" i="2"/>
  <c r="BF224" i="2"/>
  <c r="T224" i="2"/>
  <c r="R224" i="2"/>
  <c r="P224" i="2"/>
  <c r="BI222" i="2"/>
  <c r="BH222" i="2"/>
  <c r="BG222" i="2"/>
  <c r="BF222" i="2"/>
  <c r="T222" i="2"/>
  <c r="R222" i="2"/>
  <c r="P222" i="2"/>
  <c r="BI216" i="2"/>
  <c r="BH216" i="2"/>
  <c r="BG216" i="2"/>
  <c r="BF216" i="2"/>
  <c r="T216" i="2"/>
  <c r="R216" i="2"/>
  <c r="P216" i="2"/>
  <c r="BI211" i="2"/>
  <c r="BH211" i="2"/>
  <c r="BG211" i="2"/>
  <c r="BF211" i="2"/>
  <c r="T211" i="2"/>
  <c r="R211" i="2"/>
  <c r="P211" i="2"/>
  <c r="BI207" i="2"/>
  <c r="BH207" i="2"/>
  <c r="BG207" i="2"/>
  <c r="BF207" i="2"/>
  <c r="T207" i="2"/>
  <c r="R207" i="2"/>
  <c r="P207" i="2"/>
  <c r="BI203" i="2"/>
  <c r="BH203" i="2"/>
  <c r="BG203" i="2"/>
  <c r="BF203" i="2"/>
  <c r="T203" i="2"/>
  <c r="R203" i="2"/>
  <c r="P203" i="2"/>
  <c r="BI199" i="2"/>
  <c r="BH199" i="2"/>
  <c r="BG199" i="2"/>
  <c r="BF199" i="2"/>
  <c r="T199" i="2"/>
  <c r="R199" i="2"/>
  <c r="P199" i="2"/>
  <c r="BI195" i="2"/>
  <c r="BH195" i="2"/>
  <c r="BG195" i="2"/>
  <c r="BF195" i="2"/>
  <c r="T195" i="2"/>
  <c r="R195" i="2"/>
  <c r="P195" i="2"/>
  <c r="BI193" i="2"/>
  <c r="BH193" i="2"/>
  <c r="BG193" i="2"/>
  <c r="BF193" i="2"/>
  <c r="T193" i="2"/>
  <c r="R193" i="2"/>
  <c r="P193" i="2"/>
  <c r="BI183" i="2"/>
  <c r="BH183" i="2"/>
  <c r="BG183" i="2"/>
  <c r="BF183" i="2"/>
  <c r="T183" i="2"/>
  <c r="R183" i="2"/>
  <c r="P183" i="2"/>
  <c r="BI179" i="2"/>
  <c r="BH179" i="2"/>
  <c r="BG179" i="2"/>
  <c r="BF179" i="2"/>
  <c r="T179" i="2"/>
  <c r="R179" i="2"/>
  <c r="P179" i="2"/>
  <c r="BI177" i="2"/>
  <c r="BH177" i="2"/>
  <c r="BG177" i="2"/>
  <c r="BF177" i="2"/>
  <c r="T177" i="2"/>
  <c r="R177" i="2"/>
  <c r="P177" i="2"/>
  <c r="BI170" i="2"/>
  <c r="BH170" i="2"/>
  <c r="BG170" i="2"/>
  <c r="BF170" i="2"/>
  <c r="T170" i="2"/>
  <c r="R170" i="2"/>
  <c r="P170" i="2"/>
  <c r="BI167" i="2"/>
  <c r="BH167" i="2"/>
  <c r="BG167" i="2"/>
  <c r="BF167" i="2"/>
  <c r="T167" i="2"/>
  <c r="R167" i="2"/>
  <c r="P167" i="2"/>
  <c r="BI163" i="2"/>
  <c r="BH163" i="2"/>
  <c r="BG163" i="2"/>
  <c r="BF163" i="2"/>
  <c r="T163" i="2"/>
  <c r="R163" i="2"/>
  <c r="P163" i="2"/>
  <c r="BI156" i="2"/>
  <c r="BH156" i="2"/>
  <c r="BG156" i="2"/>
  <c r="BF156" i="2"/>
  <c r="T156" i="2"/>
  <c r="R156" i="2"/>
  <c r="P156" i="2"/>
  <c r="BI149" i="2"/>
  <c r="BH149" i="2"/>
  <c r="BG149" i="2"/>
  <c r="BF149" i="2"/>
  <c r="T149" i="2"/>
  <c r="R149" i="2"/>
  <c r="P149" i="2"/>
  <c r="BI147" i="2"/>
  <c r="BH147" i="2"/>
  <c r="BG147" i="2"/>
  <c r="BF147" i="2"/>
  <c r="T147" i="2"/>
  <c r="R147" i="2"/>
  <c r="P147" i="2"/>
  <c r="BI146" i="2"/>
  <c r="BH146" i="2"/>
  <c r="BG146" i="2"/>
  <c r="BF146" i="2"/>
  <c r="T146" i="2"/>
  <c r="R146" i="2"/>
  <c r="P146" i="2"/>
  <c r="BI142" i="2"/>
  <c r="BH142" i="2"/>
  <c r="BG142" i="2"/>
  <c r="BF142" i="2"/>
  <c r="T142" i="2"/>
  <c r="R142" i="2"/>
  <c r="P142" i="2"/>
  <c r="BI134" i="2"/>
  <c r="BH134" i="2"/>
  <c r="BG134" i="2"/>
  <c r="BF134" i="2"/>
  <c r="T134" i="2"/>
  <c r="R134" i="2"/>
  <c r="P134" i="2"/>
  <c r="BI130" i="2"/>
  <c r="BH130" i="2"/>
  <c r="BG130" i="2"/>
  <c r="BF130" i="2"/>
  <c r="T130" i="2"/>
  <c r="R130" i="2"/>
  <c r="P130" i="2"/>
  <c r="BI121" i="2"/>
  <c r="BH121" i="2"/>
  <c r="BG121" i="2"/>
  <c r="BF121" i="2"/>
  <c r="T121" i="2"/>
  <c r="R121" i="2"/>
  <c r="P121" i="2"/>
  <c r="BI114" i="2"/>
  <c r="BH114" i="2"/>
  <c r="BG114" i="2"/>
  <c r="BF114" i="2"/>
  <c r="T114" i="2"/>
  <c r="R114" i="2"/>
  <c r="P114" i="2"/>
  <c r="F105" i="2"/>
  <c r="E103" i="2"/>
  <c r="F52" i="2"/>
  <c r="E50" i="2"/>
  <c r="J24" i="2"/>
  <c r="E24" i="2"/>
  <c r="J108" i="2"/>
  <c r="J23" i="2"/>
  <c r="J21" i="2"/>
  <c r="E21" i="2"/>
  <c r="J107" i="2"/>
  <c r="J20" i="2"/>
  <c r="J18" i="2"/>
  <c r="E18" i="2"/>
  <c r="F55" i="2" s="1"/>
  <c r="J17" i="2"/>
  <c r="J15" i="2"/>
  <c r="E15" i="2"/>
  <c r="J14" i="2"/>
  <c r="J12" i="2"/>
  <c r="J105" i="2" s="1"/>
  <c r="E7" i="2"/>
  <c r="E101" i="2" s="1"/>
  <c r="L50" i="1"/>
  <c r="AM50" i="1"/>
  <c r="AM49" i="1"/>
  <c r="L49" i="1"/>
  <c r="AM47" i="1"/>
  <c r="L47" i="1"/>
  <c r="L45" i="1"/>
  <c r="L44" i="1"/>
  <c r="BK802" i="2"/>
  <c r="BK784" i="2"/>
  <c r="J743" i="2"/>
  <c r="J732" i="2"/>
  <c r="BK713" i="2"/>
  <c r="J696" i="2"/>
  <c r="BK693" i="2"/>
  <c r="J679" i="2"/>
  <c r="J669" i="2"/>
  <c r="J659" i="2"/>
  <c r="BK541" i="2"/>
  <c r="BK521" i="2"/>
  <c r="BK485" i="2"/>
  <c r="BK452" i="2"/>
  <c r="BK358" i="2"/>
  <c r="BK346" i="2"/>
  <c r="BK306" i="2"/>
  <c r="BK260" i="2"/>
  <c r="BK224" i="2"/>
  <c r="J170" i="2"/>
  <c r="J149" i="2"/>
  <c r="BK134" i="2"/>
  <c r="BK766" i="2"/>
  <c r="J742" i="2"/>
  <c r="BK711" i="2"/>
  <c r="BK694" i="2"/>
  <c r="J681" i="2"/>
  <c r="J836" i="2"/>
  <c r="J784" i="2"/>
  <c r="BK751" i="2"/>
  <c r="J736" i="2"/>
  <c r="J715" i="2"/>
  <c r="BK699" i="2"/>
  <c r="J684" i="2"/>
  <c r="BK675" i="2"/>
  <c r="BK665" i="2"/>
  <c r="J645" i="2"/>
  <c r="J631" i="2"/>
  <c r="BK606" i="2"/>
  <c r="J588" i="2"/>
  <c r="BK570" i="2"/>
  <c r="J543" i="2"/>
  <c r="BK532" i="2"/>
  <c r="BK515" i="2"/>
  <c r="BK487" i="2"/>
  <c r="J361" i="2"/>
  <c r="J346" i="2"/>
  <c r="J306" i="2"/>
  <c r="J252" i="2"/>
  <c r="J238" i="2"/>
  <c r="BK211" i="2"/>
  <c r="J193" i="2"/>
  <c r="BK170" i="2"/>
  <c r="J146" i="2"/>
  <c r="BK121" i="2"/>
  <c r="J872" i="2"/>
  <c r="J869" i="2"/>
  <c r="J816" i="2"/>
  <c r="J717" i="2"/>
  <c r="BK704" i="2"/>
  <c r="BK697" i="2"/>
  <c r="BK645" i="2"/>
  <c r="J635" i="2"/>
  <c r="J614" i="2"/>
  <c r="BK599" i="2"/>
  <c r="J554" i="2"/>
  <c r="J532" i="2"/>
  <c r="BK519" i="2"/>
  <c r="BK508" i="2"/>
  <c r="BK496" i="2"/>
  <c r="J485" i="2"/>
  <c r="J471" i="2"/>
  <c r="BK410" i="2"/>
  <c r="BK376" i="2"/>
  <c r="J321" i="2"/>
  <c r="BK273" i="2"/>
  <c r="J260" i="2"/>
  <c r="J222" i="2"/>
  <c r="J179" i="2"/>
  <c r="J147" i="2"/>
  <c r="AS54" i="1"/>
  <c r="BK836" i="2"/>
  <c r="J793" i="2"/>
  <c r="BK759" i="2"/>
  <c r="J740" i="2"/>
  <c r="J725" i="2"/>
  <c r="J708" i="2"/>
  <c r="J694" i="2"/>
  <c r="J687" i="2"/>
  <c r="BK677" i="2"/>
  <c r="BK668" i="2"/>
  <c r="BK666" i="2"/>
  <c r="BK633" i="2"/>
  <c r="BK528" i="2"/>
  <c r="J508" i="2"/>
  <c r="J463" i="2"/>
  <c r="J410" i="2"/>
  <c r="J352" i="2"/>
  <c r="J343" i="2"/>
  <c r="BK289" i="2"/>
  <c r="BK242" i="2"/>
  <c r="J231" i="2"/>
  <c r="J207" i="2"/>
  <c r="J156" i="2"/>
  <c r="BK142" i="2"/>
  <c r="BK786" i="2"/>
  <c r="BK761" i="2"/>
  <c r="BK720" i="2"/>
  <c r="J697" i="2"/>
  <c r="BK687" i="2"/>
  <c r="J666" i="2"/>
  <c r="J802" i="2"/>
  <c r="J761" i="2"/>
  <c r="BK742" i="2"/>
  <c r="BK723" i="2"/>
  <c r="J704" i="2"/>
  <c r="J689" i="2"/>
  <c r="BK679" i="2"/>
  <c r="BK671" i="2"/>
  <c r="J665" i="2"/>
  <c r="J651" i="2"/>
  <c r="BK635" i="2"/>
  <c r="BK614" i="2"/>
  <c r="BK597" i="2"/>
  <c r="J574" i="2"/>
  <c r="J550" i="2"/>
  <c r="J539" i="2"/>
  <c r="J519" i="2"/>
  <c r="J491" i="2"/>
  <c r="BK361" i="2"/>
  <c r="J349" i="2"/>
  <c r="J333" i="2"/>
  <c r="J284" i="2"/>
  <c r="J248" i="2"/>
  <c r="J240" i="2"/>
  <c r="J203" i="2"/>
  <c r="BK183" i="2"/>
  <c r="BK167" i="2"/>
  <c r="J134" i="2"/>
  <c r="BK873" i="2"/>
  <c r="BK871" i="2"/>
  <c r="BK866" i="2"/>
  <c r="J813" i="2"/>
  <c r="BK745" i="2"/>
  <c r="BK728" i="2"/>
  <c r="J713" i="2"/>
  <c r="BK698" i="2"/>
  <c r="BK651" i="2"/>
  <c r="J638" i="2"/>
  <c r="BK623" i="2"/>
  <c r="J597" i="2"/>
  <c r="BK585" i="2"/>
  <c r="J570" i="2"/>
  <c r="J566" i="2"/>
  <c r="BK543" i="2"/>
  <c r="J521" i="2"/>
  <c r="BK491" i="2"/>
  <c r="BK471" i="2"/>
  <c r="BK459" i="2"/>
  <c r="J431" i="2"/>
  <c r="BK384" i="2"/>
  <c r="BK333" i="2"/>
  <c r="J289" i="2"/>
  <c r="BK248" i="2"/>
  <c r="J211" i="2"/>
  <c r="BK199" i="2"/>
  <c r="BK193" i="2"/>
  <c r="BK149" i="2"/>
  <c r="J121" i="2"/>
  <c r="BK813" i="2"/>
  <c r="J766" i="2"/>
  <c r="J753" i="2"/>
  <c r="BK736" i="2"/>
  <c r="J723" i="2"/>
  <c r="J705" i="2"/>
  <c r="BK695" i="2"/>
  <c r="BK684" i="2"/>
  <c r="J673" i="2"/>
  <c r="BK667" i="2"/>
  <c r="BK662" i="2"/>
  <c r="J582" i="2"/>
  <c r="BK539" i="2"/>
  <c r="BK475" i="2"/>
  <c r="J414" i="2"/>
  <c r="BK379" i="2"/>
  <c r="BK349" i="2"/>
  <c r="BK321" i="2"/>
  <c r="J273" i="2"/>
  <c r="BK238" i="2"/>
  <c r="BK216" i="2"/>
  <c r="BK163" i="2"/>
  <c r="BK146" i="2"/>
  <c r="BK811" i="2"/>
  <c r="J763" i="2"/>
  <c r="BK732" i="2"/>
  <c r="J701" i="2"/>
  <c r="J693" i="2"/>
  <c r="J675" i="2"/>
  <c r="BK816" i="2"/>
  <c r="J786" i="2"/>
  <c r="BK753" i="2"/>
  <c r="J728" i="2"/>
  <c r="BK708" i="2"/>
  <c r="J698" i="2"/>
  <c r="J682" i="2"/>
  <c r="BK669" i="2"/>
  <c r="J667" i="2"/>
  <c r="BK641" i="2"/>
  <c r="J623" i="2"/>
  <c r="BK610" i="2"/>
  <c r="BK594" i="2"/>
  <c r="BK582" i="2"/>
  <c r="BK554" i="2"/>
  <c r="BK526" i="2"/>
  <c r="J493" i="2"/>
  <c r="BK369" i="2"/>
  <c r="J358" i="2"/>
  <c r="BK343" i="2"/>
  <c r="J316" i="2"/>
  <c r="BK270" i="2"/>
  <c r="BK245" i="2"/>
  <c r="BK231" i="2"/>
  <c r="J195" i="2"/>
  <c r="BK177" i="2"/>
  <c r="BK156" i="2"/>
  <c r="BK130" i="2"/>
  <c r="J873" i="2"/>
  <c r="J871" i="2"/>
  <c r="J866" i="2"/>
  <c r="J811" i="2"/>
  <c r="J800" i="2"/>
  <c r="BK740" i="2"/>
  <c r="BK701" i="2"/>
  <c r="BK657" i="2"/>
  <c r="J633" i="2"/>
  <c r="BK620" i="2"/>
  <c r="J610" i="2"/>
  <c r="BK588" i="2"/>
  <c r="J526" i="2"/>
  <c r="J515" i="2"/>
  <c r="BK493" i="2"/>
  <c r="J477" i="2"/>
  <c r="BK463" i="2"/>
  <c r="BK431" i="2"/>
  <c r="J376" i="2"/>
  <c r="BK316" i="2"/>
  <c r="BK284" i="2"/>
  <c r="J268" i="2"/>
  <c r="J245" i="2"/>
  <c r="BK203" i="2"/>
  <c r="BK195" i="2"/>
  <c r="J130" i="2"/>
  <c r="BK114" i="2"/>
  <c r="BK800" i="2"/>
  <c r="BK763" i="2"/>
  <c r="J745" i="2"/>
  <c r="J730" i="2"/>
  <c r="BK715" i="2"/>
  <c r="J699" i="2"/>
  <c r="BK689" i="2"/>
  <c r="BK681" i="2"/>
  <c r="J671" i="2"/>
  <c r="BK659" i="2"/>
  <c r="J561" i="2"/>
  <c r="BK524" i="2"/>
  <c r="J496" i="2"/>
  <c r="J459" i="2"/>
  <c r="J384" i="2"/>
  <c r="BK340" i="2"/>
  <c r="BK300" i="2"/>
  <c r="BK240" i="2"/>
  <c r="BK222" i="2"/>
  <c r="J167" i="2"/>
  <c r="BK147" i="2"/>
  <c r="BK775" i="2"/>
  <c r="J751" i="2"/>
  <c r="BK717" i="2"/>
  <c r="J695" i="2"/>
  <c r="BK682" i="2"/>
  <c r="BK673" i="2"/>
  <c r="BK793" i="2"/>
  <c r="J775" i="2"/>
  <c r="BK743" i="2"/>
  <c r="BK725" i="2"/>
  <c r="BK705" i="2"/>
  <c r="BK696" i="2"/>
  <c r="J677" i="2"/>
  <c r="J668" i="2"/>
  <c r="J657" i="2"/>
  <c r="BK638" i="2"/>
  <c r="J620" i="2"/>
  <c r="J599" i="2"/>
  <c r="J585" i="2"/>
  <c r="BK566" i="2"/>
  <c r="J541" i="2"/>
  <c r="J524" i="2"/>
  <c r="J498" i="2"/>
  <c r="BK477" i="2"/>
  <c r="BK352" i="2"/>
  <c r="J340" i="2"/>
  <c r="J300" i="2"/>
  <c r="BK268" i="2"/>
  <c r="J242" i="2"/>
  <c r="J216" i="2"/>
  <c r="J199" i="2"/>
  <c r="BK179" i="2"/>
  <c r="J163" i="2"/>
  <c r="J142" i="2"/>
  <c r="J114" i="2"/>
  <c r="BK872" i="2"/>
  <c r="BK869" i="2"/>
  <c r="J759" i="2"/>
  <c r="BK730" i="2"/>
  <c r="J720" i="2"/>
  <c r="J711" i="2"/>
  <c r="J662" i="2"/>
  <c r="J641" i="2"/>
  <c r="BK631" i="2"/>
  <c r="J606" i="2"/>
  <c r="J594" i="2"/>
  <c r="BK574" i="2"/>
  <c r="BK561" i="2"/>
  <c r="BK550" i="2"/>
  <c r="J528" i="2"/>
  <c r="BK498" i="2"/>
  <c r="J487" i="2"/>
  <c r="J475" i="2"/>
  <c r="J452" i="2"/>
  <c r="BK414" i="2"/>
  <c r="J379" i="2"/>
  <c r="J369" i="2"/>
  <c r="J270" i="2"/>
  <c r="BK252" i="2"/>
  <c r="J224" i="2"/>
  <c r="BK207" i="2"/>
  <c r="J183" i="2"/>
  <c r="J177" i="2"/>
  <c r="R113" i="2" l="1"/>
  <c r="R192" i="2"/>
  <c r="T202" i="2"/>
  <c r="P215" i="2"/>
  <c r="R251" i="2"/>
  <c r="R288" i="2"/>
  <c r="T332" i="2"/>
  <c r="BK378" i="2"/>
  <c r="J378" i="2" s="1"/>
  <c r="J70" i="2" s="1"/>
  <c r="BK462" i="2"/>
  <c r="J462" i="2"/>
  <c r="J71" i="2" s="1"/>
  <c r="R462" i="2"/>
  <c r="R765" i="2"/>
  <c r="T113" i="2"/>
  <c r="P192" i="2"/>
  <c r="BK215" i="2"/>
  <c r="J215" i="2"/>
  <c r="J64" i="2"/>
  <c r="BK251" i="2"/>
  <c r="J251" i="2"/>
  <c r="J65" i="2"/>
  <c r="T288" i="2"/>
  <c r="P332" i="2"/>
  <c r="P348" i="2"/>
  <c r="P378" i="2"/>
  <c r="BK520" i="2"/>
  <c r="J520" i="2" s="1"/>
  <c r="J74" i="2" s="1"/>
  <c r="P520" i="2"/>
  <c r="BK630" i="2"/>
  <c r="J630" i="2" s="1"/>
  <c r="J75" i="2" s="1"/>
  <c r="T630" i="2"/>
  <c r="R644" i="2"/>
  <c r="P664" i="2"/>
  <c r="T664" i="2"/>
  <c r="R670" i="2"/>
  <c r="P870" i="2"/>
  <c r="P867" i="2" s="1"/>
  <c r="P113" i="2"/>
  <c r="T192" i="2"/>
  <c r="P202" i="2"/>
  <c r="R215" i="2"/>
  <c r="P251" i="2"/>
  <c r="BK288" i="2"/>
  <c r="J288" i="2"/>
  <c r="J67" i="2" s="1"/>
  <c r="BK332" i="2"/>
  <c r="J332" i="2"/>
  <c r="J68" i="2"/>
  <c r="BK348" i="2"/>
  <c r="J348" i="2"/>
  <c r="J69" i="2"/>
  <c r="T348" i="2"/>
  <c r="T378" i="2"/>
  <c r="T462" i="2"/>
  <c r="BK514" i="2"/>
  <c r="J514" i="2"/>
  <c r="J73" i="2" s="1"/>
  <c r="T514" i="2"/>
  <c r="R520" i="2"/>
  <c r="R630" i="2"/>
  <c r="P644" i="2"/>
  <c r="BK664" i="2"/>
  <c r="J664" i="2"/>
  <c r="J80" i="2"/>
  <c r="R664" i="2"/>
  <c r="P670" i="2"/>
  <c r="BK688" i="2"/>
  <c r="J688" i="2"/>
  <c r="J83" i="2" s="1"/>
  <c r="R688" i="2"/>
  <c r="BK703" i="2"/>
  <c r="J703" i="2"/>
  <c r="J84" i="2" s="1"/>
  <c r="R703" i="2"/>
  <c r="T703" i="2"/>
  <c r="P707" i="2"/>
  <c r="BK727" i="2"/>
  <c r="J727" i="2"/>
  <c r="J86" i="2"/>
  <c r="R727" i="2"/>
  <c r="BK765" i="2"/>
  <c r="J765" i="2"/>
  <c r="J87" i="2"/>
  <c r="T765" i="2"/>
  <c r="P815" i="2"/>
  <c r="T815" i="2"/>
  <c r="T870" i="2"/>
  <c r="T867" i="2"/>
  <c r="BK113" i="2"/>
  <c r="J113" i="2" s="1"/>
  <c r="J61" i="2" s="1"/>
  <c r="BK192" i="2"/>
  <c r="J192" i="2" s="1"/>
  <c r="J62" i="2" s="1"/>
  <c r="BK202" i="2"/>
  <c r="J202" i="2"/>
  <c r="J63" i="2" s="1"/>
  <c r="R202" i="2"/>
  <c r="T215" i="2"/>
  <c r="T251" i="2"/>
  <c r="P288" i="2"/>
  <c r="R332" i="2"/>
  <c r="R348" i="2"/>
  <c r="R378" i="2"/>
  <c r="P462" i="2"/>
  <c r="P514" i="2"/>
  <c r="R514" i="2"/>
  <c r="T520" i="2"/>
  <c r="P630" i="2"/>
  <c r="BK644" i="2"/>
  <c r="J644" i="2"/>
  <c r="J78" i="2"/>
  <c r="T644" i="2"/>
  <c r="BK670" i="2"/>
  <c r="J670" i="2"/>
  <c r="J81" i="2"/>
  <c r="T670" i="2"/>
  <c r="P688" i="2"/>
  <c r="T688" i="2"/>
  <c r="P703" i="2"/>
  <c r="BK707" i="2"/>
  <c r="J707" i="2"/>
  <c r="J85" i="2"/>
  <c r="R707" i="2"/>
  <c r="T707" i="2"/>
  <c r="P727" i="2"/>
  <c r="T727" i="2"/>
  <c r="P765" i="2"/>
  <c r="BK815" i="2"/>
  <c r="J815" i="2"/>
  <c r="J88" i="2"/>
  <c r="R815" i="2"/>
  <c r="BK870" i="2"/>
  <c r="J870" i="2"/>
  <c r="J91" i="2"/>
  <c r="R870" i="2"/>
  <c r="R867" i="2" s="1"/>
  <c r="F54" i="2"/>
  <c r="J55" i="2"/>
  <c r="BE134" i="2"/>
  <c r="BE146" i="2"/>
  <c r="BE170" i="2"/>
  <c r="BE183" i="2"/>
  <c r="BE193" i="2"/>
  <c r="BE211" i="2"/>
  <c r="BE216" i="2"/>
  <c r="BE222" i="2"/>
  <c r="BE240" i="2"/>
  <c r="BE268" i="2"/>
  <c r="BE270" i="2"/>
  <c r="BE306" i="2"/>
  <c r="BE316" i="2"/>
  <c r="BE321" i="2"/>
  <c r="BE361" i="2"/>
  <c r="BE369" i="2"/>
  <c r="BE379" i="2"/>
  <c r="BE384" i="2"/>
  <c r="BE410" i="2"/>
  <c r="BE452" i="2"/>
  <c r="BE459" i="2"/>
  <c r="BE463" i="2"/>
  <c r="BE475" i="2"/>
  <c r="BE498" i="2"/>
  <c r="BE515" i="2"/>
  <c r="BE519" i="2"/>
  <c r="BE521" i="2"/>
  <c r="BE524" i="2"/>
  <c r="BE528" i="2"/>
  <c r="BE543" i="2"/>
  <c r="BE550" i="2"/>
  <c r="BE561" i="2"/>
  <c r="BE566" i="2"/>
  <c r="BE582" i="2"/>
  <c r="BE588" i="2"/>
  <c r="BE594" i="2"/>
  <c r="BE597" i="2"/>
  <c r="BE606" i="2"/>
  <c r="BE610" i="2"/>
  <c r="BE614" i="2"/>
  <c r="BE620" i="2"/>
  <c r="BE635" i="2"/>
  <c r="BE638" i="2"/>
  <c r="BE651" i="2"/>
  <c r="BE659" i="2"/>
  <c r="BE697" i="2"/>
  <c r="BE699" i="2"/>
  <c r="BE705" i="2"/>
  <c r="BE723" i="2"/>
  <c r="BE730" i="2"/>
  <c r="BE732" i="2"/>
  <c r="BE742" i="2"/>
  <c r="BE745" i="2"/>
  <c r="BE759" i="2"/>
  <c r="BE761" i="2"/>
  <c r="BE763" i="2"/>
  <c r="BE766" i="2"/>
  <c r="BE793" i="2"/>
  <c r="BE836" i="2"/>
  <c r="BE869" i="2"/>
  <c r="BE871" i="2"/>
  <c r="BE872" i="2"/>
  <c r="BE873" i="2"/>
  <c r="E48" i="2"/>
  <c r="J54" i="2"/>
  <c r="BE130" i="2"/>
  <c r="BE142" i="2"/>
  <c r="BE147" i="2"/>
  <c r="BE149" i="2"/>
  <c r="BE156" i="2"/>
  <c r="BE163" i="2"/>
  <c r="BE167" i="2"/>
  <c r="BE177" i="2"/>
  <c r="BE179" i="2"/>
  <c r="BE195" i="2"/>
  <c r="BE199" i="2"/>
  <c r="BE203" i="2"/>
  <c r="BE207" i="2"/>
  <c r="BE224" i="2"/>
  <c r="BE231" i="2"/>
  <c r="BE238" i="2"/>
  <c r="BE242" i="2"/>
  <c r="BE260" i="2"/>
  <c r="BE273" i="2"/>
  <c r="BE284" i="2"/>
  <c r="BE289" i="2"/>
  <c r="BE343" i="2"/>
  <c r="BE346" i="2"/>
  <c r="BE358" i="2"/>
  <c r="BE376" i="2"/>
  <c r="BE485" i="2"/>
  <c r="BE487" i="2"/>
  <c r="BE491" i="2"/>
  <c r="BE496" i="2"/>
  <c r="BE508" i="2"/>
  <c r="BE532" i="2"/>
  <c r="BE539" i="2"/>
  <c r="BE541" i="2"/>
  <c r="BE570" i="2"/>
  <c r="BE585" i="2"/>
  <c r="BE623" i="2"/>
  <c r="BE631" i="2"/>
  <c r="BE633" i="2"/>
  <c r="BE641" i="2"/>
  <c r="BE645" i="2"/>
  <c r="BE657" i="2"/>
  <c r="BE665" i="2"/>
  <c r="BE666" i="2"/>
  <c r="BE673" i="2"/>
  <c r="BE677" i="2"/>
  <c r="BE681" i="2"/>
  <c r="BE684" i="2"/>
  <c r="BE695" i="2"/>
  <c r="BE736" i="2"/>
  <c r="BE740" i="2"/>
  <c r="BE753" i="2"/>
  <c r="BE802" i="2"/>
  <c r="BE866" i="2"/>
  <c r="BK283" i="2"/>
  <c r="J283" i="2"/>
  <c r="J66" i="2" s="1"/>
  <c r="BK661" i="2"/>
  <c r="J661" i="2"/>
  <c r="J79" i="2"/>
  <c r="BE689" i="2"/>
  <c r="BE698" i="2"/>
  <c r="BE708" i="2"/>
  <c r="BE713" i="2"/>
  <c r="BE728" i="2"/>
  <c r="BE743" i="2"/>
  <c r="BE751" i="2"/>
  <c r="BE786" i="2"/>
  <c r="BE800" i="2"/>
  <c r="BE813" i="2"/>
  <c r="BE816" i="2"/>
  <c r="BK640" i="2"/>
  <c r="J640" i="2" s="1"/>
  <c r="J76" i="2" s="1"/>
  <c r="J52" i="2"/>
  <c r="BE114" i="2"/>
  <c r="BE121" i="2"/>
  <c r="BE245" i="2"/>
  <c r="BE248" i="2"/>
  <c r="BE252" i="2"/>
  <c r="BE300" i="2"/>
  <c r="BE333" i="2"/>
  <c r="BE340" i="2"/>
  <c r="BE349" i="2"/>
  <c r="BE352" i="2"/>
  <c r="BE414" i="2"/>
  <c r="BE431" i="2"/>
  <c r="BE471" i="2"/>
  <c r="BE477" i="2"/>
  <c r="BE493" i="2"/>
  <c r="BE526" i="2"/>
  <c r="BE554" i="2"/>
  <c r="BE574" i="2"/>
  <c r="BE599" i="2"/>
  <c r="BE662" i="2"/>
  <c r="BE667" i="2"/>
  <c r="BE668" i="2"/>
  <c r="BE669" i="2"/>
  <c r="BE671" i="2"/>
  <c r="BE675" i="2"/>
  <c r="BE679" i="2"/>
  <c r="BE682" i="2"/>
  <c r="BE687" i="2"/>
  <c r="BE693" i="2"/>
  <c r="BE694" i="2"/>
  <c r="BE696" i="2"/>
  <c r="BE701" i="2"/>
  <c r="BE704" i="2"/>
  <c r="BE711" i="2"/>
  <c r="BE715" i="2"/>
  <c r="BE717" i="2"/>
  <c r="BE720" i="2"/>
  <c r="BE725" i="2"/>
  <c r="BE775" i="2"/>
  <c r="BE784" i="2"/>
  <c r="BE811" i="2"/>
  <c r="BK507" i="2"/>
  <c r="J507" i="2"/>
  <c r="J72" i="2"/>
  <c r="BK686" i="2"/>
  <c r="J686" i="2" s="1"/>
  <c r="J82" i="2" s="1"/>
  <c r="BK868" i="2"/>
  <c r="J868" i="2"/>
  <c r="J90" i="2" s="1"/>
  <c r="F34" i="2"/>
  <c r="BA55" i="1" s="1"/>
  <c r="BA54" i="1" s="1"/>
  <c r="AW54" i="1" s="1"/>
  <c r="AK30" i="1" s="1"/>
  <c r="F35" i="2"/>
  <c r="BB55" i="1" s="1"/>
  <c r="BB54" i="1" s="1"/>
  <c r="W31" i="1" s="1"/>
  <c r="F37" i="2"/>
  <c r="BD55" i="1" s="1"/>
  <c r="BD54" i="1" s="1"/>
  <c r="W33" i="1" s="1"/>
  <c r="F36" i="2"/>
  <c r="BC55" i="1" s="1"/>
  <c r="BC54" i="1" s="1"/>
  <c r="AY54" i="1" s="1"/>
  <c r="J34" i="2"/>
  <c r="AW55" i="1" s="1"/>
  <c r="R643" i="2" l="1"/>
  <c r="T112" i="2"/>
  <c r="T643" i="2"/>
  <c r="T111" i="2" s="1"/>
  <c r="P643" i="2"/>
  <c r="P112" i="2"/>
  <c r="P111" i="2"/>
  <c r="AU55" i="1"/>
  <c r="AU54" i="1" s="1"/>
  <c r="R112" i="2"/>
  <c r="R111" i="2"/>
  <c r="BK112" i="2"/>
  <c r="BK111" i="2" s="1"/>
  <c r="J111" i="2" s="1"/>
  <c r="J59" i="2" s="1"/>
  <c r="BK643" i="2"/>
  <c r="J643" i="2"/>
  <c r="J77" i="2" s="1"/>
  <c r="BK867" i="2"/>
  <c r="J867" i="2"/>
  <c r="J89" i="2"/>
  <c r="W30" i="1"/>
  <c r="F33" i="2"/>
  <c r="AZ55" i="1" s="1"/>
  <c r="AX54" i="1"/>
  <c r="J33" i="2"/>
  <c r="AV55" i="1" s="1"/>
  <c r="AT55" i="1" s="1"/>
  <c r="W32" i="1"/>
  <c r="AZ54" i="1" l="1"/>
  <c r="W29" i="1" s="1"/>
  <c r="AK29" i="1" s="1"/>
  <c r="J112" i="2"/>
  <c r="J60" i="2" s="1"/>
  <c r="J30" i="2"/>
  <c r="AG55" i="1" s="1"/>
  <c r="AG54" i="1" s="1"/>
  <c r="AV54" i="1" l="1"/>
  <c r="AN55" i="1"/>
  <c r="AN54" i="1" s="1"/>
  <c r="J39" i="2"/>
  <c r="AT54" i="1" l="1"/>
  <c r="AK26" i="1"/>
  <c r="AK35" i="1" l="1"/>
</calcChain>
</file>

<file path=xl/sharedStrings.xml><?xml version="1.0" encoding="utf-8"?>
<sst xmlns="http://schemas.openxmlformats.org/spreadsheetml/2006/main" count="8324" uniqueCount="1446">
  <si>
    <t>Export Komplet</t>
  </si>
  <si>
    <t>VZ</t>
  </si>
  <si>
    <t>2.0</t>
  </si>
  <si>
    <t/>
  </si>
  <si>
    <t>False</t>
  </si>
  <si>
    <t>{c5892dc9-6448-4db5-a578-00b0786cba52}</t>
  </si>
  <si>
    <t>&gt;&gt;  skryté sloupce  &lt;&lt;</t>
  </si>
  <si>
    <t>0,01</t>
  </si>
  <si>
    <t>21</t>
  </si>
  <si>
    <t>15</t>
  </si>
  <si>
    <t>REKAPITULACE STAVBY</t>
  </si>
  <si>
    <t>v ---  níže se nacházejí doplnkové a pomocné údaje k sestavám  --- v</t>
  </si>
  <si>
    <t>Návod na vyplnění</t>
  </si>
  <si>
    <t>0,001</t>
  </si>
  <si>
    <t>Kód:</t>
  </si>
  <si>
    <t>JHA0011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</si>
  <si>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</si>
  <si>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</si>
  <si>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KSO:</t>
  </si>
  <si>
    <t>CC-CZ:</t>
  </si>
  <si>
    <t>Místo:</t>
  </si>
  <si>
    <t xml:space="preserve"> </t>
  </si>
  <si>
    <t>Datum:</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</si>
  <si>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</si>
  <si>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</si>
  <si>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</si>
  <si>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</si>
  <si>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</si>
  <si>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</si>
  <si>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</si>
  <si>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</si>
  <si>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</si>
  <si>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</si>
  <si>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</si>
  <si>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</si>
  <si>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</si>
  <si>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</si>
  <si>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</si>
  <si>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</si>
  <si>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</si>
  <si>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</si>
  <si>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</si>
  <si>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</si>
  <si>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</si>
  <si>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</si>
  <si>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</si>
  <si>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</si>
  <si>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</si>
  <si>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</si>
  <si>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</si>
  <si>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</si>
  <si>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</si>
  <si>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</si>
  <si>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</si>
  <si>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</si>
  <si>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</si>
  <si>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</si>
  <si>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</si>
  <si>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</si>
  <si>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</si>
  <si>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</si>
  <si>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</si>
  <si>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</si>
  <si>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</si>
  <si>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</si>
  <si>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</si>
  <si>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</si>
  <si>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</si>
  <si>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</si>
  <si>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</si>
  <si>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</si>
  <si>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</si>
  <si>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</si>
  <si>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Stavební část</t>
  </si>
  <si>
    <t>STA</t>
  </si>
  <si>
    <t>1</t>
  </si>
  <si>
    <t>{ad95ba86-131e-4d77-a283-8a537c98dcf1}</t>
  </si>
  <si>
    <t>2</t>
  </si>
  <si>
    <t>KRYCÍ LIST SOUPISU PRACÍ</t>
  </si>
  <si>
    <t>Objekt:</t>
  </si>
  <si>
    <t>01 - Stavební část</t>
  </si>
  <si>
    <t>REKAPITULACE ČLENĚNÍ SOUPISU PRACÍ</t>
  </si>
  <si>
    <t>Kód dílu - Popis</t>
  </si>
  <si>
    <t>Cena celkem [CZK]</t>
  </si>
  <si>
    <t>-1</t>
  </si>
  <si>
    <t>HSV - Práce a dodávky HSV</t>
  </si>
  <si>
    <t xml:space="preserve">    1 - Zemní práce</t>
  </si>
  <si>
    <t xml:space="preserve">    181 - Sadové úpravy</t>
  </si>
  <si>
    <t xml:space="preserve">    2 - Zakládání</t>
  </si>
  <si>
    <t xml:space="preserve">    3 - Svislé a kompletní konstrukce</t>
  </si>
  <si>
    <t xml:space="preserve">    314 - Opěrné zídky</t>
  </si>
  <si>
    <t xml:space="preserve">    4 - Vodorovné konstrukce</t>
  </si>
  <si>
    <t xml:space="preserve">    430 - Vyspravení venkovního schodiště</t>
  </si>
  <si>
    <t xml:space="preserve">    431 - Venkovní schodiště</t>
  </si>
  <si>
    <t xml:space="preserve">    5 - Komunikace pozemní</t>
  </si>
  <si>
    <t xml:space="preserve">    61 - Úprava povrchů vnitřních</t>
  </si>
  <si>
    <t xml:space="preserve">    62 - Úprava povrchů vnějších</t>
  </si>
  <si>
    <t xml:space="preserve">    63 - Podlahy a podlahové konstrukce</t>
  </si>
  <si>
    <t xml:space="preserve">    64 - Osazování výplní otvorů</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</si>
  <si>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</si>
  <si>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</si>
  <si>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</si>
  <si>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</si>
  <si>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</si>
  <si>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</si>
  <si>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725 - Zdravotechnika - zařizovací předměty</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</si>
  <si>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</si>
  <si>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</si>
  <si>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</si>
  <si>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</si>
  <si>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</si>
  <si>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</si>
  <si>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</si>
  <si>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784 - Dokončovací práce - malby a tapety</t>
  </si>
  <si>
    <t>VRN - Vedlejší rozpočtové náklady</t>
  </si>
  <si>
    <t xml:space="preserve">    VRN3 - Zařízení staveniště</t>
  </si>
  <si>
    <t xml:space="preserve">    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</si>
  <si>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</si>
  <si>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</si>
  <si>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</si>
  <si>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</si>
  <si>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</si>
  <si>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</si>
  <si>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</si>
  <si>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</si>
  <si>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</si>
  <si>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</si>
  <si>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</si>
  <si>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</si>
  <si>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</si>
  <si>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</si>
  <si>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</si>
  <si>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</si>
  <si>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</si>
  <si>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</si>
  <si>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122151103</t>
  </si>
  <si>
    <t>Odkopávky a prokopávky nezapažené strojně v hornině třídy těžitelnosti I skupiny 1 a 2 přes 50 do 100 m3</t>
  </si>
  <si>
    <t>m3</t>
  </si>
  <si>
    <t>CS ÚRS 2020 02</t>
  </si>
  <si>
    <t>4</t>
  </si>
  <si>
    <t>-1509324414</t>
  </si>
  <si>
    <t>PSC</t>
  </si>
  <si>
    <t xml:space="preserve">Poznámka k souboru cen:_x000D_
1. V cenách jsou započteny i náklady na přehození výkopku na vzdálenost do 3 m nebo naložení na dopravní prostředek._x000D_
</t>
  </si>
  <si>
    <t>VV</t>
  </si>
  <si>
    <t>"pod dřevěnou palubou"</t>
  </si>
  <si>
    <t>15,25*4*(0,85+0,75)/2</t>
  </si>
  <si>
    <t>"od dřevěné paluby pro schodiště"</t>
  </si>
  <si>
    <t>(15,25+7,4)/2*3,35*(0,75+0,35)/2</t>
  </si>
  <si>
    <t>Součet</t>
  </si>
  <si>
    <t>122452203</t>
  </si>
  <si>
    <t>Odkopávky a prokopávky nezapažené pro silnice a dálnice strojně v hornině třídy těžitelnosti II do 100 m3</t>
  </si>
  <si>
    <t>1484697969</t>
  </si>
  <si>
    <t xml:space="preserve">Poznámka k souboru cen:_x000D_
1. Ceny jsou určeny pro vykopávky:_x000D_
a) příkopů pro silnice, dálnice a to i tehdy, jsou-li vykopávky příkopů prováděny samostatně,_x000D_
b) v zemnících na suchu, jestliže tyto zemníky přímo souvisejí s odkopávkami nebo prokopávkami pro spodní stavbu silnic a dálnic._x000D_
2. V cenách jsou započteny i náklady na přemístění výkopku v příčných profilech na vzdálenost do 15 m nebo naložení na dopravní prostředek._x000D_
</t>
  </si>
  <si>
    <t>"chodník podél sousední budovy"</t>
  </si>
  <si>
    <t>120,84*(0,4+0,6)/2</t>
  </si>
  <si>
    <t>"chodník od chodníku podél sousední budovy k dílnám"</t>
  </si>
  <si>
    <t>3,2*9,8*0,4</t>
  </si>
  <si>
    <t>"pod obrubníky"</t>
  </si>
  <si>
    <t>68,7*0,3*0,4</t>
  </si>
  <si>
    <t>3</t>
  </si>
  <si>
    <t>131251103</t>
  </si>
  <si>
    <t>Hloubení nezapažených jam a zářezů strojně s urovnáním dna do předepsaného profilu a spádu v hornině třídy těžitelnosti I skupiny 3 přes 50 do 100 m3</t>
  </si>
  <si>
    <t>-1072246469</t>
  </si>
  <si>
    <t xml:space="preserve">Poznámka k souboru cen:_x000D_
1. Hloubení nezapažených jam hloubky přes 16 m se oceňuje individuálně._x000D_
2. V cenách jsou započteny i náklady na případné nutné přemístění výkopku ve výkopišti a na přehození výkopku na přilehlém terénu na vzdálenost do 3 m od okraje jámy nebo naložení na dopravní prostředek._x000D_
</t>
  </si>
  <si>
    <t>"pro venkovní schodiště"</t>
  </si>
  <si>
    <t>((0,5+7,4+0,5)*(1,5+2,45)+(1,575+7,4+1,575)*(1,575+2,45))/2*2,15</t>
  </si>
  <si>
    <t>132212111</t>
  </si>
  <si>
    <t>Hloubení rýh šířky do 800 mm ručně zapažených i nezapažených, s urovnáním dna do předepsaného profilu a spádu v hornině třídy těžitelnosti I skupiny 3 soudržných</t>
  </si>
  <si>
    <t>-316052154</t>
  </si>
  <si>
    <t xml:space="preserve">Poznámka k souboru cen:_x000D_
1. V cenách jsou započteny i náklady na přehození výkopku na přilehlém terénu na vzdálenost do 3 m od podélné osy rýhy nebo naložení výkopku na dopravní prostředek._x000D_
</t>
  </si>
  <si>
    <t>"základy pro opěrné zídky"</t>
  </si>
  <si>
    <t>(2+5)*0,45*0,2</t>
  </si>
  <si>
    <t>0,9*0,9*(0,4+0,85)/2</t>
  </si>
  <si>
    <t>0,9*1,35*(0,4+0,85)/2</t>
  </si>
  <si>
    <t>0,6*1,8*(0,6+0,9)/2+0,3*1,9*(0,6+0,9)/2</t>
  </si>
  <si>
    <t>5</t>
  </si>
  <si>
    <t>139751101</t>
  </si>
  <si>
    <t>Vykopávka v uzavřených prostorech ručně v hornině třídy těžitelnosti I skupiny 1 až 3</t>
  </si>
  <si>
    <t>-2050940658</t>
  </si>
  <si>
    <t xml:space="preserve">Poznámka k souboru cen:_x000D_
1. V cenách jsou započteny náklady na naložení výkopku na dopravní prostředek._x000D_
2. V cenách nejsou započteny náklady na podchycení stavebních konstrukcí a případné odvětrávání pracovního prostoru._x000D_
</t>
  </si>
  <si>
    <t>"pro kanalizaci"</t>
  </si>
  <si>
    <t>(3,3+2,6+0,5*4)*0,8*(0,55+0,66)/2</t>
  </si>
  <si>
    <t>6</t>
  </si>
  <si>
    <t>162211311</t>
  </si>
  <si>
    <t>Vodorovné přemístění výkopku nebo sypaniny stavebním kolečkem s naložením a vyprázdněním kolečka na hromady nebo do dopravního prostředku na vzdálenost do 10 m z horniny třídy těžitelnosti I, skupiny 1 až 3</t>
  </si>
  <si>
    <t>1410968565</t>
  </si>
  <si>
    <t>7</t>
  </si>
  <si>
    <t>162211319</t>
  </si>
  <si>
    <t>Vodorovné přemístění výkopku nebo sypaniny stavebním kolečkem s naložením a vyprázdněním kolečka na hromady nebo do dopravního prostředku na vzdálenost do 10 m Příplatek za každých dalších 10 m k ceně -1311</t>
  </si>
  <si>
    <t>-2044496637</t>
  </si>
  <si>
    <t>3,824*2</t>
  </si>
  <si>
    <t>8</t>
  </si>
  <si>
    <t>162251102</t>
  </si>
  <si>
    <t>Vodorovné přemístění výkopku nebo sypaniny po suchu na obvyklém dopravním prostředku, bez naložení výkopku, avšak se složením bez rozhrnutí z horniny třídy těžitelnosti I skupiny 1 až 3 na vzdálenost přes 20 do 50 m</t>
  </si>
  <si>
    <t>-1845194357</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</si>
  <si>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</si>
  <si>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"na meziskládku"</t>
  </si>
  <si>
    <t>16,859</t>
  </si>
  <si>
    <t>"pro zásypy"</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</si>
  <si>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</si>
  <si>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</si>
  <si>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</si>
  <si>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431836364</t>
  </si>
  <si>
    <t>"výkopek"</t>
  </si>
  <si>
    <t>3,824+81,208+69,666+81,317+3,133</t>
  </si>
  <si>
    <t>"ponecháno pro zásypy"</t>
  </si>
  <si>
    <t>-16,859</t>
  </si>
  <si>
    <t>10</t>
  </si>
  <si>
    <t>167151111</t>
  </si>
  <si>
    <t>Nakládání, skládání a překládání neulehlého výkopku nebo sypaniny strojně nakládání, množství přes 100 m3, z hornin třídy těžitelnosti I, skupiny 1 až 3</t>
  </si>
  <si>
    <t>1636817559</t>
  </si>
  <si>
    <t xml:space="preserve">Poznámka k souboru cen:_x000D_
1. Ceny -1131 až -1133 jsou určeny pro nakládání, překládání a vykládání na vzdálenost_x000D_
a) do 20 m vodorovně; vodorovná vzdálenost se měří od těžnice lodi k těžnici druhé lodi, nebo k těžišti hromady na břehu nebo k těžišti dopravního prostředku na suchu,_x000D_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m._x000D_
2. Množství měrných jednotek se určí v rostlém stavu horniny._x000D_
</t>
  </si>
  <si>
    <t>11</t>
  </si>
  <si>
    <t>171201221</t>
  </si>
  <si>
    <t>Poplatek za uložení stavebního odpadu na skládce (skládkovné) zeminy a kamení zatříděného do Katalogu odpadů pod kódem 17 05 04</t>
  </si>
  <si>
    <t>t</t>
  </si>
  <si>
    <t>-88305146</t>
  </si>
  <si>
    <t xml:space="preserve">Poznámka k souboru cen:_x000D_
1. Ceny uvedené v souboru cen je doporučeno upravit podle aktuálních cen místně příslušné skládky._x000D_
2. V cenách je započítán poplatek za ukládání odpadu dle zákona 185/2001 Sb._x000D_
</t>
  </si>
  <si>
    <t>222,289*1,8</t>
  </si>
  <si>
    <t>12</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</si>
  <si>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</si>
  <si>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</si>
  <si>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510051753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</si>
  <si>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konstrukcí)._x000D_
2. V cenách nejsou zahrnuty náklady na nakupovanou sypaninu. Tato se oceňuje ve specifikaci._x000D_
</t>
  </si>
  <si>
    <t xml:space="preserve">(3,3+2,6+0,5*4)*0,8*(0,55+0,66)/2 </t>
  </si>
  <si>
    <t>-(3,3+2,6+0,5*4)*0,075*0,075*3,14</t>
  </si>
  <si>
    <t>-(3,3+2,6+0,5*4)*0,8*0,1</t>
  </si>
  <si>
    <t>13</t>
  </si>
  <si>
    <t>M</t>
  </si>
  <si>
    <t>58341334</t>
  </si>
  <si>
    <t>kamenivo drcené drobné frakce 0/2</t>
  </si>
  <si>
    <t>-305789307</t>
  </si>
  <si>
    <t>3,052*1,8</t>
  </si>
  <si>
    <t>14</t>
  </si>
  <si>
    <t>175151201</t>
  </si>
  <si>
    <t>Obsypání objektů nad přilehlým původním terénem strojně sypaninou z vhodných hornin třídy těžitelnosti I a II, skupiny 1 až 4 nebo materiálem uloženým ve vzdálenosti do 3 m od vnějšího kraje objektu pro jakoukoliv míru zhutnění bez prohození sypaniny</t>
  </si>
  <si>
    <t>-1722330911</t>
  </si>
  <si>
    <t xml:space="preserve">Poznámka k souboru cen:_x000D_
1. Ceny jsou určeny pro objem obsypu do vzdálenosti 3 m od přilehlého líce objektu nad přilehlým původním terénem. Zásyp pod tímto terénem se oceňuje jako zásyp okolo objektu cenami souboru cen 174 Zásyp sypaninou; zbývající obsyp se ocení příslušnými cenami souboru cen 171 Uložení sypaniny do násypů._x000D_
2. Ceny platí i pro sypání ochranných valů nebo těch jejich částí, jejichž šířka je v koruně menší než 3 m. Uložení výkopku (sypaniny) do zmíněných valů nebo jejich částí, jejichž šířka v koruně je 3 m a více, se oceňuje cenou 171 25-1101 Uložení sypaniny do nezhutněných násypů._x000D_
3. Ceny nelze použít pro obsyp potrubí; tento se oceňuje cenami 175 Obsyp potrubí._x000D_
4. V cenách nejsou započteny náklady na:_x000D_
a) svahování obsypu; toto se oceňuje cenami souboru cen 182 Svahování,_x000D_
b) humusování obsypu; toto se oceňuje cenami souboru cen 18. 3 Rozprostření a urovnání ornice._x000D_
5. V cenách nejsou zahrnuty náklady na nakupovanou sypaninu; tyto se oceňují ve specifikaci._x000D_
6. V cenách nejsou zahrnuty náklady na prohození sypaniny, tyto náklady se oceňují položkou 17511-1109 Příplatek za prohození sypaniny._x000D_
</t>
  </si>
  <si>
    <t>"kolem opěrných zídek"</t>
  </si>
  <si>
    <t>(2,95+4,025+8,4+10,55)/2*((0,5+1,575)/2*2,15-1,55*1,2/2)</t>
  </si>
  <si>
    <t>181911102</t>
  </si>
  <si>
    <t>Úprava pláně vyrovnáním výškových rozdílů ručně v hornině třídy těžitelnosti I skupiny 1 a 2 se zhutněním</t>
  </si>
  <si>
    <t>m2</t>
  </si>
  <si>
    <t>-1960124599</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</si>
  <si>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důvodu._x000D_
2. Ceny nelze použít pro urovnání lavic šířky do 3 m přerušujících svahy, pro urovnání dna silničních a železničních příkopů pro jakoukoliv šířku dna; toto urovnání se oceňuje cenami souboru cen 182 Svahování._x000D_
3. Urovnání ploch ve sklonu přes 1 : 5 se oceňuje cenami souboru cen 182 Svahování trvalých svahů do projektovaných profilů ručně._x000D_
4. Ceny se zhutněním jsou určeny pro jakoukoliv míru zhutnění._x000D_
</t>
  </si>
  <si>
    <t>120,84</t>
  </si>
  <si>
    <t>3,2*9,8</t>
  </si>
  <si>
    <t>68,7*0,3</t>
  </si>
  <si>
    <t>181</t>
  </si>
  <si>
    <t>Sadové úpravy</t>
  </si>
  <si>
    <t>16</t>
  </si>
  <si>
    <t>181911101</t>
  </si>
  <si>
    <t>Úprava pláně vyrovnáním výškových rozdílů ručně v hornině třídy těžitelnosti I skupiny 1 a 2 bez zhutnění</t>
  </si>
  <si>
    <t>47074254</t>
  </si>
  <si>
    <t>17</t>
  </si>
  <si>
    <t>111151121</t>
  </si>
  <si>
    <t>Pokosení trávníku při souvislé ploše do 1000 m2 parkového v rovině nebo svahu do 1:5</t>
  </si>
  <si>
    <t>1748862237</t>
  </si>
  <si>
    <t xml:space="preserve">Poznámka k souboru cen:_x000D_
1. V cenách jsou započteny i náklady na shrabání a naložení shrabu na dopravní prostředek, odvozem do 20 km a se složením._x000D_
2. V cenách nejsou započteny náklady na uložení shrabu na skládku._x000D_
3. Z celkové pokosené plochy se neodečítají plochy bez trávního porostu, pokud je jejich plocha menší než 3 m2 jednotlivě._x000D_
4. V cenách o sklonu svahu přes 1:1 jsou uvažovány podmínky pro svahy běžně schůdné; bez použití lezeckých technik. V případě použití lezeckých technik se tyto náklady oceňují individuálně._x000D_
</t>
  </si>
  <si>
    <t>"2xpokos"</t>
  </si>
  <si>
    <t>(12,25+7,4)/2*3,35*2</t>
  </si>
  <si>
    <t>18</t>
  </si>
  <si>
    <t>181351113</t>
  </si>
  <si>
    <t>Rozprostření a urovnání ornice v rovině nebo ve svahu sklonu do 1:5 strojně při souvislé ploše přes 500 m2, tl. vrstvy do 200 mm</t>
  </si>
  <si>
    <t>-949194042</t>
  </si>
  <si>
    <t xml:space="preserve">Poznámka k souboru cen:_x000D_
1. V ceně jsou započteny i náklady na případné nutné přemístění hromad nebo dočasných skládek na místo spotřeby ze vzdálenosti do 50 m._x000D_
2. V ceně nejsou započteny náklady na získání ornice; tyto se oceňují cenami souboru cen 121 Sejmutí ornice._x000D_
</t>
  </si>
  <si>
    <t>(12,25+7,4)/2*3,35</t>
  </si>
  <si>
    <t>Zakládání</t>
  </si>
  <si>
    <t>19</t>
  </si>
  <si>
    <t>271532212</t>
  </si>
  <si>
    <t>Podsyp pod základové konstrukce se zhutněním a urovnáním povrchu z kameniva hrubého, frakce 16 - 32 mm</t>
  </si>
  <si>
    <t>2021552124</t>
  </si>
  <si>
    <t xml:space="preserve">Poznámka k souboru cen:_x000D_
1. Ceny slouží pro ocenění násypů pod základové konstrukce tloušťky vrstvy do 300 mm._x000D_
2. Násypy s tloušťkou vrstvy přesahující 300 mm se ocení cenami souboru cen 213 31-…. Polštáře zhutněné pod základy v katalogu 800-2 Zvláštní zakládání objektů._x000D_
</t>
  </si>
  <si>
    <t>"pod schodiště a nástupní desku schodiště"</t>
  </si>
  <si>
    <t>2*(3,65+4,05)*0,2</t>
  </si>
  <si>
    <t>20</t>
  </si>
  <si>
    <t>273322611</t>
  </si>
  <si>
    <t>Základy z betonu železového (bez výztuže) desky z betonu se zvýšenými nároky na prostředí tř. C 30/37</t>
  </si>
  <si>
    <t>1143241833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</si>
  <si>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objektů._x000D_
2. Hloubení s použitím bentonitové suspenze se oceňuje katalogem 800-1 Zemní práce. Bednění se neoceňuje._x000D_
3. V cenách nejsou započteny náklady na výztuž, tyto se oceňují cenami souboru cen 27* 36-.... Výztuž základů._x000D_
4. V cenách z betonu pro konstrukce bílých van 27. 32-3 nejsou započteny náklady na těsnění dilatačních a pracovních spar, tyto se oceňují cenami souborů cen 953 33 části A08 tohoto katalogu._x000D_
</t>
  </si>
  <si>
    <t>"nástupní deska schodiště"</t>
  </si>
  <si>
    <t>2*3,65*0,15</t>
  </si>
  <si>
    <t>273362021</t>
  </si>
  <si>
    <t>Výztuž základů desek ze svařovaných sítí z drátů typu KARI</t>
  </si>
  <si>
    <t>1569699575</t>
  </si>
  <si>
    <t xml:space="preserve">Poznámka k souboru cen:_x000D_
1. Ceny platí pro desky rovné, s náběhy, hřibové nebo upnuté do žeber včetně výztuže těchto žeber._x000D_
</t>
  </si>
  <si>
    <t>2*3,65*1,3*5,36/1000</t>
  </si>
  <si>
    <t>Svislé a kompletní konstrukce</t>
  </si>
  <si>
    <t>22</t>
  </si>
  <si>
    <t>311272211</t>
  </si>
  <si>
    <t>Zdivo z pórobetonových tvárnic na tenké maltové lože, tl. zdiva 300 mm pevnost tvárnic do P2, objemová hmotnost do 450 kg/m3 hladkých</t>
  </si>
  <si>
    <t>-744660881</t>
  </si>
  <si>
    <t>"mezi mč.001 a 005"</t>
  </si>
  <si>
    <t>0,945*1</t>
  </si>
  <si>
    <t>"mezi mč.001 a 004"</t>
  </si>
  <si>
    <t>0,65*1,32</t>
  </si>
  <si>
    <t>23</t>
  </si>
  <si>
    <t>317142448</t>
  </si>
  <si>
    <t>Překlady nenosné z pórobetonu osazené do tenkého maltového lože, výšky do 250 mm, šířky překladu 150 mm, délky překladu přes 2000 do 2500 mm</t>
  </si>
  <si>
    <t>kus</t>
  </si>
  <si>
    <t>1206797467</t>
  </si>
  <si>
    <t xml:space="preserve">Poznámka k souboru cen:_x000D_
1. V cenách jsou započteny náklady na dodání a uložení překladu, včetně podmazání ložné plochy tenkovrstvou maltou._x000D_
</t>
  </si>
  <si>
    <t>24</t>
  </si>
  <si>
    <t>317234410</t>
  </si>
  <si>
    <t>Vyzdívka mezi nosníky cihlami pálenými na maltu cementovou</t>
  </si>
  <si>
    <t>433146751</t>
  </si>
  <si>
    <t xml:space="preserve">Poznámka k souboru cen:_x000D_
1. Cenu lze použít i pro nadezdívku nad nosníky pro jejich osazení (uklínování zdiva)._x000D_
2. Množství jednotek se určuje v m3 objemu vyzdívky jako součin světlosti neomítnutého otvoru; šířky (rovné tloušťce neomítnuté zdi zmenšené o tloušťku svislého plentování přírub) a výšky nosníku._x000D_
3. Plentování ocelových válcovaných nosníků jednostranné cihlami se oceňuje cenami 346 24-4381 až -4384, katalogu 801-1 Budovy a haly-zděné a monolitické._x000D_
</t>
  </si>
  <si>
    <t>"překlady nad vnitř. okny"</t>
  </si>
  <si>
    <t>1,65*0,3*0,16*3</t>
  </si>
  <si>
    <t>"překlad do mč.004"</t>
  </si>
  <si>
    <t>1,2*0,3*0,16</t>
  </si>
  <si>
    <t>25</t>
  </si>
  <si>
    <t>317941123</t>
  </si>
  <si>
    <t>Osazování ocelových válcovaných nosníků na zdivu I nebo IE nebo U nebo UE nebo L č. 14 až 22 nebo výšky do 220 mm</t>
  </si>
  <si>
    <t>844928260</t>
  </si>
  <si>
    <t xml:space="preserve">Poznámka k souboru cen:_x000D_
1. Ceny jsou určeny pro zednické osazování na cementovou maltu(min. MC 15)._x000D_
2. Dodávka ocelových nosníků se oceňuje ve specifikaci._x000D_
3. Ztratné lze dohodnout ve směrné výši 8 % na krytí nákladů na řezání příslušných délek z hutních délek nosníků a na zbytkový odpad (prořez)._x000D_
</t>
  </si>
  <si>
    <t>1,65*2*17,9/1000*3</t>
  </si>
  <si>
    <t>1,3*2*17,9/1000</t>
  </si>
  <si>
    <t>26</t>
  </si>
  <si>
    <t>13010718</t>
  </si>
  <si>
    <t>ocel profilová IPN 160 jakost 11 375</t>
  </si>
  <si>
    <t>-2083079405</t>
  </si>
  <si>
    <t>0,224*1,08</t>
  </si>
  <si>
    <t>27</t>
  </si>
  <si>
    <t>342272245</t>
  </si>
  <si>
    <t>Příčky z pórobetonových tvárnic hladkých na tenké maltové lože objemová hmotnost do 500 kg/m3, tloušťka příčky 150 mm</t>
  </si>
  <si>
    <t>-471645960</t>
  </si>
  <si>
    <t>(3,35+8,95+5,73+3,75)*3-1,8*2,1</t>
  </si>
  <si>
    <t>28</t>
  </si>
  <si>
    <t>342291121</t>
  </si>
  <si>
    <t>Ukotvení příček plochými kotvami, do konstrukce cihelné</t>
  </si>
  <si>
    <t>m</t>
  </si>
  <si>
    <t>-98835654</t>
  </si>
  <si>
    <t xml:space="preserve">Poznámka k souboru cen:_x000D_
1. V cenách -1111 a -1112 jsou započteny náklady na dodání a aplikaci polyuretanové pěny ve spreji a na odříznutí zatvrdlé pěny u líce příčky._x000D_
2. Ceny -1111 a -1112 lze použít i pro ukotvení příček ke stropu._x000D_
3. Ceny -1141 a -1143 lze použít pro ukotvení příček k podlaze._x000D_
4. Množství jednotek se určuje v m styku příčky s konstrukcí._x000D_
</t>
  </si>
  <si>
    <t>3*7-2,1-1,32</t>
  </si>
  <si>
    <t>29</t>
  </si>
  <si>
    <t>346272256</t>
  </si>
  <si>
    <t>Přizdívky z pórobetonových tvárnic objemová hmotnost do 500 kg/m3, na tenké maltové lože, tloušťka přizdívky 150 mm</t>
  </si>
  <si>
    <t>1925910357</t>
  </si>
  <si>
    <t>"za WC"</t>
  </si>
  <si>
    <t>1,8*1,5*2</t>
  </si>
  <si>
    <t>30</t>
  </si>
  <si>
    <t>346272266</t>
  </si>
  <si>
    <t>Přizdívky z pórobetonových tvárnic objemová hmotnost do 500 kg/m3, na tenké maltové lože, tloušťka přizdívky 200 mm</t>
  </si>
  <si>
    <t>-125265556</t>
  </si>
  <si>
    <t>"nika mč.005"</t>
  </si>
  <si>
    <t>1,3*2,6</t>
  </si>
  <si>
    <t>314</t>
  </si>
  <si>
    <t>Opěrné zídky</t>
  </si>
  <si>
    <t>31</t>
  </si>
  <si>
    <t>311322611</t>
  </si>
  <si>
    <t>Nadzákladové zdi z betonu železového (bez výztuže) nosné odolného proti agresivnímu prostředí tř. C 30/37</t>
  </si>
  <si>
    <t>216400795</t>
  </si>
  <si>
    <t xml:space="preserve">Poznámka k souboru cen:_x000D_
1. Při betonování do ztraceného bednění z desek je zohledněna zvýšená opatrnost, aby se předešlo poškození zabudovaných desek._x000D_
2. Při stanovení množství měrných jednotek betonu do ztraceného bednění z desek je třeba zohlednit skutečnou spotřebu betonu v m3 zdiva._x000D_
3. V cenách nejsou započteny náklady na:_x000D_
a) bednění; tyto se oceňují cenami souboru cen:_x000D_
- 31* 35-1 Bednění nadzákladových zdí,_x000D_
- 31* 35-12 Ztracené bednění nadzákladových zdí ze štěpkocementových desek,_x000D_
b) dodání a uložení výztuže; tyto se oceňují cenami souboru cen 31* 36- . . Výztuž nadzákladových zdí._x000D_
4. V cenách pohledového betonu -1812 až -1818 jsou započteny i náklady na pečlivé hutnění zejména při líci konstrukce pro docílení neporušeného maltového povrchu bez vzhledových kazů._x000D_
</t>
  </si>
  <si>
    <t>"opěrná zídka u schodiště"</t>
  </si>
  <si>
    <t>(2+5)*0,45*1</t>
  </si>
  <si>
    <t>0,9*0,9*1,25</t>
  </si>
  <si>
    <t>0,9*1,35*1,35</t>
  </si>
  <si>
    <t>0,6*1,8*1,35+0,3*1,9*1,35</t>
  </si>
  <si>
    <t>32</t>
  </si>
  <si>
    <t>311351121</t>
  </si>
  <si>
    <t>Bednění nadzákladových zdí nosných rovné oboustranné za každou stranu zřízení</t>
  </si>
  <si>
    <t>-1921288634</t>
  </si>
  <si>
    <t xml:space="preserve">Poznámka k souboru cen:_x000D_
1. Ceny jsou určeny pro bednění svislé nebo šikmé (odkloněné), půdorysně přímé nebo zalomené ve volném prostranství, ve volných nebo zapažených jamách a rýhách._x000D_
2. Ceny jsou určeny pro bednění výšky do 4 m. Bednění větších výšek se oceňuje individuálně._x000D_
3. Ceny jsou určeny pro bedněné plochy s nízkými požadavky na pohledovost - třída pohledového betonu PB1 dle TP ČSB 03 (garáže, sklepy, apod.)_x000D_
4. Příplatek k cenám za pohledový beton je určen pro třídu pohledového betonu PB2 (běžné budovy). Vyšší třídy pohledovosti se oceňují individuálně._x000D_
5. Kruhové nebo obloukové bednění poloměru do 1 m se oceňuje individuálně._x000D_
</t>
  </si>
  <si>
    <t>(2+2,45+5+4,55)*0,8</t>
  </si>
  <si>
    <t>(0,9+0,45+0,9)*(0,85+0,4)/2</t>
  </si>
  <si>
    <t>(0,9+1,35+0,9)*(0,95+0,5)/2</t>
  </si>
  <si>
    <t>(0,6+3,7-1,35+3,7)*(0,75+0,45)/2</t>
  </si>
  <si>
    <t>33</t>
  </si>
  <si>
    <t>311351122</t>
  </si>
  <si>
    <t>Bednění nadzákladových zdí nosných rovné oboustranné za každou stranu odstranění</t>
  </si>
  <si>
    <t>1788128746</t>
  </si>
  <si>
    <t>34</t>
  </si>
  <si>
    <t>311361821</t>
  </si>
  <si>
    <t>Výztuž nadzákladových zdí nosných svislých nebo odkloněných od svislice, rovných nebo oblých z betonářské oceli 10 505 (R) nebo BSt 500</t>
  </si>
  <si>
    <t>2127134138</t>
  </si>
  <si>
    <t>8,031*0,12</t>
  </si>
  <si>
    <t>35</t>
  </si>
  <si>
    <t>31700-001.R</t>
  </si>
  <si>
    <t>Příplatek za drásaný beton</t>
  </si>
  <si>
    <t>994622752</t>
  </si>
  <si>
    <t>"zídky"</t>
  </si>
  <si>
    <t>5,45*0,45+0,9*0,9+1,35*0,9+1,8*0,6+1,9*0,3</t>
  </si>
  <si>
    <t>(2+5)*0,45+0,9*0,3*2+0,3*0,3+(0,9+0,9)*0,4+(1,35+0,9)*0,5</t>
  </si>
  <si>
    <t>(1,9+1,6)*0,45</t>
  </si>
  <si>
    <t>"nástupní podesta schodiště"</t>
  </si>
  <si>
    <t>2*3,65</t>
  </si>
  <si>
    <t>"stupně schodiště"</t>
  </si>
  <si>
    <t>2*(0,15+0,3)*12</t>
  </si>
  <si>
    <t>Vodorovné konstrukce</t>
  </si>
  <si>
    <t>36</t>
  </si>
  <si>
    <t>451572111</t>
  </si>
  <si>
    <t>Lože pod potrubí, stoky a drobné objekty v otevřeném výkopu z kameniva drobného těženého 0 až 4 mm</t>
  </si>
  <si>
    <t>736705005</t>
  </si>
  <si>
    <t xml:space="preserve">Poznámka k souboru cen:_x000D_
1. Ceny -1111 a -1192 lze použít i pro zřízení sběrných vrstev nad drenážními trubkami._x000D_
2. V cenách -5111 a -1192 jsou započteny i náklady na prohození výkopku získaného při zemních pracích._x000D_
</t>
  </si>
  <si>
    <t>"pod kanalizaci"</t>
  </si>
  <si>
    <t>(3,3+2,6+0,5*4)*0,8*0,1</t>
  </si>
  <si>
    <t>430</t>
  </si>
  <si>
    <t>Vyspravení venkovního schodiště</t>
  </si>
  <si>
    <t>37</t>
  </si>
  <si>
    <t>985131311</t>
  </si>
  <si>
    <t>Očištění ploch stěn, rubu kleneb a podlah ruční dočištění ocelovými kartáči</t>
  </si>
  <si>
    <t>-1479922266</t>
  </si>
  <si>
    <t xml:space="preserve">Poznámka k souboru cen:_x000D_
1. V cenách jsou započteny i náklady na dodání všech hmot._x000D_
2. V cenách očištění ploch pískem jsou započteny i náklady smetení písku dohromady nebo naložení na dopravní prostředek._x000D_
3. V cenách očištění ploch pískem nejsou započteny náklady na odvoz písku, které se oceňují cenami odvozu suti příslušného katalogu pro objekt, na kterém se práce provádí._x000D_
</t>
  </si>
  <si>
    <t>"stěny"</t>
  </si>
  <si>
    <t>((1,2+2,2)*1,75+1,7*(1,75+0,65)/2+(0,45+0,3)*0,65)</t>
  </si>
  <si>
    <t>"stupně"</t>
  </si>
  <si>
    <t>1,2*(0,18+0,2)*9</t>
  </si>
  <si>
    <t>"nástupní podesta"</t>
  </si>
  <si>
    <t>1,2*2,18</t>
  </si>
  <si>
    <t>"výstupní podesta"</t>
  </si>
  <si>
    <t>(1,2*0,45+1,5*1,55)</t>
  </si>
  <si>
    <t>38</t>
  </si>
  <si>
    <t>985311111</t>
  </si>
  <si>
    <t>Reprofilace betonu sanačními maltami na cementové bázi ručně stěn, tloušťky do 10 mm</t>
  </si>
  <si>
    <t>514155359</t>
  </si>
  <si>
    <t xml:space="preserve">Poznámka k souboru cen:_x000D_
1. Ceny pro danou tloušťku jsou určeny pro nanášení sanačních malt v jakémkoliv počtu vrstev._x000D_
2. V cenách nejsou započteny náklady na:_x000D_
a) odstranění degradovaného betonu, které se oceňují cenami souborů cen 985 11-21 Odsekání degradovaného betonu a 985 12-1 Tryskání degradovaného betonu,_x000D_
b) očištění povrchu betonu, které se oceňují cenami souboru cen 985 13 Očištění ploch,_x000D_
c) ochranný nátěr povrchu reprofilovaného betonu, které se oceňují cenami souboru cen 985 32-4 Ochranný nátěr betonu,_x000D_
d) uzavírací stěrku; tyto náklady se oceňují cenami souboru cen 985 31-21 Stěrka k vyrovnání ploch reprofilovaného betonu,_x000D_
e) případné vyztužení reprofilovaných vrstev svařovanými sítěmi, které se oceňují cenami souboru cen 985 56-2 Výztuž stříkaného betonu ze svařovaných sítí._x000D_
</t>
  </si>
  <si>
    <t>"reprofilace 30% plochy"</t>
  </si>
  <si>
    <t>((1,2+2,2)*1,75+1,7*(1,75+0,65)/2+(0,45+0,3)*0,65)*0,3</t>
  </si>
  <si>
    <t>39</t>
  </si>
  <si>
    <t>985311311</t>
  </si>
  <si>
    <t>Reprofilace betonu sanačními maltami na cementové bázi ručně rubu kleneb a podlah, tloušťky do 10 mm</t>
  </si>
  <si>
    <t>-75290662</t>
  </si>
  <si>
    <t>1,2*(0,18+0,2)*9*0,3</t>
  </si>
  <si>
    <t>1,2*2,18*0,3</t>
  </si>
  <si>
    <t>(1,2*0,45+1,5*1,55)*0,3</t>
  </si>
  <si>
    <t>40</t>
  </si>
  <si>
    <t>985311912</t>
  </si>
  <si>
    <t>Reprofilace betonu sanačními maltami na cementové bázi ručně Příplatek k cenám za plochu do 10 m2 jednotlivě</t>
  </si>
  <si>
    <t>-1497454750</t>
  </si>
  <si>
    <t>41</t>
  </si>
  <si>
    <t>985312114</t>
  </si>
  <si>
    <t>Stěrka k vyrovnání ploch reprofilovaného betonu stěn, tloušťky do 5 mm</t>
  </si>
  <si>
    <t>1724967210</t>
  </si>
  <si>
    <t xml:space="preserve">Poznámka k souboru cen:_x000D_
1. V cenách nejsou započteny náklady na ochranný nátěr, které se oceňují souborem cen 985 32-4 Ochranný nátěr betonu._x000D_
</t>
  </si>
  <si>
    <t>431</t>
  </si>
  <si>
    <t>Venkovní schodiště</t>
  </si>
  <si>
    <t>42</t>
  </si>
  <si>
    <t>430321616</t>
  </si>
  <si>
    <t>Schodišťové konstrukce a rampy z betonu železového (bez výztuže) stupně, schodnice, ramena, podesty s nosníky tř. C 30/37</t>
  </si>
  <si>
    <t>-707219850</t>
  </si>
  <si>
    <t>"beton proti agresivnímu prostředí"</t>
  </si>
  <si>
    <t>"deska"</t>
  </si>
  <si>
    <t>2*4,05*0,15</t>
  </si>
  <si>
    <t>2*0,15*0,3/2*12</t>
  </si>
  <si>
    <t>43</t>
  </si>
  <si>
    <t>430362021</t>
  </si>
  <si>
    <t>Výztuž schodišťových konstrukcí a ramp stupňů, schodnic, ramen, podest s nosníky ze svařovaných sítí z drátů typu KARI</t>
  </si>
  <si>
    <t>-1538541525</t>
  </si>
  <si>
    <t>2*4,05*1,3*5,36/1000</t>
  </si>
  <si>
    <t>44</t>
  </si>
  <si>
    <t>434351141</t>
  </si>
  <si>
    <t>Bednění stupňů betonovaných na podstupňové desce nebo na terénu půdorysně přímočarých zřízení</t>
  </si>
  <si>
    <t>932216455</t>
  </si>
  <si>
    <t xml:space="preserve">Poznámka k souboru cen:_x000D_
1. Množství měrných jednotek bednění stupňů se určuje v m2 plochy stupnic a podstupnic._x000D_
</t>
  </si>
  <si>
    <t>45</t>
  </si>
  <si>
    <t>434351142</t>
  </si>
  <si>
    <t>Bednění stupňů betonovaných na podstupňové desce nebo na terénu půdorysně přímočarých odstranění</t>
  </si>
  <si>
    <t>-1549373177</t>
  </si>
  <si>
    <t>Komunikace pozemní</t>
  </si>
  <si>
    <t>46</t>
  </si>
  <si>
    <t>564730111</t>
  </si>
  <si>
    <t>Podklad nebo kryt z kameniva hrubého drceného vel. 16-32 mm s rozprostřením a zhutněním, po zhutnění tl. 100 mm</t>
  </si>
  <si>
    <t>-817029407</t>
  </si>
  <si>
    <t>"pod dřevěnou palubu"</t>
  </si>
  <si>
    <t>15,25*4</t>
  </si>
  <si>
    <t>47</t>
  </si>
  <si>
    <t>564750111</t>
  </si>
  <si>
    <t>Podklad nebo kryt z kameniva hrubého drceného vel. 16-32 mm s rozprostřením a zhutněním, po zhutnění tl. 150 mm</t>
  </si>
  <si>
    <t>-327128768</t>
  </si>
  <si>
    <t>48</t>
  </si>
  <si>
    <t>564831111</t>
  </si>
  <si>
    <t>Podklad ze štěrkodrti ŠD s rozprostřením a zhutněním, po zhutnění tl. 100 mm</t>
  </si>
  <si>
    <t>2019224738</t>
  </si>
  <si>
    <t>49</t>
  </si>
  <si>
    <t>564851111</t>
  </si>
  <si>
    <t>Podklad ze štěrkodrti ŠD s rozprostřením a zhutněním, po zhutnění tl. 150 mm</t>
  </si>
  <si>
    <t>-439200233</t>
  </si>
  <si>
    <t>50</t>
  </si>
  <si>
    <t>596211112</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</si>
  <si>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přes 100 do 300 m2</t>
  </si>
  <si>
    <t>-997909045</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</si>
  <si>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apod.)._x000D_
2. V cenách jsou započteny i náklady na dodání hmot pro lože a na dodání materiálu na výplň spár._x000D_
3. V cenách nejsou započteny náklady na dodání zámkové dlažby, které se oceňuje ve specifikaci; ztratné lze dohodnout u plochy_x000D_
a) do 100 m2 ve výši 3 %,_x000D_
b) přes 100 do 300 m2 ve výši 2 %,_x000D_
c) přes 300 m2 ve výši 1 %._x000D_
4. Část lože přesahující tloušťku 40 mm se oceňuje cenami souboru cen 451 . . -9 . Příplatek za každých dalších 10 mm tloušťky podkladu nebo lože._x000D_
</t>
  </si>
  <si>
    <t>51</t>
  </si>
  <si>
    <t>59245021</t>
  </si>
  <si>
    <t>dlažba tvar čtverec betonová 200x200x60mm přírodní</t>
  </si>
  <si>
    <t>-708277605</t>
  </si>
  <si>
    <t>152,2*1,02</t>
  </si>
  <si>
    <t>61</t>
  </si>
  <si>
    <t>Úprava povrchů vnitřních</t>
  </si>
  <si>
    <t>52</t>
  </si>
  <si>
    <t>611325121</t>
  </si>
  <si>
    <t>Vápenocementová omítka rýh štuková ve stropech, šířky rýhy do 150 mm</t>
  </si>
  <si>
    <t>-321705513</t>
  </si>
  <si>
    <t>"po vybouraných příčkách"</t>
  </si>
  <si>
    <t>(5,73+1,2+2,46)*0,1</t>
  </si>
  <si>
    <t>(5,73+0,863+0,918)*0,15</t>
  </si>
  <si>
    <t>53</t>
  </si>
  <si>
    <t>612311131</t>
  </si>
  <si>
    <t>Potažení vnitřních ploch štukem tloušťky do 3 mm svislých konstrukcí stěn</t>
  </si>
  <si>
    <t>-279031695</t>
  </si>
  <si>
    <t>"mč.001"</t>
  </si>
  <si>
    <t>(5,05+5,73)*2*3-1,5*0,9*2-1,43*1-0,8*2-1,36*2</t>
  </si>
  <si>
    <t>(1,5+0,9*2)*0,38*2+(0,9+2,02)*0,2</t>
  </si>
  <si>
    <t>"mč.002"</t>
  </si>
  <si>
    <t>(8,93-5,05-0,15+1,8+0,65)*2*3-1,5*0,9-1,8*2,1+(1,5+0,9*2)*0,38+(1,8+2,1*2)*0,15</t>
  </si>
  <si>
    <t>-3,75*0,6</t>
  </si>
  <si>
    <t>"mč.003"</t>
  </si>
  <si>
    <t>(1,8+3,13)*2*3-0,7*2-1,5*0,9+(1,5+0,9*2)*0,38+(0,8+2,02*2)*0,2+1,8*0,15-0,15*1,5*2</t>
  </si>
  <si>
    <t>-((3,13+1,8)*2*1,5+1,8*0,15-0,7*1,5)</t>
  </si>
  <si>
    <t>"mč.004"</t>
  </si>
  <si>
    <t>(1,8*3,13)*2*3-0,7*2+(0,8+2,02*2)*0,2</t>
  </si>
  <si>
    <t>-((3,13+1,8)*2*1,5-0,7*1,5+1,8*0,15)</t>
  </si>
  <si>
    <t>"mč.005"</t>
  </si>
  <si>
    <t>(5,795+8,95)*2*3-1,25*1*3-1,5*0,9*4-0,7*2*2-1,43*1-1,3*2,6*2</t>
  </si>
  <si>
    <t>(1,3+2,6*2)*0,3+(1,5+0,9*2)*0,38*4</t>
  </si>
  <si>
    <t>"mč.006"</t>
  </si>
  <si>
    <t>(5,675+8,95)*2*3-1,5*0,9*4-0,8*2*2-1,3*2,6-1,25*1*3</t>
  </si>
  <si>
    <t>(1,3+2,6*2)*0,2*3+(1,5+0,9*2)*0,38*4+(1,25+1*2)*0,2*3</t>
  </si>
  <si>
    <t>"mč.007"</t>
  </si>
  <si>
    <t>(3,075+0,9+0,35+3,35)*2*3-1,5*0,9-0,8*2+(1,5+0,9*2)*0,38</t>
  </si>
  <si>
    <t>"mč.008"</t>
  </si>
  <si>
    <t>(3,35+3,225+0,9+0,35)*2*3-1,5*2,6-0,8*2+(1,5+2,6*2)*0,38</t>
  </si>
  <si>
    <t>"neoznačená místnost vpravo od mč 008 a 007"</t>
  </si>
  <si>
    <t>8,95*3</t>
  </si>
  <si>
    <t>54</t>
  </si>
  <si>
    <t>612325121</t>
  </si>
  <si>
    <t>Vápenocementová omítka rýh štuková ve stěnách, šířky rýhy do 150 mm</t>
  </si>
  <si>
    <t>675301495</t>
  </si>
  <si>
    <t>0,1*3*4+1,15*3-0,15*2+0,1*2,6*2-0,1*0,9</t>
  </si>
  <si>
    <t>55</t>
  </si>
  <si>
    <t>612325301</t>
  </si>
  <si>
    <t>Vápenocementová omítka ostění nebo nadpraží hladká</t>
  </si>
  <si>
    <t>962224894</t>
  </si>
  <si>
    <t xml:space="preserve">Poznámka k souboru cen:_x000D_
1. Ceny lze použít jen pro ocenění samostatně upravovaného ostění a nadpraží ( např. při dodatečné výměně oken nebo zárubní ) v šířce do 300 mm okolo upravovaného otvoru._x000D_
</t>
  </si>
  <si>
    <t>(1,3+2,6*2)*0,3+(1,43+1*2)*0,3</t>
  </si>
  <si>
    <t>"mezi mč.004 a 005"</t>
  </si>
  <si>
    <t>2,02*2*0,2</t>
  </si>
  <si>
    <t>"mezi mč.003 a 005"</t>
  </si>
  <si>
    <t>(0,7+2,02*2)*0,2</t>
  </si>
  <si>
    <t>"mezi mč.005 a 006"</t>
  </si>
  <si>
    <t>1*2*0,25*3</t>
  </si>
  <si>
    <t>(1,5+2,65*2)*0,38</t>
  </si>
  <si>
    <t>"ocelové překlady nad vnitř. okny"</t>
  </si>
  <si>
    <t>1,65*(0,2+0,3+0,2)*3</t>
  </si>
  <si>
    <t>"ocelový překlad do mč.004"</t>
  </si>
  <si>
    <t>1,3*(0,2+0,3+0,2)</t>
  </si>
  <si>
    <t>56</t>
  </si>
  <si>
    <t>612325422</t>
  </si>
  <si>
    <t>Oprava vápenocementové omítky vnitřních ploch štukové dvouvrstvé, tloušťky do 20 mm a tloušťky štuku do 3 mm stěn, v rozsahu opravované plochy přes 10 do 30%</t>
  </si>
  <si>
    <t>1806115458</t>
  </si>
  <si>
    <t xml:space="preserve">Poznámka k souboru cen:_x000D_
1. Pro ocenění opravy omítek plochy do 1 m2 se použijí ceny souboru cen 61. 32-52.. Vápenocementová omítka jednotlivých malých ploch._x000D_
</t>
  </si>
  <si>
    <t>(5,05+5,73+5,05)*3-1,5*0,9*2-1,43*1-0,8*2+(1,5+0,9*2)*0,38*2-1,3*2,6+(0,9+2,02)*0,2</t>
  </si>
  <si>
    <t>(8,93-5,05-0,15+1,8+0,65)*3-1,5*0,9+(1,5+0,9*2)*0,38+0,15*2,1</t>
  </si>
  <si>
    <t>(1,8+3,13)*3-0,9*2,02-0,15*2,02-1,5*0,9+(1,5+0,9*2)*0,38</t>
  </si>
  <si>
    <t>1,8*3-0,7*2-0,45*1,32</t>
  </si>
  <si>
    <t>(5,795+8,95)*2*3-1,25*1*3-1,5*0,9*4+(1,5+0,9*2)*0,38*4-0,7*2*2</t>
  </si>
  <si>
    <t>-0,15*2,02-0,65*1,32-1,43*1-0,95*1-1,3*2,6*3</t>
  </si>
  <si>
    <t>(5,675+8,95)*2*3-1,5*0,9*4+(1,5+0,9*2)*0,38*4-0,8*2*2-1,3*2,6-1,25*1*3</t>
  </si>
  <si>
    <t>(1,3+2,6*2)*0,2+(1,3+2,6*2)*0,2*2</t>
  </si>
  <si>
    <t>(3,075+0,9+0,35+3,35)*3-1,5*0,9-0,8*2+(1,5+0,9*2)*0,38</t>
  </si>
  <si>
    <t>(3,35+3,225+0,9+0,35)*3-1,5*2,6-0,8*2</t>
  </si>
  <si>
    <t>57</t>
  </si>
  <si>
    <t>615142012</t>
  </si>
  <si>
    <t>Potažení vnitřních ploch pletivem v ploše nebo pruzích, na plném podkladu rabicovým provizorním přichycením nosníků</t>
  </si>
  <si>
    <t>549955092</t>
  </si>
  <si>
    <t xml:space="preserve">Poznámka k souboru cen:_x000D_
1. V cenách -2001 jsou započteny i náklady na tmel._x000D_
</t>
  </si>
  <si>
    <t>58</t>
  </si>
  <si>
    <t>619991011</t>
  </si>
  <si>
    <t>Zakrytí vnitřních ploch před znečištěním včetně pozdějšího odkrytí konstrukcí a prvků obalením fólií a přelepením páskou</t>
  </si>
  <si>
    <t>-997497493</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</si>
  <si>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</si>
  <si>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1,5*0,9*15+0,8*2+1,5*2,6</t>
  </si>
  <si>
    <t>62</t>
  </si>
  <si>
    <t>Úprava povrchů vnějších</t>
  </si>
  <si>
    <t>59</t>
  </si>
  <si>
    <t>622142001</t>
  </si>
  <si>
    <t>Potažení vnějších ploch pletivem v ploše nebo pruzích, na plném podkladu sklovláknitým vtlačením do tmelu stěn</t>
  </si>
  <si>
    <t>-180580656</t>
  </si>
  <si>
    <t>"ostění"</t>
  </si>
  <si>
    <t>"vstup do mč.008"</t>
  </si>
  <si>
    <t>(1,5+2,65*2)*0,15</t>
  </si>
  <si>
    <t>"vstup do mč 001"</t>
  </si>
  <si>
    <t>(0,9+2,02*2)*0,35</t>
  </si>
  <si>
    <t>60</t>
  </si>
  <si>
    <t>622143003</t>
  </si>
  <si>
    <t>Montáž omítkových profilů plastových, pozinkovaných nebo dřevěných upevněných vtlačením do podkladní vrstvy nebo přibitím rohových s tkaninou</t>
  </si>
  <si>
    <t>272615012</t>
  </si>
  <si>
    <t xml:space="preserve">Poznámka k souboru cen:_x000D_
1. V cenách jsou započteny náklady na montáž profilů včetně úchytného materiálu._x000D_
2. V cenách nejsou započteny náklady na dodávku profilů, tyto se oceňují ve specifikaci, ztratné lze stanovit ve výši 5%._x000D_
3. V ceně -3004 nejsou započteny náklady na ochrannou fólii pro okna a dveře; tyto se oceňují cenou 629 99-1012 podle příslušné plochy otvoru._x000D_
</t>
  </si>
  <si>
    <t>2,65*2</t>
  </si>
  <si>
    <t>55343025</t>
  </si>
  <si>
    <t>profil rohový Pz+PVC pro vnější omítky tl 7mm</t>
  </si>
  <si>
    <t>1077607912</t>
  </si>
  <si>
    <t>54,3*1,1</t>
  </si>
  <si>
    <t>622143004</t>
  </si>
  <si>
    <t>Montáž omítkových profilů plastových, pozinkovaných nebo dřevěných upevněných vtlačením do podkladní vrstvy nebo přibitím začišťovacích samolepících pro vytvoření dilatujícího spoje s okenním rámem</t>
  </si>
  <si>
    <t>-1702301044</t>
  </si>
  <si>
    <t>"APU lišty"</t>
  </si>
  <si>
    <t>1,5+2,65*2</t>
  </si>
  <si>
    <t>0,9+2,02*2</t>
  </si>
  <si>
    <t>63</t>
  </si>
  <si>
    <t>59051476</t>
  </si>
  <si>
    <t>profil začišťovací PVC 9mm s výztužnou tkaninou pro ostění ETICS</t>
  </si>
  <si>
    <t>1420360100</t>
  </si>
  <si>
    <t>11,74*1,1</t>
  </si>
  <si>
    <t>64</t>
  </si>
  <si>
    <t>622211031</t>
  </si>
  <si>
    <t>Montáž kontaktního zateplení lepením a mechanickým kotvením z polystyrenových desek nebo z kombinovaných desek na vnější stěny, tloušťky desek přes 120 do 160 mm</t>
  </si>
  <si>
    <t>1839445449</t>
  </si>
  <si>
    <t xml:space="preserve">Poznámka k souboru cen:_x000D_
1. V cenách jsou započteny náklady na:_x000D_
a) upevnění desek lepením a talířovými hmoždinkami,_x000D_
b) přestěrkování izolačních desek,_x000D_
c) vložení sklovláknité výztužné tkaniny,_x000D_
d) uzavření otvorů po kotvách lešení._x000D_
2. V cenách nejsou započteny náklady na:_x000D_
a) dodávku desek tepelné izolace; tyto se ocení ve specifikaci, ztratné lze stanovit ve výši 5%,_x000D_
b) provedení konečné povrchové úpravy:_x000D_
- vrchní tenkovrstvou omítkou, tyto se ocení příslušnými cenami této části katalogu_x000D_
- nátěrem; tyto se ocení příslušnými cenami části A07 katalogu 800-783_x000D_
- keramickým obkladem; tyto se ocení příslušnými cenami souboru cen části A01 katalogu 800-781 Obklady keramické,_x000D_
c) osazení profilů, tyto se ocení příslušnými cenami této části katalogu._x000D_
3. V cenách 621 25-1101 až -1107 jsou započteny náklady na osazení a dodávku tepelněizolačních zátek v počtu 10 ks/m2 pro podhledy._x000D_
4. V cenách 622 25-1101 až -1107 jsou započteny náklady na osazení a dodávku tepelněizolačních zátek v počtu 8 ks/m2 pro stěny._x000D_
5. Kombinovaná deska je např. sendvičově uspořádaná deska tvořena izolačním jádrem z grafitového polystyrenu a krycí deskou z minerální vlny._x000D_
</t>
  </si>
  <si>
    <t>7,4*2,69-1,6*2,65-0,45*0,42</t>
  </si>
  <si>
    <t>65</t>
  </si>
  <si>
    <t>28375935</t>
  </si>
  <si>
    <t>deska EPS 70 fasádní λ=0,039 tl 150mm</t>
  </si>
  <si>
    <t>251554671</t>
  </si>
  <si>
    <t>15,477*1,1</t>
  </si>
  <si>
    <t>66</t>
  </si>
  <si>
    <t>622252001</t>
  </si>
  <si>
    <t>Montáž profilů kontaktního zateplení zakládacích soklových připevněných hmoždinkami</t>
  </si>
  <si>
    <t>-828856829</t>
  </si>
  <si>
    <t xml:space="preserve">Poznámka k souboru cen:_x000D_
1. V cenách jsou započteny náklady na osazení lišt._x000D_
2. V cenách nejsou započteny náklady dodávku lišt; tyto se ocení ve specifikaci. Ztratné lze stanovit ve výši 5%._x000D_
</t>
  </si>
  <si>
    <t>7,4-1,5</t>
  </si>
  <si>
    <t>67</t>
  </si>
  <si>
    <t>59051668</t>
  </si>
  <si>
    <t>profil zakládací Al tl 0,7mm pro ETICS pro izolant tl 150mm</t>
  </si>
  <si>
    <t>2002410135</t>
  </si>
  <si>
    <t>5,9*1,1</t>
  </si>
  <si>
    <t>68</t>
  </si>
  <si>
    <t>622531011</t>
  </si>
  <si>
    <t>Omítka tenkovrstvá silikonová vnějších ploch probarvená, včetně penetrace podkladu zrnitá, tloušťky 1,5 mm stěn</t>
  </si>
  <si>
    <t>-1260667476</t>
  </si>
  <si>
    <t>7,4*2,65-1,6*2,65-0,45*0,42</t>
  </si>
  <si>
    <t>Podlahy a podlahové konstrukce</t>
  </si>
  <si>
    <t>69</t>
  </si>
  <si>
    <t>631312141</t>
  </si>
  <si>
    <t>Doplnění dosavadních mazanin prostým betonem s dodáním hmot, bez potěru, plochy jednotlivě rýh v dosavadních mazaninách</t>
  </si>
  <si>
    <t>-90551236</t>
  </si>
  <si>
    <t>"po vybouraných příčkách a zdech"</t>
  </si>
  <si>
    <t>(5,73+1,3+1,2+2,46)*0,1*0,1</t>
  </si>
  <si>
    <t>(5,73+0,863+0,918)*0,15*0,1</t>
  </si>
  <si>
    <t>(1,3+0,9)*0,3*0,1</t>
  </si>
  <si>
    <t>Osazování výplní otvorů</t>
  </si>
  <si>
    <t>70</t>
  </si>
  <si>
    <t>644941111</t>
  </si>
  <si>
    <t>Montáž průvětrníků nebo mřížek odvětrávacích velikosti do 150 x 200 mm</t>
  </si>
  <si>
    <t>1995866144</t>
  </si>
  <si>
    <t xml:space="preserve">Poznámka k souboru cen:_x000D_
1. V cenách nejsou započteny náklady na dodávku průvětrníku nebo mřížky, tyto se oceňují ve specifikaci._x000D_
</t>
  </si>
  <si>
    <t>"nucené větrání"</t>
  </si>
  <si>
    <t>71</t>
  </si>
  <si>
    <t>55341415</t>
  </si>
  <si>
    <t>průvětrník mřížový s klapkami D200mm</t>
  </si>
  <si>
    <t>1500050162</t>
  </si>
  <si>
    <t>Ostatní konstrukce a práce, bourání</t>
  </si>
  <si>
    <t>72</t>
  </si>
  <si>
    <t>916231213</t>
  </si>
  <si>
    <t>Osazení chodníkového obrubníku betonového se zřízením lože, s vyplněním a zatřením spár cementovou maltou stojatého s boční opěrou z betonu prostého, do lože z betonu prostého</t>
  </si>
  <si>
    <t>-137753619</t>
  </si>
  <si>
    <t xml:space="preserve">Poznámka k souboru cen:_x000D_
1. V cenách chodníkových obrubníků ležatých i stojatých jsou započteny pro osazení_x000D_
a) do lože z kameniva těženého i náklady na dodání hmot pro lože tl. 80 až 100 mm,_x000D_
b) do lože z betonu prostého i náklady na dodání hmot pro lože tl. 80 až 100 mm; v cenách -1113 a -1213 též náklady na zřízení bočních opěr._x000D_
2. Část lože z betonu prostého přesahující tl. 100 mm se oceňuje cenou 916 99-1121 Lože pod obrubníky, krajníky nebo obruby z dlažebních kostek._x000D_
3. V cenách nejsou započteny náklady na dodání obrubníků, tyto se oceňují ve specifikaci._x000D_
4. Měrná jednotka u příplatků je m délky obrubníku._x000D_
</t>
  </si>
  <si>
    <t>49,1+19,6</t>
  </si>
  <si>
    <t>73</t>
  </si>
  <si>
    <t>59217017</t>
  </si>
  <si>
    <t>obrubník betonový chodníkový 1000x100x250mm</t>
  </si>
  <si>
    <t>-989838970</t>
  </si>
  <si>
    <t>68,7*1,01</t>
  </si>
  <si>
    <t>74</t>
  </si>
  <si>
    <t>916991121</t>
  </si>
  <si>
    <t>Lože pod obrubníky, krajníky nebo obruby z dlažebních kostek z betonu prostého</t>
  </si>
  <si>
    <t>-1935970316</t>
  </si>
  <si>
    <t>68,7*0,3*0,15</t>
  </si>
  <si>
    <t>75</t>
  </si>
  <si>
    <t>949101111</t>
  </si>
  <si>
    <t>Lešení pomocné pracovní pro objekty pozemních staveb pro zatížení do 150 kg/m2, o výšce lešeňové podlahy do 1,9 m</t>
  </si>
  <si>
    <t>-1408357959</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</si>
  <si>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</si>
  <si>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 xml:space="preserve">"mč.001-008" </t>
  </si>
  <si>
    <t>185,8</t>
  </si>
  <si>
    <t>76</t>
  </si>
  <si>
    <t>952901111</t>
  </si>
  <si>
    <t>Vyčištění budov nebo objektů před předáním do užívání budov bytové nebo občanské výstavby, světlé výšky podlaží do 4 m</t>
  </si>
  <si>
    <t>-212317355</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</si>
  <si>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</si>
  <si>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8,95*2,1</t>
  </si>
  <si>
    <t>77</t>
  </si>
  <si>
    <t>962031132</t>
  </si>
  <si>
    <t>Bourání příček z cihel, tvárnic nebo příčkovek z cihel pálených, plných nebo dutých na maltu vápennou nebo vápenocementovou, tl. do 100 mm</t>
  </si>
  <si>
    <t>-139691770</t>
  </si>
  <si>
    <t>(5,73+1,2+2,46)*3+1,3*2,6-0,6*2*2-0,8*2*2</t>
  </si>
  <si>
    <t>78</t>
  </si>
  <si>
    <t>962031133</t>
  </si>
  <si>
    <t>Bourání příček z cihel, tvárnic nebo příčkovek z cihel pálených, plných nebo dutých na maltu vápennou nebo vápenocementovou, tl. do 150 mm</t>
  </si>
  <si>
    <t>-1506011537</t>
  </si>
  <si>
    <t>(5,73+0,863+0,918)*3</t>
  </si>
  <si>
    <t>79</t>
  </si>
  <si>
    <t>962032231</t>
  </si>
  <si>
    <t>Bourání zdiva nadzákladového z cihel nebo tvárnic z cihel pálených nebo vápenopískových, na maltu vápennou nebo vápenocementovou, objemu přes 1 m3</t>
  </si>
  <si>
    <t>-764949240</t>
  </si>
  <si>
    <t xml:space="preserve">Poznámka k souboru cen:_x000D_
1. Bourání pilířů o průřezu přes 0,36 m2 se oceňuje příslušnými cenami -2230, -2231, -2240, -2241,-2253 a -2254 jako bourání zdiva nadzákladového cihelného._x000D_
</t>
  </si>
  <si>
    <t>"mč.008-okenní parapet"</t>
  </si>
  <si>
    <t>1,5*1,75*0,45</t>
  </si>
  <si>
    <t>"mezi mč.001 a 005-okno"</t>
  </si>
  <si>
    <t>(1,43-0,95)*(1,32-1)*0,3</t>
  </si>
  <si>
    <t>80</t>
  </si>
  <si>
    <t>964011211</t>
  </si>
  <si>
    <t>Vybourání železobetonových prefabrikovaných překladů uložených ve zdivu, délky do 3 m, hmotnosti do 50 kg/m</t>
  </si>
  <si>
    <t>1768623424</t>
  </si>
  <si>
    <t xml:space="preserve">Poznámka k souboru cen:_x000D_
1. Hmotnost železobetonových překladů se určuje z objemu překladu a objemové hmotnosti 2,4 t/m3._x000D_
</t>
  </si>
  <si>
    <t>"zkrácení překladu nad dveřmi do mč.004"</t>
  </si>
  <si>
    <t>0,3*0,3*0,15</t>
  </si>
  <si>
    <t>81</t>
  </si>
  <si>
    <t>965043341</t>
  </si>
  <si>
    <t>Bourání mazanin betonových s potěrem nebo teracem tl. do 100 mm, plochy přes 4 m2</t>
  </si>
  <si>
    <t>-1712459622</t>
  </si>
  <si>
    <t>"podkladní beton"</t>
  </si>
  <si>
    <t>(3,3+2,6+0,5*4)*1*0,1</t>
  </si>
  <si>
    <t>"mazanina pod dlažbou"</t>
  </si>
  <si>
    <t>82</t>
  </si>
  <si>
    <t>965049111</t>
  </si>
  <si>
    <t>Bourání mazanin Příplatek k cenám za bourání mazanin betonových se svařovanou sítí, tl. do 100 mm</t>
  </si>
  <si>
    <t>928439730</t>
  </si>
  <si>
    <t>83</t>
  </si>
  <si>
    <t>965081213</t>
  </si>
  <si>
    <t>Bourání podlah z dlaždic bez podkladního lože nebo mazaniny, s jakoukoliv výplní spár keramických nebo xylolitových tl. do 10 mm, plochy přes 1 m2</t>
  </si>
  <si>
    <t>232232712</t>
  </si>
  <si>
    <t xml:space="preserve">Poznámka k souboru cen:_x000D_
1. Odsekání soklíků se oceňuje cenami souboru cen 965 08._x000D_
</t>
  </si>
  <si>
    <t>"v sociálkách"</t>
  </si>
  <si>
    <t>1,2*1,2*2+4,43*2,45-0,918*0,15-0,863*0,15</t>
  </si>
  <si>
    <t>84</t>
  </si>
  <si>
    <t>965081333</t>
  </si>
  <si>
    <t>Bourání podlah z dlaždic bez podkladního lože nebo mazaniny, s jakoukoliv výplní spár betonových, teracových nebo čedičových tl. do 30 mm, plochy přes 1 m2</t>
  </si>
  <si>
    <t>1298516307</t>
  </si>
  <si>
    <t>"pro rozšíření nové sociálky"</t>
  </si>
  <si>
    <t>5,73*1,3</t>
  </si>
  <si>
    <t>85</t>
  </si>
  <si>
    <t>967031132</t>
  </si>
  <si>
    <t>Přisekání (špicování) plošné nebo rovných ostění zdiva z cihel pálených rovných ostění, bez odstupu, po hrubém vybourání otvorů, na maltu vápennou nebo vápenocementovou</t>
  </si>
  <si>
    <t>1655626332</t>
  </si>
  <si>
    <t>0,3*2,02</t>
  </si>
  <si>
    <t>"vstup do mč.001"</t>
  </si>
  <si>
    <t>0,3*2,02*2</t>
  </si>
  <si>
    <t>"do mč.004"</t>
  </si>
  <si>
    <t>0,3*2,05*2</t>
  </si>
  <si>
    <t>86</t>
  </si>
  <si>
    <t>968062375</t>
  </si>
  <si>
    <t>Vybourání dřevěných rámů oken s křídly, dveřních zárubní, vrat, stěn, ostění nebo obkladů rámů oken s křídly zdvojených, plochy do 2 m2</t>
  </si>
  <si>
    <t>-2115200100</t>
  </si>
  <si>
    <t xml:space="preserve">Poznámka k souboru cen:_x000D_
1. V cenách -2244 až -2747 jsou započteny i náklady na vyvěšení křídel._x000D_
</t>
  </si>
  <si>
    <t>1,5*0,9+1,09*1,32</t>
  </si>
  <si>
    <t>87</t>
  </si>
  <si>
    <t>968072455</t>
  </si>
  <si>
    <t>Vybourání kovových rámů oken s křídly, dveřních zárubní, vrat, stěn, ostění nebo obkladů dveřních zárubní, plochy do 2 m2</t>
  </si>
  <si>
    <t>1732918253</t>
  </si>
  <si>
    <t xml:space="preserve">Poznámka k souboru cen:_x000D_
1. V cenách -2244 až -2559 jsou započteny i náklady na vyvěšení křídel._x000D_
2. Cenou -2641 se oceňuje i vybourání nosné ocelové konstrukce pro sádrokartonové příčky._x000D_
</t>
  </si>
  <si>
    <t>0,6*2*2+0,8*2*7</t>
  </si>
  <si>
    <t>88</t>
  </si>
  <si>
    <t>971033641</t>
  </si>
  <si>
    <t>Vybourání otvorů ve zdivu základovém nebo nadzákladovém z cihel, tvárnic, příčkovek z cihel pálených na maltu vápennou nebo vápenocementovou plochy do 4 m2, tl. do 300 mm</t>
  </si>
  <si>
    <t>-126551627</t>
  </si>
  <si>
    <t>1,25*1*0,3*3</t>
  </si>
  <si>
    <t>"mezi mč.005 a 004"</t>
  </si>
  <si>
    <t>0,94*2,05*0,3</t>
  </si>
  <si>
    <t>89</t>
  </si>
  <si>
    <t>973031325</t>
  </si>
  <si>
    <t>Vysekání výklenků nebo kapes ve zdivu z cihel na maltu vápennou nebo vápenocementovou kapes, plochy do 0,10 m2, hl. do 300 mm</t>
  </si>
  <si>
    <t>1101060965</t>
  </si>
  <si>
    <t>"pro osazení překladu mč.002"</t>
  </si>
  <si>
    <t>90</t>
  </si>
  <si>
    <t>974031666</t>
  </si>
  <si>
    <t>Vysekání rýh ve zdivu cihelném na maltu vápennou nebo vápenocementovou pro vtahování nosníků do zdí, před vybouráním otvoru do hl. 150 mm, při v. nosníku do 250 mm</t>
  </si>
  <si>
    <t>688879143</t>
  </si>
  <si>
    <t>1,5*2*3+1,3*2</t>
  </si>
  <si>
    <t>91</t>
  </si>
  <si>
    <t>975022241</t>
  </si>
  <si>
    <t>Podchycení nadzákladového zdiva dřevěnou výztuhou v. podchycení do 3 m, při tl. zdiva do 450 mm a délce podchycení do 3 m</t>
  </si>
  <si>
    <t>-1415860888</t>
  </si>
  <si>
    <t xml:space="preserve">Poznámka k souboru cen:_x000D_
1. V cenách jsou započteny i náklady na:_x000D_
a) vybourání otvorů pro provlékání vynášecích trámů a kapes pro vzpěry,_x000D_
b) vynesení podchycené konstrukce._x000D_
</t>
  </si>
  <si>
    <t>2*3*2</t>
  </si>
  <si>
    <t>1,8*2</t>
  </si>
  <si>
    <t>92</t>
  </si>
  <si>
    <t>977151125</t>
  </si>
  <si>
    <t>Jádrové vrty diamantovými korunkami do stavebních materiálů (železobetonu, betonu, cihel, obkladů, dlažeb, kamene) průměru přes 180 do 200 mm</t>
  </si>
  <si>
    <t>1425773336</t>
  </si>
  <si>
    <t xml:space="preserve">Poznámka k souboru cen:_x000D_
1. V cenách jsou započteny i náklady na rozměření, ukotvení vrtacího stroje, vrtání, opotřebení diamantových vrtacích korunek a spotřebu vody._x000D_
2. V cenách -1211 až -1233 pro dovrchní vrty jsou započteny i náklady na odsátí výplachové vody z vrtu._x000D_
</t>
  </si>
  <si>
    <t>"pro nucené větrání"</t>
  </si>
  <si>
    <t>(0,45+0,15)*2</t>
  </si>
  <si>
    <t>93</t>
  </si>
  <si>
    <t>977211112</t>
  </si>
  <si>
    <t>Řezání konstrukcí stěnovou pilou železobetonových průměru řezané výztuže do 16 mm hloubka řezu přes 200 do 350 mm</t>
  </si>
  <si>
    <t>-1520948850</t>
  </si>
  <si>
    <t xml:space="preserve">Poznámka k souboru cen:_x000D_
1. Množství měrných jednotek se určuje:_x000D_
a) u řezů v m délky řezu v závislosti na jeho hloubce,_x000D_
b) u příplatku za řezy do výztuže průměru přes 16 mm v cm2 plochy řezané výztuže._x000D_
2. V cenách jsou započteny i náklady na spotřebu vody._x000D_
3. V cenách nejsou započteny náklady na vybourání konstrukce; tyto náklady se oceňují cenami katalogu 801-3 Budovy a haly - bourání konstrukcí._x000D_
</t>
  </si>
  <si>
    <t>0,3</t>
  </si>
  <si>
    <t>94</t>
  </si>
  <si>
    <t>977312112</t>
  </si>
  <si>
    <t>Řezání stávajících betonových mazanin s vyztužením hloubky přes 50 do 100 mm</t>
  </si>
  <si>
    <t>1891180357</t>
  </si>
  <si>
    <t>(3,3+2,6+0,5*4)*2</t>
  </si>
  <si>
    <t>"odřezání teracové dlažby"</t>
  </si>
  <si>
    <t>5,73</t>
  </si>
  <si>
    <t>95</t>
  </si>
  <si>
    <t>978059541</t>
  </si>
  <si>
    <t>Odsekání obkladů stěn včetně otlučení podkladní omítky až na zdivo z obkládaček vnitřních, z jakýchkoliv materiálů, plochy přes 1 m2</t>
  </si>
  <si>
    <t>-638465200</t>
  </si>
  <si>
    <t>(1,2+1,2)*2*2+(2,28+0,15+2+2,45+0,863+0,918)*2*2-0,6*2*4-0,8*2</t>
  </si>
  <si>
    <t>96</t>
  </si>
  <si>
    <t>978071621</t>
  </si>
  <si>
    <t>Odsekání omítky (včetně podkladní) a odstranění tepelné nebo vodotěsné izolace z desek, objemové hmotnosti do 120 kg/m3, tl. přes 50 mm, plochy přes 1 m2</t>
  </si>
  <si>
    <t>-2081986398</t>
  </si>
  <si>
    <t>"stávající KZS nad stávajícím terénem"</t>
  </si>
  <si>
    <t>7,4*(2,65-1,75)</t>
  </si>
  <si>
    <t>"zateplení pod terénem"</t>
  </si>
  <si>
    <t>7,4*0,9</t>
  </si>
  <si>
    <t>997</t>
  </si>
  <si>
    <t>Přesun sutě</t>
  </si>
  <si>
    <t>97</t>
  </si>
  <si>
    <t>997013211</t>
  </si>
  <si>
    <t>Vnitrostaveništní doprava suti a vybouraných hmot vodorovně do 50 m svisle ručně pro budovy a haly výšky do 6 m</t>
  </si>
  <si>
    <t>-1485155040</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</si>
  <si>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</si>
  <si>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98</t>
  </si>
  <si>
    <t>997013501</t>
  </si>
  <si>
    <t>Odvoz suti a vybouraných hmot na skládku nebo meziskládku se složením, na vzdálenost do 1 km</t>
  </si>
  <si>
    <t>-2022039727</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</si>
  <si>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</si>
  <si>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99</t>
  </si>
  <si>
    <t>997013509</t>
  </si>
  <si>
    <t>Odvoz suti a vybouraných hmot na skládku nebo meziskládku se složením, na vzdálenost Příplatek k ceně za každý další i započatý 1 km přes 1 km</t>
  </si>
  <si>
    <t>1795334561</t>
  </si>
  <si>
    <t>25,925*9 'Přepočtené koeficientem množství</t>
  </si>
  <si>
    <t>100</t>
  </si>
  <si>
    <t>997013631</t>
  </si>
  <si>
    <t>Poplatek za uložení stavebního odpadu na skládce (skládkovné) směsného stavebního a demoličního zatříděného do Katalogu odpadů pod kódem 17 09 04</t>
  </si>
  <si>
    <t>-1277753172</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</si>
  <si>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</si>
  <si>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</si>
  <si>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</si>
  <si>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101</t>
  </si>
  <si>
    <t>998011001</t>
  </si>
  <si>
    <t>Přesun hmot pro budovy občanské výstavby, bydlení, výrobu a služby s nosnou svislou konstrukcí zděnou z cihel, tvárnic nebo kamene vodorovná dopravní vzdálenost do 100 m pro budovy výšky do 6 m</t>
  </si>
  <si>
    <t>-1047869681</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</si>
  <si>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</si>
  <si>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</si>
  <si>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</si>
  <si>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</si>
  <si>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</si>
  <si>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102</t>
  </si>
  <si>
    <t>711493111</t>
  </si>
  <si>
    <t>Izolace proti podpovrchové a tlakové vodě - ostatní na ploše vodorovné V dvousložkovou na bázi cementu</t>
  </si>
  <si>
    <t>561029276</t>
  </si>
  <si>
    <t>5,6</t>
  </si>
  <si>
    <t>103</t>
  </si>
  <si>
    <t>711493121</t>
  </si>
  <si>
    <t>Izolace proti podpovrchové a tlakové vodě - ostatní na ploše svislé S dvousložkovou na bázi cementu</t>
  </si>
  <si>
    <t>1739255737</t>
  </si>
  <si>
    <t>(1,8+3,13)*0,15+(1,8+3,13)*1,5-0,7*0,1</t>
  </si>
  <si>
    <t>104</t>
  </si>
  <si>
    <t>998711101</t>
  </si>
  <si>
    <t>Přesun hmot pro izolace proti vodě, vlhkosti a plynům stanovený z hmotnosti přesunovaného materiálu vodorovná dopravní vzdálenost do 50 m v objektech výšky do 6 m</t>
  </si>
  <si>
    <t>-515266821</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</si>
  <si>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</si>
  <si>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105</t>
  </si>
  <si>
    <t>998711181</t>
  </si>
  <si>
    <t>Přesun hmot pro izolace proti vodě, vlhkosti a plynům stanovený z hmotnosti přesunovaného materiálu Příplatek k cenám za přesun prováděný bez použití mechanizace pro jakoukoliv výšku objektu</t>
  </si>
  <si>
    <t>-1711731252</t>
  </si>
  <si>
    <t>721</t>
  </si>
  <si>
    <t>Zdravotechnika - vnitřní kanalizace</t>
  </si>
  <si>
    <t>106</t>
  </si>
  <si>
    <t>721171809</t>
  </si>
  <si>
    <t>Demontáž potrubí z novodurových trub odpadních nebo připojovacích přes 114 do D 160</t>
  </si>
  <si>
    <t>898503587</t>
  </si>
  <si>
    <t xml:space="preserve">Poznámka k souboru cen:_x000D_
1. Demontáž plstěných pásů se oceňuje cenami souboru cen 722 18-18 Demontáž plstěných pásů z trub, části B 02._x000D_
</t>
  </si>
  <si>
    <t>725</t>
  </si>
  <si>
    <t>Zdravotechnika - zařizovací předměty</t>
  </si>
  <si>
    <t>107</t>
  </si>
  <si>
    <t>725110811</t>
  </si>
  <si>
    <t>Demontáž klozetů splachovacích s nádrží nebo tlakovým splachovačem</t>
  </si>
  <si>
    <t>soubor</t>
  </si>
  <si>
    <t>185705449</t>
  </si>
  <si>
    <t>108</t>
  </si>
  <si>
    <t>725210821</t>
  </si>
  <si>
    <t>Demontáž umyvadel bez výtokových armatur umyvadel</t>
  </si>
  <si>
    <t>1405514687</t>
  </si>
  <si>
    <t>109</t>
  </si>
  <si>
    <t>725240812</t>
  </si>
  <si>
    <t>Demontáž sprchových kabin a vaniček bez výtokových armatur vaniček</t>
  </si>
  <si>
    <t>-2014421271</t>
  </si>
  <si>
    <t>110</t>
  </si>
  <si>
    <t>725820802</t>
  </si>
  <si>
    <t>Demontáž baterií stojánkových do 1 otvoru</t>
  </si>
  <si>
    <t>-1639991335</t>
  </si>
  <si>
    <t>111</t>
  </si>
  <si>
    <t>725840851</t>
  </si>
  <si>
    <t>Demontáž baterií sprchových diferenciálních přes 3/4 x 1 do G 5/4 x 6/4</t>
  </si>
  <si>
    <t>-312118625</t>
  </si>
  <si>
    <t>763</t>
  </si>
  <si>
    <t>Konstrukce suché výstavby</t>
  </si>
  <si>
    <t>112</t>
  </si>
  <si>
    <t>763131511</t>
  </si>
  <si>
    <t>Podhled ze sádrokartonových desek jednovrstvá zavěšená spodní konstrukce z ocelových profilů CD, UD jednoduše opláštěná deskou standardní A, tl. 12,5 mm, bez izolace</t>
  </si>
  <si>
    <t>2016972708</t>
  </si>
  <si>
    <t xml:space="preserve">Poznámka k souboru cen:_x000D_
1. V cenách jsou započteny i náklady na tmelení a výztužnou pásku._x000D_
2. V cenách nejsou započteny náklady na základní penetrační nátěr; tyto se oceňují cenou -1714._x000D_
3. Ceny -1612 až -1613 Montáž nosné konstrukce je stanoveny pro m2 plochy podhledu._x000D_
4. Vcenách -2612 a -2613 nejsou započteny náklady na profily; tyto se oceňují ve specifikaci._x000D_
5. V cenách -1621 až -1624 Montáž desek nejsou započteny náklady na desky; tato dodávka se oceňuje ve specifikaci._x000D_
6. V ceně -1763 Příplatek za průhyb nosného stropu přes 20 mm je započtena pouze montáž, atypický profil se oceňuje individuálně ve specifikaci._x000D_
</t>
  </si>
  <si>
    <t>113</t>
  </si>
  <si>
    <t>763131551</t>
  </si>
  <si>
    <t>Podhled ze sádrokartonových desek jednovrstvá zavěšená spodní konstrukce z ocelových profilů CD, UD jednoduše opláštěná deskou impregnovanou H2, tl. 12,5 mm, bez izolace</t>
  </si>
  <si>
    <t>831181690</t>
  </si>
  <si>
    <t>114</t>
  </si>
  <si>
    <t>763135102</t>
  </si>
  <si>
    <t>Montáž sádrokartonového podhledu kazetového demontovatelného, velikosti kazet 600x600 mm včetně zavěšené nosné konstrukce polozapuštěné</t>
  </si>
  <si>
    <t>1627202480</t>
  </si>
  <si>
    <t xml:space="preserve">Poznámka k souboru cen:_x000D_
1. V cenách montáže podhledu -5001 až -5201 jsou započteny náklady na montáž a dodávku nosné konstrukce._x000D_
2. V cenách nejsou započteny náklady na dodávku desek, kazet, lamel; jejich dodávka se oceňuje ve specifikaci._x000D_
3. Ostatní práce a konstrukce na sádrokartonových podhledech lze ocenit cenami 763 13-17. . ._x000D_
</t>
  </si>
  <si>
    <t>115</t>
  </si>
  <si>
    <t>59030575</t>
  </si>
  <si>
    <t>podhled kazetový děrovaný kruh 6,5mm, polozapuštěný rastr tl 10mm 600x600mm</t>
  </si>
  <si>
    <t>-701653664</t>
  </si>
  <si>
    <t>135,57*1,1</t>
  </si>
  <si>
    <t>116</t>
  </si>
  <si>
    <t>763172312</t>
  </si>
  <si>
    <t>Instalační technika pro konstrukce ze sádrokartonových desek montáž revizních dvířek velikost 300 x 300 mm</t>
  </si>
  <si>
    <t>-533869945</t>
  </si>
  <si>
    <t xml:space="preserve">Poznámka k souboru cen:_x000D_
1. V cenách montáže revizních klapek 763 17-1 a revizních dvířek 763 17-2 nejsou započteny náklady na:_x000D_
a) jejich dodávku a dodávku pomocné konstrukce z profilů a spojek; tato dodávka se oceňuje ve specifikaci,_x000D_
b) zhotovení otvoru; tyto práce se oceňují cenami souborů cen části C01._x000D_
2. V cenách montáže nosičů zařizovacích předmětů 763 17-3 nejsou započteny náklady na jejich dodávku a dodávku spojovacího materiálu uchycení zařizovacích předmětů; tato dodávka se oceňuje ve specifikaci._x000D_
</t>
  </si>
  <si>
    <t>117</t>
  </si>
  <si>
    <t>59030711</t>
  </si>
  <si>
    <t>dvířka revizní s automatickým zámkem 300x300mm</t>
  </si>
  <si>
    <t>282432623</t>
  </si>
  <si>
    <t>118</t>
  </si>
  <si>
    <t>998763301</t>
  </si>
  <si>
    <t>Přesun hmot pro konstrukce montované z desek sádrokartonových, sádrovláknitých, cementovláknitých nebo cementových stanovený z hmotnosti přesunovaného materiálu vodorovná dopravní vzdálenost do 50 m v objektech výšky do 6 m</t>
  </si>
  <si>
    <t>1187186339</t>
  </si>
  <si>
    <t xml:space="preserve">Poznámka k souboru cen:_x000D_
1. Ceny pro přesun hmot stanovený z hmotnosti přesunovaného materiálu se použijí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-3381 pro přesun prováděný bez použití mechanizace, tj. za ztížených podmínek, lze použít pouze pro hmotnost materiálu, která se tímto způsobem skutečně přemísťuje. U přesunu stanoveného procentní sazbou se ztížení přesunu ocení individuálně._x000D_
</t>
  </si>
  <si>
    <t>119</t>
  </si>
  <si>
    <t>998763381</t>
  </si>
  <si>
    <t>Přesun hmot pro konstrukce montované z desek sádrokartonových, sádrovláknitých, cementovláknitých nebo cementových Příplatek k cenám za přesun prováděný bez použití mechanizace pro jakoukoliv výšku objektu</t>
  </si>
  <si>
    <t>-1979114008</t>
  </si>
  <si>
    <t>764</t>
  </si>
  <si>
    <t>Konstrukce klempířské</t>
  </si>
  <si>
    <t>120</t>
  </si>
  <si>
    <t>764002851</t>
  </si>
  <si>
    <t>Demontáž klempířských konstrukcí oplechování parapetů do suti</t>
  </si>
  <si>
    <t>1146381194</t>
  </si>
  <si>
    <t>766</t>
  </si>
  <si>
    <t>Konstrukce truhlářské</t>
  </si>
  <si>
    <t>121</t>
  </si>
  <si>
    <t>76600-001</t>
  </si>
  <si>
    <t>M+D sanitární příčky s dveřmi</t>
  </si>
  <si>
    <t>-1197283783</t>
  </si>
  <si>
    <t>(1,8+1,5)*2,25+0,15*(2,25-1,5)</t>
  </si>
  <si>
    <t>122</t>
  </si>
  <si>
    <t>76600-002</t>
  </si>
  <si>
    <t>D02/L M+D interierové dveře s nadsvětlíkem 1200/1970+630mm, vč. zárubně, kování, zámku, doplňků, povrchové úpravy, kompletní provedení dle PD</t>
  </si>
  <si>
    <t>-98231988</t>
  </si>
  <si>
    <t>123</t>
  </si>
  <si>
    <t>76600-004</t>
  </si>
  <si>
    <t>D04/P M+D interierové dveře 800/1970mm, vč. ocelové zárubně, kování, zámku, doplňků, povrchové úpravy, kompletní provedení dle PD</t>
  </si>
  <si>
    <t>99445918</t>
  </si>
  <si>
    <t>124</t>
  </si>
  <si>
    <t>76600-006</t>
  </si>
  <si>
    <t>D06/L M+D interierové dveře 800/1970mm, vč. ocelové zárubně, kování, zámku, doplňků, povrchové úpravy, kompletní provedení dle PD</t>
  </si>
  <si>
    <t>818931644</t>
  </si>
  <si>
    <t>125</t>
  </si>
  <si>
    <t>76600-007</t>
  </si>
  <si>
    <t>D07/L M+D interierové posuvné dveře na stěnu, 1800/2100mm, vč. zárubně, kování, zámku, doplňků, povrchové úpravy, kompletní provedení dle PD</t>
  </si>
  <si>
    <t>-1512013865</t>
  </si>
  <si>
    <t>126</t>
  </si>
  <si>
    <t>76600-102</t>
  </si>
  <si>
    <t>M+D interierové okno 1400x1000mm, jednoduché opláštění, bezpečnostní sklo, parapetní deska oboustranně, kompletní provedení dle PD</t>
  </si>
  <si>
    <t>-2141827909</t>
  </si>
  <si>
    <t>127</t>
  </si>
  <si>
    <t>766441822</t>
  </si>
  <si>
    <t>Demontáž parapetních desek dřevěných nebo plastových šířky přes 300 mm délky přes 1 m</t>
  </si>
  <si>
    <t>-1630118473</t>
  </si>
  <si>
    <t>128</t>
  </si>
  <si>
    <t>766691914</t>
  </si>
  <si>
    <t>Ostatní práce vyvěšení nebo zavěšení křídel s případným uložením a opětovným zavěšením po provedení stavebních změn dřevěných dveřních, plochy do 2 m2</t>
  </si>
  <si>
    <t>1339981911</t>
  </si>
  <si>
    <t xml:space="preserve">Poznámka k souboru cen:_x000D_
1. Ceny -1931 a -1932 lze užít jen pro křídlo mající současně obě jmenované funkce._x000D_
</t>
  </si>
  <si>
    <t>129</t>
  </si>
  <si>
    <t>998766201</t>
  </si>
  <si>
    <t>Přesun hmot pro konstrukce truhlářské stanovený procentní sazbou (%) z ceny vodorovná dopravní vzdálenost do 50 m v objektech výšky do 6 m</t>
  </si>
  <si>
    <t>%</t>
  </si>
  <si>
    <t>544368495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</si>
  <si>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</si>
  <si>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</si>
  <si>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</si>
  <si>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130</t>
  </si>
  <si>
    <t>76700-002</t>
  </si>
  <si>
    <t>D01/P M+D plast vstupní Al stěna s dveřmi, 1500x2650mm, kompletní provedení dle PD</t>
  </si>
  <si>
    <t>386405335</t>
  </si>
  <si>
    <t>131</t>
  </si>
  <si>
    <t>998767201</t>
  </si>
  <si>
    <t>Přesun hmot pro zámečnické konstrukce stanovený procentní sazbou (%) z ceny vodorovná dopravní vzdálenost do 50 m v objektech výšky do 6 m</t>
  </si>
  <si>
    <t>-1498304038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</si>
  <si>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</si>
  <si>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771</t>
  </si>
  <si>
    <t>Podlahy z dlaždic</t>
  </si>
  <si>
    <t>132</t>
  </si>
  <si>
    <t>771111011</t>
  </si>
  <si>
    <t>Příprava podkladu před provedením dlažby vysátí podlah</t>
  </si>
  <si>
    <t>855831342</t>
  </si>
  <si>
    <t xml:space="preserve">Poznámka k souboru cen:_x000D_
1. V cenách 771 12-1011 až 771 12-1015 jsou započteny i náklady na dodání nátěru._x000D_
2. V cenách 771 15-1011 až 771 15-1026 jsou započteny i náklady na dodání stěrky._x000D_
3. V cenách 771 16-1011 až -1023 nejsou započteny náklady na materiál, tyto se oceňují ve specifikaci._x000D_
</t>
  </si>
  <si>
    <t>5,6+5,6</t>
  </si>
  <si>
    <t>133</t>
  </si>
  <si>
    <t>771121011</t>
  </si>
  <si>
    <t>Příprava podkladu před provedením dlažby nátěr penetrační na podlahu</t>
  </si>
  <si>
    <t>-1081830498</t>
  </si>
  <si>
    <t>134</t>
  </si>
  <si>
    <t>771574312</t>
  </si>
  <si>
    <t>Montáž podlah z dlaždic keramických lepených flexibilním rychletuhnoucím lepidlem maloformátových hladkých přes 9 do 12 ks/m2</t>
  </si>
  <si>
    <t>862585419</t>
  </si>
  <si>
    <t xml:space="preserve">Poznámka k souboru cen:_x000D_
1. Položky jsou určeny pro všechny druhy povrchových úprav._x000D_
</t>
  </si>
  <si>
    <t>135</t>
  </si>
  <si>
    <t>59761003</t>
  </si>
  <si>
    <t>dlažba keramická rektifikovaná do interiéru do 12ks/m2</t>
  </si>
  <si>
    <t>925810021</t>
  </si>
  <si>
    <t>11,2*1,1</t>
  </si>
  <si>
    <t>136</t>
  </si>
  <si>
    <t>771591115</t>
  </si>
  <si>
    <t>Podlahy - dokončovací práce spárování silikonem</t>
  </si>
  <si>
    <t>-887775188</t>
  </si>
  <si>
    <t xml:space="preserve">Poznámka k souboru cen:_x000D_
1. Množství měrných jednotek u ceny -1185 se stanoví podle počtu řezaných dlaždic, nezávisle na jejich velikosti._x000D_
2. Ceny 771 59-1115 až -1123 obsahují náklady i na materiál._x000D_
3. Položku -1185 lze použít při nuceném použítí jiného nástroje než řezačky._x000D_
</t>
  </si>
  <si>
    <t>(1,8+3,13)*2*2</t>
  </si>
  <si>
    <t>137</t>
  </si>
  <si>
    <t>771591264</t>
  </si>
  <si>
    <t>Izolace podlahy pod dlažbu těsnícími izolačními pásy mezi podlahou a stěnu</t>
  </si>
  <si>
    <t>-309064203</t>
  </si>
  <si>
    <t xml:space="preserve">Poznámka k souboru cen:_x000D_
1. V ceně 771 59-1112 jsou započteny i náklady na materiál._x000D_
2. Položka 771 59-1112 se použije pro izolaci podlah zatížené přechodnou vlhkostí._x000D_
3. V ceně 771 59-1112 až -1212 jsou započteny i náklady na materiál._x000D_
4. V cenách 77159-1227, 77159-1217, 77159-1237, 77159-1247, 77159-1257 nejsou započteny náklady na materiál, tyto se oceňují ve specifikaci._x000D_
</t>
  </si>
  <si>
    <t>138</t>
  </si>
  <si>
    <t>998771101</t>
  </si>
  <si>
    <t>Přesun hmot pro podlahy z dlaždic stanovený z hmotnosti přesunovaného materiálu vodorovná dopravní vzdálenost do 50 m v objektech výšky do 6 m</t>
  </si>
  <si>
    <t>912906753</t>
  </si>
  <si>
    <t>139</t>
  </si>
  <si>
    <t>998771181</t>
  </si>
  <si>
    <t>Přesun hmot pro podlahy z dlaždic stanovený z hmotnosti přesunovaného materiálu Příplatek k ceně za přesun prováděný bez použití mechanizace pro jakoukoliv výšku objektu</t>
  </si>
  <si>
    <t>1580143855</t>
  </si>
  <si>
    <t>776</t>
  </si>
  <si>
    <t>Podlahy povlakové</t>
  </si>
  <si>
    <t>140</t>
  </si>
  <si>
    <t>776111311</t>
  </si>
  <si>
    <t>Příprava podkladu vysátí podlah</t>
  </si>
  <si>
    <t>-270766142</t>
  </si>
  <si>
    <t xml:space="preserve">Poznámka k souboru cen:_x000D_
1. V ceně 776 12-1511 zábrana proti vlhkosti jsou započteny i náklady na 2 vrstvy penetrace a zasypání křemičitým pískem._x000D_
2. V ceně 776 13-2111 vyztužení pletivem jsou započteny i náklady na dodávku pletiva._x000D_
3. V cenách 776 14-1111 až 776 14-4111 jsou započteny i náklady na dodání stěrky._x000D_
</t>
  </si>
  <si>
    <t>141</t>
  </si>
  <si>
    <t>776121321</t>
  </si>
  <si>
    <t>Příprava podkladu penetrace neředěná podlah</t>
  </si>
  <si>
    <t>1915229957</t>
  </si>
  <si>
    <t>142</t>
  </si>
  <si>
    <t>77614112.R1</t>
  </si>
  <si>
    <t>Vyrovnání podkladu povlakových podlah stěrkou pevnosti 30 MPa tl 40 mm</t>
  </si>
  <si>
    <t>789605213</t>
  </si>
  <si>
    <t>"pod PVC a keram.dlažbu"</t>
  </si>
  <si>
    <t>174,6+11,2</t>
  </si>
  <si>
    <t>143</t>
  </si>
  <si>
    <t>776211131</t>
  </si>
  <si>
    <t>Montáž textilních podlahovin lepením pásů tkaných</t>
  </si>
  <si>
    <t>-1346684387</t>
  </si>
  <si>
    <t xml:space="preserve">Poznámka k souboru cen:_x000D_
1. V cenách 776 21-2111 a 776 21-2121 montáž volným položením jsou započteny i náklady na dodávku pásky._x000D_
</t>
  </si>
  <si>
    <t>"monáž čistící zóny"</t>
  </si>
  <si>
    <t>4,72</t>
  </si>
  <si>
    <t>144</t>
  </si>
  <si>
    <t>69752121</t>
  </si>
  <si>
    <t>koberec čistící zóna, střižená smyčka, vlákno PA Econyl, 920g/m2, zátěž 33, Bfl-S1, záda vinyl</t>
  </si>
  <si>
    <t>1515976689</t>
  </si>
  <si>
    <t>4,72*1,15</t>
  </si>
  <si>
    <t>145</t>
  </si>
  <si>
    <t>776223112</t>
  </si>
  <si>
    <t>Montáž podlahovin z PVC spoj podlah svařováním za studena</t>
  </si>
  <si>
    <t>-959189675</t>
  </si>
  <si>
    <t>146</t>
  </si>
  <si>
    <t>28411014</t>
  </si>
  <si>
    <t>PVC vinyl heterogenní protiskluzná tl 2,00mm, nášlapná vrstva 0,70mm, třída zátěže 34/43, otlak do 0,05mm, R12, hořlavost Bfl S1</t>
  </si>
  <si>
    <t>-384345558</t>
  </si>
  <si>
    <t>169,88*1,1</t>
  </si>
  <si>
    <t>147</t>
  </si>
  <si>
    <t>776411111</t>
  </si>
  <si>
    <t>Montáž soklíků lepením obvodových, výšky do 80 mm</t>
  </si>
  <si>
    <t>1604266478</t>
  </si>
  <si>
    <t>"mč.001, 002, 005-008"</t>
  </si>
  <si>
    <t>109,6</t>
  </si>
  <si>
    <t>"místnost neoznačená vpravo od mč.007+008"</t>
  </si>
  <si>
    <t>8,95</t>
  </si>
  <si>
    <t>148</t>
  </si>
  <si>
    <t>28411008</t>
  </si>
  <si>
    <t>lišta soklová PVC 16x60mm</t>
  </si>
  <si>
    <t>-1706682843</t>
  </si>
  <si>
    <t>118,55*1,1</t>
  </si>
  <si>
    <t>149</t>
  </si>
  <si>
    <t>776421312</t>
  </si>
  <si>
    <t>Montáž lišt přechodových šroubovaných</t>
  </si>
  <si>
    <t>1419669520</t>
  </si>
  <si>
    <t>3,35+0,8+0,9</t>
  </si>
  <si>
    <t>0,7+0,7</t>
  </si>
  <si>
    <t>150</t>
  </si>
  <si>
    <t>59054115</t>
  </si>
  <si>
    <t>profil přechodový Al s pohyblivým ramenem matně eloxovaný 20x40mm</t>
  </si>
  <si>
    <t>679640574</t>
  </si>
  <si>
    <t>6,45*1,1</t>
  </si>
  <si>
    <t>151</t>
  </si>
  <si>
    <t>998776101</t>
  </si>
  <si>
    <t>Přesun hmot pro podlahy povlakové stanovený z hmotnosti přesunovaného materiálu vodorovná dopravní vzdálenost do 50 m v objektech výšky do 6 m</t>
  </si>
  <si>
    <t>1915526735</t>
  </si>
  <si>
    <t>152</t>
  </si>
  <si>
    <t>998776181</t>
  </si>
  <si>
    <t>Přesun hmot pro podlahy povlakové stanovený z hmotnosti přesunovaného materiálu Příplatek k cenám za přesun prováděný bez použití mechanizace pro jakoukoliv výšku objektu</t>
  </si>
  <si>
    <t>-1029135589</t>
  </si>
  <si>
    <t>781</t>
  </si>
  <si>
    <t>Dokončovací práce - obklady</t>
  </si>
  <si>
    <t>153</t>
  </si>
  <si>
    <t>781121011</t>
  </si>
  <si>
    <t>Příprava podkladu před provedením obkladu nátěr penetrační na stěnu</t>
  </si>
  <si>
    <t>-730235745</t>
  </si>
  <si>
    <t xml:space="preserve">Poznámka k souboru cen:_x000D_
1. V cenách 781 12-1011 až -1015 jsou započteny i náklady na materiál._x000D_
2. V cenách 781 15-1011 až -1041 jsou započteny i náklady na materiál._x000D_
3. Lokalní vyrovnání podkladu tloušťky vetší než 3 mm se oceňuje cenami souboru cen Vyrovnání podkladu vnitřních omítaných ploch katalogu 801-4 Budovy a haly - opravy a údržba._x000D_
4. V cenách 781 16-1011 až -1023 nejsou započteny náklady na materiál, tyto se oceňují ve specifikaci._x000D_
</t>
  </si>
  <si>
    <t>(3,13+1,8)*2*1,5+1,8*0,15-0,7*1,5</t>
  </si>
  <si>
    <t>(3,13+1,8)*2*1,5-0,7*2+1,8*0,15</t>
  </si>
  <si>
    <t>3,75*0,6</t>
  </si>
  <si>
    <t>154</t>
  </si>
  <si>
    <t>781474112</t>
  </si>
  <si>
    <t>Montáž obkladů vnitřních stěn z dlaždic keramických lepených flexibilním lepidlem maloformátových hladkých přes 9 do 12 ks/m2</t>
  </si>
  <si>
    <t>-138046562</t>
  </si>
  <si>
    <t>155</t>
  </si>
  <si>
    <t>59761026</t>
  </si>
  <si>
    <t>obklad keramický rektifikovaný do 12ks/m2</t>
  </si>
  <si>
    <t>-446300681</t>
  </si>
  <si>
    <t>29,92*1,1</t>
  </si>
  <si>
    <t>156</t>
  </si>
  <si>
    <t>781494111</t>
  </si>
  <si>
    <t>Obklad - dokončující práce profily ukončovací lepené flexibilním lepidlem rohové</t>
  </si>
  <si>
    <t>-1011650195</t>
  </si>
  <si>
    <t xml:space="preserve">Poznámka k souboru cen:_x000D_
1. Množství měrných jednotek u ceny -5185 se stanoví podle počtu řezaných obkladaček, nezávisle na jejich velikosti._x000D_
2. Položku -5185 lze použít při nuceném použití jiného nástroje než řezačky._x000D_
</t>
  </si>
  <si>
    <t>1,8</t>
  </si>
  <si>
    <t>157</t>
  </si>
  <si>
    <t>781494511</t>
  </si>
  <si>
    <t>Obklad - dokončující práce profily ukončovací lepené flexibilním lepidlem ukončovací</t>
  </si>
  <si>
    <t>-1666979007</t>
  </si>
  <si>
    <t>(3,13+1,8)*2</t>
  </si>
  <si>
    <t>158</t>
  </si>
  <si>
    <t>59054120</t>
  </si>
  <si>
    <t>profil ukončovací pro vnější hrany obkladů hliník matně eloxovaný 4,5x2500mm</t>
  </si>
  <si>
    <t>1026348938</t>
  </si>
  <si>
    <t>(3,6+19,72)*1,1</t>
  </si>
  <si>
    <t>159</t>
  </si>
  <si>
    <t>781495115</t>
  </si>
  <si>
    <t>Obklad - dokončující práce ostatní práce spárování silikonem</t>
  </si>
  <si>
    <t>-862208849</t>
  </si>
  <si>
    <t>1,5*6+1,8+0,15*2</t>
  </si>
  <si>
    <t>0,6*2</t>
  </si>
  <si>
    <t>160</t>
  </si>
  <si>
    <t>998781101</t>
  </si>
  <si>
    <t>Přesun hmot pro obklady keramické stanovený z hmotnosti přesunovaného materiálu vodorovná dopravní vzdálenost do 50 m v objektech výšky do 6 m</t>
  </si>
  <si>
    <t>-348047095</t>
  </si>
  <si>
    <t>161</t>
  </si>
  <si>
    <t>998781181</t>
  </si>
  <si>
    <t>Přesun hmot pro obklady keramické stanovený z hmotnosti přesunovaného materiálu Příplatek k cenám za přesun prováděný bez použití mechanizace pro jakoukoliv výšku objektu</t>
  </si>
  <si>
    <t>636547964</t>
  </si>
  <si>
    <t>784</t>
  </si>
  <si>
    <t>Dokončovací práce - malby a tapety</t>
  </si>
  <si>
    <t>162</t>
  </si>
  <si>
    <t>784121001</t>
  </si>
  <si>
    <t>Oškrabání malby v místnostech výšky do 3,80 m</t>
  </si>
  <si>
    <t>1784638069</t>
  </si>
  <si>
    <t xml:space="preserve">Poznámka k souboru cen:_x000D_
1. Cenami souboru cen se oceňuje jakýkoli počet současně škrabaných vrstev barvy._x000D_
</t>
  </si>
  <si>
    <t>(5,05+5,73+5,05)*3+(1,5+0,9*2)*0,38*2-1,3*2,6+(0,9+2,02)*0,2</t>
  </si>
  <si>
    <t>(8,93-5,05-0,15+1,8+0,65)*3+(1,5+0,9*2)*0,38+0,15*2,1</t>
  </si>
  <si>
    <t>(1,8+3,13)*3+(1,5+0,9*2)*0,38</t>
  </si>
  <si>
    <t>1,8*3</t>
  </si>
  <si>
    <t>(5,795+8,95)*2*3+(1,5+0,9*2)*0,38*4-0,7*2*2</t>
  </si>
  <si>
    <t>(5,675+8,95)*2*3+(1,5+0,9*2)*0,38*4</t>
  </si>
  <si>
    <t>(3,075+0,9+0,35+3,35)*3+(1,5+0,9*2)*0,38</t>
  </si>
  <si>
    <t>(3,35+3,225+0,9+0,35)*3</t>
  </si>
  <si>
    <t>163</t>
  </si>
  <si>
    <t>784181121</t>
  </si>
  <si>
    <t>Penetrace podkladu jednonásobná hloubková v místnostech výšky do 3,80 m</t>
  </si>
  <si>
    <t>1028093814</t>
  </si>
  <si>
    <t>"SDK"</t>
  </si>
  <si>
    <t>11,2+39,03</t>
  </si>
  <si>
    <t>Mezisoučet</t>
  </si>
  <si>
    <t>"omítky"</t>
  </si>
  <si>
    <t>(5,05+5,73)*2*3</t>
  </si>
  <si>
    <t>(8,93-5,05-0,15+1,8+0,65)*2*3+(1,5+0,9*2)*0,38+(1,8+2,1*2)*0,15</t>
  </si>
  <si>
    <t>(1,8+3,13)*2*3+(1,5+0,9*2)*0,38+(0,8+2,02*2)*0,2+1,8*0,15</t>
  </si>
  <si>
    <t>(1,8*3,13)*2*3+(0,8+2,02*2)*0,2</t>
  </si>
  <si>
    <t>(5,795+8,95)*2*3</t>
  </si>
  <si>
    <t>(5,675+8,95)*2*3</t>
  </si>
  <si>
    <t>(3,075+0,9+0,35+3,35)*2*3+(1,5+0,9*2)*0,38</t>
  </si>
  <si>
    <t>(3,35+3,225+0,9+0,35)*2*3+(1,5+2,6*2)*0,38</t>
  </si>
  <si>
    <t>164</t>
  </si>
  <si>
    <t>784211101</t>
  </si>
  <si>
    <t>Malby z malířských směsí otěruvzdorných za mokra dvojnásobné, bílé za mokra otěruvzdorné výborně v místnostech výšky do 3,80 m</t>
  </si>
  <si>
    <t>-1882603212</t>
  </si>
  <si>
    <t>VRN</t>
  </si>
  <si>
    <t>Vedlejší rozpočtové náklady</t>
  </si>
  <si>
    <t>VRN3</t>
  </si>
  <si>
    <t>Zařízení staveniště</t>
  </si>
  <si>
    <t>165</t>
  </si>
  <si>
    <t>VRN001</t>
  </si>
  <si>
    <t>950734396</t>
  </si>
  <si>
    <t>OST</t>
  </si>
  <si>
    <t>Ostatní</t>
  </si>
  <si>
    <t>166</t>
  </si>
  <si>
    <t>OST001</t>
  </si>
  <si>
    <t>Dílenská dokumentace</t>
  </si>
  <si>
    <t>512</t>
  </si>
  <si>
    <t>-2947403</t>
  </si>
  <si>
    <t>167</t>
  </si>
  <si>
    <t>OST002</t>
  </si>
  <si>
    <t>Dohled BOZP</t>
  </si>
  <si>
    <t>-1741703779</t>
  </si>
  <si>
    <t>168</t>
  </si>
  <si>
    <t>OST003</t>
  </si>
  <si>
    <t>Ostatní náklady neuvedené</t>
  </si>
  <si>
    <t>-670074014</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</si>
  <si>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</si>
  <si>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</si>
  <si>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</si>
  <si>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</si>
  <si>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</si>
  <si>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</si>
  <si>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</si>
  <si>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</si>
  <si>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</si>
  <si>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</si>
  <si>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</si>
  <si>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</si>
  <si>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</si>
  <si>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</si>
  <si>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</si>
  <si>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</si>
  <si>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</si>
  <si>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</si>
  <si>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</si>
  <si>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</si>
  <si>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</si>
  <si>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</si>
  <si>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</si>
  <si>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</si>
  <si>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</si>
  <si>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</si>
  <si>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</si>
  <si>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</si>
  <si>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</si>
  <si>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</si>
  <si>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</si>
  <si>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</si>
  <si>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</si>
  <si>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</si>
  <si>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</si>
  <si>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</si>
  <si>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</si>
  <si>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</si>
  <si>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</si>
  <si>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</si>
  <si>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</si>
  <si>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</si>
  <si>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</si>
  <si>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</si>
  <si>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</si>
  <si>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</si>
  <si>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</si>
  <si>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</si>
  <si>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</si>
  <si>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</si>
  <si>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</si>
  <si>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</si>
  <si>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</si>
  <si>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</si>
  <si>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</si>
  <si>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</si>
  <si>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</si>
  <si>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</si>
  <si>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</si>
  <si>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</si>
  <si>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</si>
  <si>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</si>
  <si>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</si>
  <si>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</si>
  <si>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</si>
  <si>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</si>
  <si>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</si>
  <si>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</si>
  <si>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</si>
  <si>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</si>
  <si>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</si>
  <si>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</si>
  <si>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</si>
  <si>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</si>
  <si>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</si>
  <si>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</si>
  <si>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</si>
  <si>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</si>
  <si>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</si>
  <si>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</si>
  <si>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</si>
  <si>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</si>
  <si>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</si>
  <si>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</si>
  <si>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</si>
  <si>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</si>
  <si>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</si>
  <si>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</si>
  <si>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</si>
  <si>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</si>
  <si>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</si>
  <si>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</si>
  <si>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</si>
  <si>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</si>
  <si>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</si>
  <si>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</si>
  <si>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</si>
  <si>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</si>
  <si>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</si>
  <si>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</si>
  <si>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</si>
  <si>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</si>
  <si>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</si>
  <si>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</si>
  <si>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</si>
  <si>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</si>
  <si>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</si>
  <si>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</si>
  <si>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</si>
  <si>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</si>
  <si>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</si>
  <si>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</si>
  <si>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</si>
  <si>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</si>
  <si>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</si>
  <si>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</si>
  <si>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</si>
  <si>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</si>
  <si>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</si>
  <si>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</si>
  <si>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</si>
  <si>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</si>
  <si>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</si>
  <si>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</si>
  <si>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</si>
  <si>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</si>
  <si>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</si>
  <si>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</si>
  <si>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</si>
  <si>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</si>
  <si>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</si>
  <si>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</si>
  <si>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</si>
  <si>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</si>
  <si>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</si>
  <si>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</si>
  <si>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</si>
  <si>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</si>
  <si>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</si>
  <si>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</si>
  <si>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</si>
  <si>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</si>
  <si>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</si>
  <si>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</si>
  <si>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</si>
  <si>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</si>
  <si>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</si>
  <si>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</si>
  <si>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</si>
  <si>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</si>
  <si>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</si>
  <si>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</si>
  <si>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</si>
  <si>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</si>
  <si>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</si>
  <si>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</si>
  <si>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</si>
  <si>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</si>
  <si>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</si>
  <si>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</si>
  <si>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</si>
  <si>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</si>
  <si>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</si>
  <si>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</si>
  <si>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</si>
  <si>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</si>
  <si>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</si>
  <si>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</si>
  <si>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</si>
  <si>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</si>
  <si>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</si>
  <si>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</si>
  <si>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</si>
  <si>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</si>
  <si>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</si>
  <si>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</si>
  <si>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</si>
  <si>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</si>
  <si>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</si>
  <si>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</si>
  <si>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</si>
  <si>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</si>
  <si>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</si>
  <si>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</si>
  <si>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Část:</t>
  </si>
  <si>
    <t>Mj</t>
  </si>
  <si>
    <t>Počet</t>
  </si>
  <si>
    <t>Materiál</t>
  </si>
  <si>
    <t>Materiál celkem</t>
  </si>
  <si>
    <t>Montáž</t>
  </si>
  <si>
    <t>Montáž celkem</t>
  </si>
  <si>
    <t>ELEKTROINSTALACE DÍLNY</t>
  </si>
  <si>
    <t>kpl</t>
  </si>
  <si>
    <t>hod</t>
  </si>
  <si>
    <t>Úprava rozvaděče RS-E a RT</t>
  </si>
  <si>
    <t>Jistič 20A/B/3</t>
  </si>
  <si>
    <t>ks</t>
  </si>
  <si>
    <t>Úprava stávajícího rozvaděče</t>
  </si>
  <si>
    <t>Rozvaděč RD</t>
  </si>
  <si>
    <t>Rozvaděč dle výkresu D.1.4.a.12</t>
  </si>
  <si>
    <t>Montáž rozvaděče do zdi a zapojení</t>
  </si>
  <si>
    <t>Kabely a trasy</t>
  </si>
  <si>
    <t>Kabel CYKY-J 4x10</t>
  </si>
  <si>
    <t>Kabel CYKY-J (O) 3x1,5</t>
  </si>
  <si>
    <t>Kabel CYKY-J 3x2,5</t>
  </si>
  <si>
    <t>CY6 zel ž</t>
  </si>
  <si>
    <t>Krabice KU 68 - 1901L (skládací)</t>
  </si>
  <si>
    <t>Krabice KO 97 (protahovací pro podlahové krabice)</t>
  </si>
  <si>
    <t>Krabice rozvodná, svorky WAGO pod přístroje</t>
  </si>
  <si>
    <t>Lišta plastová 30x25 (pro přívod dat do dílen)</t>
  </si>
  <si>
    <t>Příslušenství pro lištu plastovou 30x25</t>
  </si>
  <si>
    <t xml:space="preserve">Kabelový žlab drátěný 100/50, kotvení do stropu </t>
  </si>
  <si>
    <t>Trubka ohebná 320N, 23mm - příprava pro SLP</t>
  </si>
  <si>
    <t>Přístroje</t>
  </si>
  <si>
    <t>Spínač ř.6 IP20, bílá - komplet</t>
  </si>
  <si>
    <t>Spínač ř.6+6 IP20, bílá - komplet</t>
  </si>
  <si>
    <t>Zásuvka 16A/230V, s clonkou IP20, bílá - komplet</t>
  </si>
  <si>
    <t>Datová zásuvka 2xRJ45, bílá - komplet (nosná maska pro keystone + rámeček)</t>
  </si>
  <si>
    <t>Svítidla - dle technických parametrů v knize svítidel</t>
  </si>
  <si>
    <t xml:space="preserve">A1 - LED </t>
  </si>
  <si>
    <t>A2 - LED</t>
  </si>
  <si>
    <t>Ostatní + HZS</t>
  </si>
  <si>
    <t>Demontáže starých rozvodů</t>
  </si>
  <si>
    <t>Řezání (bez zapravení) a vrtání prostupů - včetně přípravy pro SLP</t>
  </si>
  <si>
    <t>Úklid suti a odvoz odpadu včetně uložení na skládku</t>
  </si>
  <si>
    <t>Doprava</t>
  </si>
  <si>
    <t>koordinace a nepředvídatelné práce</t>
  </si>
  <si>
    <t>Revizní zpráva nové instalace</t>
  </si>
  <si>
    <t>PD skutečného provedení + předávací dokumentace</t>
  </si>
  <si>
    <t>Podružný materiál (hmoždinky, sádra, šrouby, stahovací pásky…)</t>
  </si>
  <si>
    <t>ELEKTROINSTALACE DÍLNY – celkem</t>
  </si>
  <si>
    <t>Sřední odborná škola a Střední odborné učiliště Vyškov, příspěvkovánorganizace</t>
  </si>
  <si>
    <t>Rekonstrukce dílen SOŠ Vyškov</t>
  </si>
  <si>
    <t>Elektroinstalace</t>
  </si>
  <si>
    <t>02</t>
  </si>
  <si>
    <t>vyplň údaj</t>
  </si>
  <si>
    <t>Zadavatel:  Střední odborná škola a Střední odborné učiliště Vyškov, příspěvková organizace</t>
  </si>
  <si>
    <t>Příloha č.3</t>
  </si>
  <si>
    <r>
      <t xml:space="preserve">           Zadávací dokumentace –</t>
    </r>
    <r>
      <rPr>
        <b/>
        <sz val="10"/>
        <rFont val="Times New Roman"/>
        <family val="1"/>
        <charset val="238"/>
      </rPr>
      <t xml:space="preserve"> </t>
    </r>
    <r>
      <rPr>
        <i/>
        <sz val="10"/>
        <rFont val="Times New Roman"/>
        <family val="1"/>
        <charset val="238"/>
      </rPr>
      <t xml:space="preserve">„Technology across generations - TAG “ - Rekonstrukce dílen SOŠ Vyškov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</si>
</sst>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
    <numFmt numFmtId="165" formatCode="dd\.mm\.yyyy"/>
    <numFmt numFmtId="166" formatCode="#,##0.00000"/>
    <numFmt numFmtId="167" formatCode="#,##0.000"/>
    <numFmt numFmtId="168" formatCode="dd&quot;.&quot;mm&quot;.&quot;yyyy"/>
    <numFmt numFmtId="169" formatCode="#,##0.00&quot; Kč &quot;;#,##0.00&quot; Kč &quot;;&quot;-&quot;#&quot; Kč &quot;;&quot; &quot;@&quot; &quot;"/>
    <numFmt numFmtId="170" formatCode="#,##0&quot; Kč &quot;;#,##0&quot; Kč &quot;;&quot;-&quot;#&quot; Kč &quot;;&quot; &quot;@&quot; &quot;"/>
  </numFmts>
  <fonts count="5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8"/>
      <color rgb="FF000000"/>
      <name val="Arial"/>
      <family val="2"/>
      <charset val="238"/>
    </font>
    <font>
      <sz val="11"/>
      <color rgb="FF000000"/>
      <name val="Calibri"/>
      <family val="2"/>
      <charset val="238"/>
    </font>
    <font>
      <b/>
      <sz val="9"/>
      <color rgb="FF000000"/>
      <name val="Arial"/>
      <family val="2"/>
      <charset val="238"/>
    </font>
    <font>
      <b/>
      <i/>
      <sz val="8"/>
      <color rgb="FF000000"/>
      <name val="Arial"/>
      <family val="2"/>
      <charset val="238"/>
    </font>
    <font>
      <sz val="11"/>
      <name val="Arial CE"/>
      <family val="2"/>
    </font>
    <font>
      <b/>
      <sz val="11"/>
      <color theme="3" tint="-0.249977111117893"/>
      <name val="Arial CE"/>
      <charset val="238"/>
    </font>
    <font>
      <sz val="11"/>
      <color theme="4" tint="-0.499984740745262"/>
      <name val="Arial CE"/>
      <family val="2"/>
    </font>
    <font>
      <i/>
      <sz val="10"/>
      <name val="Times New Roman"/>
      <family val="1"/>
      <charset val="238"/>
    </font>
    <font>
      <b/>
      <sz val="10"/>
      <name val="Times New Roman"/>
      <family val="1"/>
      <charset val="238"/>
    </font>
    <font>
      <b/>
      <sz val="10"/>
      <name val="Arial CE"/>
      <charset val="238"/>
    </font>
  </fonts>
  <fills count="10">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FFFFCC"/>
        <bgColor rgb="FFFFFFCC"/>
      </patternFill>
    </fill>
    <fill>
      <patternFill patternType="solid">
        <fgColor rgb="FFCCFFFF"/>
        <bgColor rgb="FFCCFFFF"/>
      </patternFill>
    </fill>
    <fill>
      <patternFill patternType="solid">
        <fgColor theme="8" tint="0.79998168889431442"/>
        <bgColor rgb="FFCCFFFF"/>
      </patternFill>
    </fill>
    <fill>
      <patternFill patternType="solid">
        <fgColor theme="8" tint="0.79998168889431442"/>
        <bgColor indexed="64"/>
      </patternFill>
    </fill>
  </fills>
  <borders count="37">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969696"/>
      </left>
      <right style="thin">
        <color rgb="FF969696"/>
      </right>
      <top style="thin">
        <color rgb="FF969696"/>
      </top>
      <bottom style="thin">
        <color rgb="FF969696"/>
      </bottom>
      <diagonal/>
    </border>
    <border>
      <left/>
      <right/>
      <top/>
      <bottom style="thin">
        <color rgb="FF96969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47" fillId="0" borderId="0" applyNumberFormat="0" applyFill="0" applyBorder="0" applyAlignment="0" applyProtection="0"/>
    <xf numFmtId="169" fontId="50" fillId="0" borderId="1" applyFont="0" applyBorder="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5" fillId="0" borderId="0" xfId="0" applyFont="1" applyAlignment="1">
      <alignment horizontal="lef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0" fillId="0" borderId="4" xfId="0" applyBorder="1" applyAlignment="1">
      <alignment horizontal="center" vertical="center" wrapText="1"/>
    </xf>
    <xf numFmtId="4" fontId="24" fillId="0" borderId="0" xfId="0" applyNumberFormat="1" applyFont="1" applyAlignment="1"/>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4" xfId="0" applyFont="1" applyBorder="1" applyAlignment="1" applyProtection="1">
      <alignment vertical="center"/>
      <protection locked="0"/>
    </xf>
    <xf numFmtId="0" fontId="22" fillId="0" borderId="23" xfId="0" applyFont="1" applyBorder="1" applyAlignment="1" applyProtection="1">
      <alignment horizontal="center" vertical="center"/>
      <protection locked="0"/>
    </xf>
    <xf numFmtId="49" fontId="22" fillId="0" borderId="23" xfId="0" applyNumberFormat="1" applyFont="1" applyBorder="1" applyAlignment="1" applyProtection="1">
      <alignment horizontal="left" vertical="center" wrapText="1"/>
      <protection locked="0"/>
    </xf>
    <xf numFmtId="0" fontId="22" fillId="0" borderId="23" xfId="0" applyFont="1" applyBorder="1" applyAlignment="1" applyProtection="1">
      <alignment horizontal="left" vertical="center" wrapText="1"/>
      <protection locked="0"/>
    </xf>
    <xf numFmtId="0" fontId="22" fillId="0" borderId="23" xfId="0" applyFont="1" applyBorder="1" applyAlignment="1" applyProtection="1">
      <alignment horizontal="center" vertical="center" wrapText="1"/>
      <protection locked="0"/>
    </xf>
    <xf numFmtId="167" fontId="22" fillId="0" borderId="23" xfId="0" applyNumberFormat="1"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36" fillId="0" borderId="23" xfId="0" applyFont="1" applyBorder="1" applyAlignment="1" applyProtection="1">
      <alignment horizontal="center" vertical="center"/>
      <protection locked="0"/>
    </xf>
    <xf numFmtId="49" fontId="36" fillId="0" borderId="23" xfId="0" applyNumberFormat="1" applyFont="1" applyBorder="1" applyAlignment="1" applyProtection="1">
      <alignment horizontal="left" vertical="center" wrapText="1"/>
      <protection locked="0"/>
    </xf>
    <xf numFmtId="0" fontId="36" fillId="0" borderId="23" xfId="0" applyFont="1" applyBorder="1" applyAlignment="1" applyProtection="1">
      <alignment horizontal="left" vertical="center" wrapText="1"/>
      <protection locked="0"/>
    </xf>
    <xf numFmtId="0" fontId="36" fillId="0" borderId="23" xfId="0" applyFont="1" applyBorder="1" applyAlignment="1" applyProtection="1">
      <alignment horizontal="center" vertical="center" wrapText="1"/>
      <protection locked="0"/>
    </xf>
    <xf numFmtId="167" fontId="36" fillId="0" borderId="23" xfId="0" applyNumberFormat="1" applyFont="1" applyBorder="1" applyAlignment="1" applyProtection="1">
      <alignment vertical="center"/>
      <protection locked="0"/>
    </xf>
    <xf numFmtId="4" fontId="36" fillId="3" borderId="23" xfId="0" applyNumberFormat="1" applyFont="1" applyFill="1" applyBorder="1" applyAlignment="1" applyProtection="1">
      <alignment vertical="center"/>
      <protection locked="0"/>
    </xf>
    <xf numFmtId="4" fontId="36" fillId="0" borderId="23" xfId="0" applyNumberFormat="1" applyFont="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167" fontId="22" fillId="3" borderId="23" xfId="0" applyNumberFormat="1" applyFont="1" applyFill="1" applyBorder="1" applyAlignment="1" applyProtection="1">
      <alignment vertical="center"/>
      <protection locked="0"/>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0" fontId="0" fillId="0" borderId="21" xfId="0" applyFont="1" applyBorder="1" applyAlignment="1">
      <alignment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2"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0" fontId="0" fillId="0" borderId="0" xfId="0" applyAlignment="1">
      <alignment horizontal="right"/>
    </xf>
    <xf numFmtId="0" fontId="0" fillId="0" borderId="0" xfId="0" applyAlignment="1">
      <alignment horizontal="left" vertical="center"/>
    </xf>
    <xf numFmtId="0" fontId="0" fillId="0" borderId="0" xfId="0" applyAlignment="1">
      <alignment horizontal="left" vertical="center" indent="3"/>
    </xf>
    <xf numFmtId="49" fontId="49" fillId="6" borderId="32" xfId="0" applyNumberFormat="1" applyFont="1" applyFill="1" applyBorder="1" applyAlignment="1">
      <alignment horizontal="left" vertical="center"/>
    </xf>
    <xf numFmtId="49" fontId="49" fillId="6" borderId="32" xfId="0" applyNumberFormat="1" applyFont="1" applyFill="1" applyBorder="1" applyAlignment="1">
      <alignment horizontal="center" vertical="center"/>
    </xf>
    <xf numFmtId="4" fontId="49" fillId="6" borderId="32" xfId="0" applyNumberFormat="1" applyFont="1" applyFill="1" applyBorder="1" applyAlignment="1">
      <alignment horizontal="left" vertical="center"/>
    </xf>
    <xf numFmtId="169" fontId="49" fillId="6" borderId="32" xfId="2" applyFont="1" applyFill="1" applyBorder="1" applyAlignment="1">
      <alignment horizontal="left" vertical="center"/>
    </xf>
    <xf numFmtId="49" fontId="51" fillId="7" borderId="32" xfId="0" applyNumberFormat="1" applyFont="1" applyFill="1" applyBorder="1" applyAlignment="1">
      <alignment horizontal="left" vertical="center"/>
    </xf>
    <xf numFmtId="49" fontId="51" fillId="7" borderId="32" xfId="0" applyNumberFormat="1" applyFont="1" applyFill="1" applyBorder="1" applyAlignment="1">
      <alignment horizontal="center" vertical="center"/>
    </xf>
    <xf numFmtId="4" fontId="51" fillId="7" borderId="32" xfId="0" applyNumberFormat="1" applyFont="1" applyFill="1" applyBorder="1" applyAlignment="1">
      <alignment horizontal="left" vertical="center"/>
    </xf>
    <xf numFmtId="169" fontId="51" fillId="7" borderId="32" xfId="2" applyFont="1" applyFill="1" applyBorder="1" applyAlignment="1">
      <alignment horizontal="left" vertical="center"/>
    </xf>
    <xf numFmtId="49" fontId="52" fillId="6" borderId="32" xfId="0" applyNumberFormat="1" applyFont="1" applyFill="1" applyBorder="1" applyAlignment="1">
      <alignment horizontal="left" vertical="center"/>
    </xf>
    <xf numFmtId="49" fontId="52" fillId="6" borderId="32" xfId="0" applyNumberFormat="1" applyFont="1" applyFill="1" applyBorder="1" applyAlignment="1">
      <alignment horizontal="center" vertical="center"/>
    </xf>
    <xf numFmtId="3" fontId="52" fillId="6" borderId="32" xfId="0" applyNumberFormat="1" applyFont="1" applyFill="1" applyBorder="1" applyAlignment="1">
      <alignment horizontal="center" vertical="center"/>
    </xf>
    <xf numFmtId="169" fontId="52" fillId="6" borderId="32" xfId="2" applyFont="1" applyFill="1" applyBorder="1" applyAlignment="1">
      <alignment horizontal="left" vertical="center"/>
    </xf>
    <xf numFmtId="0" fontId="49" fillId="0" borderId="32" xfId="0" applyFont="1" applyBorder="1" applyAlignment="1">
      <alignment vertical="center"/>
    </xf>
    <xf numFmtId="0" fontId="49" fillId="0" borderId="32" xfId="0" applyFont="1" applyBorder="1" applyAlignment="1">
      <alignment horizontal="center" vertical="center"/>
    </xf>
    <xf numFmtId="3" fontId="49" fillId="0" borderId="32" xfId="0" applyNumberFormat="1" applyFont="1" applyBorder="1" applyAlignment="1">
      <alignment horizontal="center" vertical="center"/>
    </xf>
    <xf numFmtId="169" fontId="49" fillId="0" borderId="32" xfId="2" applyFont="1" applyBorder="1" applyAlignment="1">
      <alignment vertical="center"/>
    </xf>
    <xf numFmtId="170" fontId="51" fillId="7" borderId="32" xfId="2" applyNumberFormat="1" applyFont="1" applyFill="1" applyBorder="1" applyAlignment="1">
      <alignment horizontal="right" vertical="center"/>
    </xf>
    <xf numFmtId="170" fontId="51" fillId="7" borderId="32" xfId="2" applyNumberFormat="1" applyFont="1" applyFill="1" applyBorder="1" applyAlignment="1">
      <alignment horizontal="left" vertical="center"/>
    </xf>
    <xf numFmtId="49" fontId="54" fillId="0" borderId="0" xfId="0" applyNumberFormat="1" applyFont="1" applyAlignment="1">
      <alignment vertical="center"/>
    </xf>
    <xf numFmtId="0" fontId="0" fillId="0" borderId="0" xfId="0" applyAlignment="1">
      <alignment horizontal="left"/>
    </xf>
    <xf numFmtId="14" fontId="2" fillId="3" borderId="0" xfId="0" applyNumberFormat="1" applyFont="1" applyFill="1" applyAlignment="1" applyProtection="1">
      <alignment horizontal="left" vertical="center"/>
      <protection locked="0"/>
    </xf>
    <xf numFmtId="0" fontId="53" fillId="0" borderId="0" xfId="0" applyFont="1"/>
    <xf numFmtId="49" fontId="51" fillId="8" borderId="34" xfId="0" applyNumberFormat="1" applyFont="1" applyFill="1" applyBorder="1" applyAlignment="1">
      <alignment horizontal="left" vertical="center"/>
    </xf>
    <xf numFmtId="0" fontId="0" fillId="9" borderId="35" xfId="0" applyFill="1" applyBorder="1"/>
    <xf numFmtId="170" fontId="0" fillId="9" borderId="36" xfId="0" applyNumberFormat="1" applyFill="1" applyBorder="1"/>
    <xf numFmtId="0" fontId="14" fillId="2" borderId="0" xfId="0" applyFont="1" applyFill="1" applyAlignment="1">
      <alignment horizontal="center" vertical="center"/>
    </xf>
    <xf numFmtId="0" fontId="0" fillId="0" borderId="0" xfId="0"/>
    <xf numFmtId="4" fontId="55"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0" fontId="54" fillId="0" borderId="0" xfId="0" applyFont="1" applyAlignment="1">
      <alignment horizontal="lef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2" fillId="5" borderId="8" xfId="0" applyFont="1" applyFill="1" applyBorder="1" applyAlignment="1">
      <alignment horizontal="center" vertical="center"/>
    </xf>
    <xf numFmtId="0" fontId="22" fillId="5" borderId="8" xfId="0" applyFont="1" applyFill="1" applyBorder="1" applyAlignment="1">
      <alignment horizontal="right" vertical="center"/>
    </xf>
    <xf numFmtId="0" fontId="27"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8" xfId="0" applyFont="1" applyFill="1" applyBorder="1" applyAlignment="1">
      <alignment horizontal="left" vertical="center"/>
    </xf>
    <xf numFmtId="0" fontId="0" fillId="4" borderId="8" xfId="0" applyFont="1" applyFill="1" applyBorder="1" applyAlignment="1">
      <alignment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0" fillId="0" borderId="33" xfId="0" applyNumberFormat="1" applyBorder="1" applyAlignment="1">
      <alignment horizontal="left"/>
    </xf>
    <xf numFmtId="0" fontId="0" fillId="0" borderId="0" xfId="0" applyAlignment="1">
      <alignment horizontal="left" vertical="center"/>
    </xf>
    <xf numFmtId="168" fontId="0" fillId="0" borderId="0" xfId="0" applyNumberFormat="1" applyAlignment="1">
      <alignment horizontal="left" vertical="center"/>
    </xf>
    <xf numFmtId="0" fontId="41"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29" xfId="0" applyFont="1" applyBorder="1" applyAlignment="1">
      <alignment horizontal="left" wrapText="1"/>
    </xf>
    <xf numFmtId="0" fontId="39" fillId="0" borderId="1" xfId="0" applyFont="1" applyBorder="1" applyAlignment="1">
      <alignment horizontal="center" vertical="center"/>
    </xf>
    <xf numFmtId="49" fontId="41" fillId="0" borderId="1" xfId="0" applyNumberFormat="1"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left" vertical="center"/>
    </xf>
    <xf numFmtId="0" fontId="40" fillId="0" borderId="29" xfId="0" applyFont="1" applyBorder="1" applyAlignment="1">
      <alignment horizontal="left"/>
    </xf>
    <xf numFmtId="0" fontId="56" fillId="0" borderId="1" xfId="0" applyFont="1" applyBorder="1" applyAlignment="1">
      <alignment vertical="center"/>
    </xf>
    <xf numFmtId="0" fontId="58" fillId="0" borderId="0" xfId="0" applyFont="1"/>
  </cellXfs>
  <cellStyles count="3">
    <cellStyle name="Hypertextový odkaz" xfId="1" builtinId="8"/>
    <cellStyle name="měny 4 3" xfId="2" xr:uid="{C3BED239-A0E8-4C18-9D7F-E362E18946EE}"/>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aluchova/Desktop/Zad&#225;vac&#237;%20&#345;&#237;zen&#237;%20TAG/p&#367;vodn&#237;%20soubory%20elektro/D.1.4.a.60%20-%20VV%20-%20Silnoprou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ELEKTROINSTALACE DÍLNY TRUHLÁŘI"/>
      <sheetName val="ELEKTROINSTALACE DÍLNY"/>
    </sheetNames>
    <sheetDataSet>
      <sheetData sheetId="0">
        <row r="8">
          <cell r="B8" t="str">
            <v>Sochorova 552/15, 682 01 Vyškov</v>
          </cell>
        </row>
        <row r="9">
          <cell r="B9" t="str">
            <v>REKONSTUKCE DÍLEN SOŠ VYŠKOV</v>
          </cell>
        </row>
        <row r="10">
          <cell r="B10" t="str">
            <v>D.1.4.a - ELEKTROINSTALACE - Silnoproud</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abSelected="1" workbookViewId="0">
      <selection activeCell="C2" sqref="C2"/>
    </sheetView>
  </sheetViews>
  <sheetFormatPr defaultRowHeight="11.2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27.33203125" style="1" customWidth="1"/>
    <col min="45" max="56" width="0.1640625" style="1" customWidth="1"/>
    <col min="57" max="57" width="19.5" style="1" customWidth="1"/>
    <col min="71" max="91" width="9.33203125" style="1" hidden="1"/>
  </cols>
  <sheetData>
    <row r="1" spans="1:74">
      <c r="A1" s="18" t="s">
        <v>0</v>
      </c>
      <c r="AZ1" s="18" t="s">
        <v>1</v>
      </c>
      <c r="BA1" s="18" t="s">
        <v>2</v>
      </c>
      <c r="BB1" s="18" t="s">
        <v>3</v>
      </c>
      <c r="BT1" s="18" t="s">
        <v>4</v>
      </c>
      <c r="BU1" s="18" t="s">
        <v>4</v>
      </c>
      <c r="BV1" s="18" t="s">
        <v>5</v>
      </c>
    </row>
    <row r="2" spans="1:74" s="1" customFormat="1" ht="36.950000000000003" customHeight="1">
      <c r="C2" s="366" t="s">
        <v>1444</v>
      </c>
      <c r="G2" s="365" t="s">
        <v>1445</v>
      </c>
      <c r="AR2" s="310" t="s">
        <v>6</v>
      </c>
      <c r="AS2" s="311"/>
      <c r="AT2" s="311"/>
      <c r="AU2" s="311"/>
      <c r="AV2" s="311"/>
      <c r="AW2" s="311"/>
      <c r="AX2" s="311"/>
      <c r="AY2" s="311"/>
      <c r="AZ2" s="311"/>
      <c r="BA2" s="311"/>
      <c r="BB2" s="311"/>
      <c r="BC2" s="311"/>
      <c r="BD2" s="311"/>
      <c r="BE2" s="311"/>
      <c r="BS2" s="19" t="s">
        <v>7</v>
      </c>
      <c r="BT2" s="19" t="s">
        <v>8</v>
      </c>
    </row>
    <row r="3" spans="1:74" s="1" customFormat="1" ht="6.95"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c r="B4" s="22"/>
      <c r="D4" s="23" t="s">
        <v>10</v>
      </c>
      <c r="AR4" s="22"/>
      <c r="AS4" s="24" t="s">
        <v>11</v>
      </c>
      <c r="BE4" s="25" t="s">
        <v>12</v>
      </c>
      <c r="BS4" s="19" t="s">
        <v>13</v>
      </c>
    </row>
    <row r="5" spans="1:74" s="1" customFormat="1" ht="12" customHeight="1">
      <c r="B5" s="22"/>
      <c r="D5" s="26" t="s">
        <v>14</v>
      </c>
      <c r="K5" s="342" t="s">
        <v>15</v>
      </c>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R5" s="22"/>
      <c r="BE5" s="339" t="s">
        <v>16</v>
      </c>
      <c r="BS5" s="19" t="s">
        <v>7</v>
      </c>
    </row>
    <row r="6" spans="1:74" s="1" customFormat="1" ht="36.950000000000003" customHeight="1">
      <c r="B6" s="22"/>
      <c r="D6" s="28" t="s">
        <v>17</v>
      </c>
      <c r="K6" s="343" t="s">
        <v>1439</v>
      </c>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R6" s="22"/>
      <c r="BE6" s="340"/>
      <c r="BS6" s="19" t="s">
        <v>7</v>
      </c>
    </row>
    <row r="7" spans="1:74" s="1" customFormat="1" ht="12" customHeight="1">
      <c r="B7" s="22"/>
      <c r="D7" s="29" t="s">
        <v>18</v>
      </c>
      <c r="K7" s="27" t="s">
        <v>3</v>
      </c>
      <c r="AK7" s="29" t="s">
        <v>19</v>
      </c>
      <c r="AN7" s="27" t="s">
        <v>3</v>
      </c>
      <c r="AR7" s="22"/>
      <c r="BE7" s="340"/>
      <c r="BS7" s="19" t="s">
        <v>7</v>
      </c>
    </row>
    <row r="8" spans="1:74" s="1" customFormat="1" ht="12" customHeight="1">
      <c r="B8" s="22"/>
      <c r="D8" s="29" t="s">
        <v>20</v>
      </c>
      <c r="K8" s="27" t="s">
        <v>21</v>
      </c>
      <c r="AK8" s="29" t="s">
        <v>22</v>
      </c>
      <c r="AN8" s="305"/>
      <c r="AR8" s="22"/>
      <c r="BE8" s="340"/>
      <c r="BS8" s="19" t="s">
        <v>7</v>
      </c>
    </row>
    <row r="9" spans="1:74" s="1" customFormat="1" ht="14.45" customHeight="1">
      <c r="B9" s="22"/>
      <c r="AR9" s="22"/>
      <c r="BE9" s="340"/>
      <c r="BS9" s="19" t="s">
        <v>7</v>
      </c>
    </row>
    <row r="10" spans="1:74" s="1" customFormat="1" ht="12" customHeight="1">
      <c r="B10" s="22"/>
      <c r="D10" s="29" t="s">
        <v>23</v>
      </c>
      <c r="J10" s="306" t="s">
        <v>1438</v>
      </c>
      <c r="AK10" s="29" t="s">
        <v>24</v>
      </c>
      <c r="AN10" s="27" t="s">
        <v>3</v>
      </c>
      <c r="AR10" s="22"/>
      <c r="BE10" s="340"/>
      <c r="BS10" s="19" t="s">
        <v>7</v>
      </c>
    </row>
    <row r="11" spans="1:74" s="1" customFormat="1" ht="18.399999999999999" customHeight="1">
      <c r="B11" s="22"/>
      <c r="E11" s="27" t="s">
        <v>21</v>
      </c>
      <c r="AK11" s="29" t="s">
        <v>25</v>
      </c>
      <c r="AN11" s="27" t="s">
        <v>3</v>
      </c>
      <c r="AR11" s="22"/>
      <c r="BE11" s="340"/>
      <c r="BS11" s="19" t="s">
        <v>7</v>
      </c>
    </row>
    <row r="12" spans="1:74" s="1" customFormat="1" ht="6.95" customHeight="1">
      <c r="B12" s="22"/>
      <c r="AR12" s="22"/>
      <c r="BE12" s="340"/>
      <c r="BS12" s="19" t="s">
        <v>7</v>
      </c>
    </row>
    <row r="13" spans="1:74" s="1" customFormat="1" ht="12" customHeight="1">
      <c r="B13" s="22"/>
      <c r="D13" s="29" t="s">
        <v>26</v>
      </c>
      <c r="AK13" s="29" t="s">
        <v>24</v>
      </c>
      <c r="AN13" s="31" t="s">
        <v>27</v>
      </c>
      <c r="AR13" s="22"/>
      <c r="BE13" s="340"/>
      <c r="BS13" s="19" t="s">
        <v>7</v>
      </c>
    </row>
    <row r="14" spans="1:74" ht="12.75">
      <c r="B14" s="22"/>
      <c r="E14" s="344" t="s">
        <v>1442</v>
      </c>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29" t="s">
        <v>25</v>
      </c>
      <c r="AN14" s="31" t="s">
        <v>27</v>
      </c>
      <c r="AR14" s="22"/>
      <c r="BE14" s="340"/>
      <c r="BS14" s="19" t="s">
        <v>7</v>
      </c>
    </row>
    <row r="15" spans="1:74" s="1" customFormat="1" ht="6.95" customHeight="1">
      <c r="B15" s="22"/>
      <c r="AR15" s="22"/>
      <c r="BE15" s="340"/>
      <c r="BS15" s="19" t="s">
        <v>4</v>
      </c>
    </row>
    <row r="16" spans="1:74" s="1" customFormat="1" ht="12" customHeight="1">
      <c r="B16" s="22"/>
      <c r="D16" s="29" t="s">
        <v>28</v>
      </c>
      <c r="AK16" s="29" t="s">
        <v>24</v>
      </c>
      <c r="AN16" s="27" t="s">
        <v>3</v>
      </c>
      <c r="AR16" s="22"/>
      <c r="BE16" s="340"/>
      <c r="BS16" s="19" t="s">
        <v>4</v>
      </c>
    </row>
    <row r="17" spans="1:71" s="1" customFormat="1" ht="18.399999999999999" customHeight="1">
      <c r="B17" s="22"/>
      <c r="E17" s="27" t="s">
        <v>21</v>
      </c>
      <c r="AK17" s="29" t="s">
        <v>25</v>
      </c>
      <c r="AN17" s="27" t="s">
        <v>3</v>
      </c>
      <c r="AR17" s="22"/>
      <c r="BE17" s="340"/>
      <c r="BS17" s="19" t="s">
        <v>29</v>
      </c>
    </row>
    <row r="18" spans="1:71" s="1" customFormat="1" ht="6.95" customHeight="1">
      <c r="B18" s="22"/>
      <c r="AR18" s="22"/>
      <c r="BE18" s="340"/>
      <c r="BS18" s="19" t="s">
        <v>7</v>
      </c>
    </row>
    <row r="19" spans="1:71" s="1" customFormat="1" ht="12" customHeight="1">
      <c r="B19" s="22"/>
      <c r="D19" s="29" t="s">
        <v>30</v>
      </c>
      <c r="AK19" s="29" t="s">
        <v>24</v>
      </c>
      <c r="AN19" s="27" t="s">
        <v>3</v>
      </c>
      <c r="AR19" s="22"/>
      <c r="BE19" s="340"/>
      <c r="BS19" s="19" t="s">
        <v>7</v>
      </c>
    </row>
    <row r="20" spans="1:71" s="1" customFormat="1" ht="18.399999999999999" customHeight="1">
      <c r="B20" s="22"/>
      <c r="E20" s="27" t="s">
        <v>21</v>
      </c>
      <c r="AK20" s="29" t="s">
        <v>25</v>
      </c>
      <c r="AN20" s="27" t="s">
        <v>3</v>
      </c>
      <c r="AR20" s="22"/>
      <c r="BE20" s="340"/>
      <c r="BS20" s="19" t="s">
        <v>4</v>
      </c>
    </row>
    <row r="21" spans="1:71" s="1" customFormat="1" ht="6.95" customHeight="1">
      <c r="B21" s="22"/>
      <c r="AR21" s="22"/>
      <c r="BE21" s="340"/>
    </row>
    <row r="22" spans="1:71" s="1" customFormat="1" ht="12" customHeight="1">
      <c r="B22" s="22"/>
      <c r="D22" s="29" t="s">
        <v>31</v>
      </c>
      <c r="AR22" s="22"/>
      <c r="BE22" s="340"/>
    </row>
    <row r="23" spans="1:71" s="1" customFormat="1" ht="47.25" customHeight="1">
      <c r="B23" s="22"/>
      <c r="E23" s="346" t="s">
        <v>32</v>
      </c>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R23" s="22"/>
      <c r="BE23" s="340"/>
    </row>
    <row r="24" spans="1:71" s="1" customFormat="1" ht="6.95" customHeight="1">
      <c r="B24" s="22"/>
      <c r="AR24" s="22"/>
      <c r="BE24" s="340"/>
    </row>
    <row r="25" spans="1:71" s="1" customFormat="1" ht="6.95" customHeight="1">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40"/>
    </row>
    <row r="26" spans="1:71" s="2" customFormat="1" ht="25.9" customHeight="1">
      <c r="A26" s="34"/>
      <c r="B26" s="35"/>
      <c r="C26" s="34"/>
      <c r="D26" s="36" t="s">
        <v>33</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47">
        <f>ROUND(AG54,2)</f>
        <v>0</v>
      </c>
      <c r="AL26" s="348"/>
      <c r="AM26" s="348"/>
      <c r="AN26" s="348"/>
      <c r="AO26" s="348"/>
      <c r="AP26" s="34"/>
      <c r="AQ26" s="34"/>
      <c r="AR26" s="35"/>
      <c r="BE26" s="340"/>
    </row>
    <row r="27" spans="1:71" s="2" customFormat="1" ht="6.95" customHeight="1">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40"/>
    </row>
    <row r="28" spans="1:71" s="2" customFormat="1" ht="12.75">
      <c r="A28" s="34"/>
      <c r="B28" s="35"/>
      <c r="C28" s="34"/>
      <c r="D28" s="34"/>
      <c r="E28" s="34"/>
      <c r="F28" s="34"/>
      <c r="G28" s="34"/>
      <c r="H28" s="34"/>
      <c r="I28" s="34"/>
      <c r="J28" s="34"/>
      <c r="K28" s="34"/>
      <c r="L28" s="349" t="s">
        <v>34</v>
      </c>
      <c r="M28" s="349"/>
      <c r="N28" s="349"/>
      <c r="O28" s="349"/>
      <c r="P28" s="349"/>
      <c r="Q28" s="34"/>
      <c r="R28" s="34"/>
      <c r="S28" s="34"/>
      <c r="T28" s="34"/>
      <c r="U28" s="34"/>
      <c r="V28" s="34"/>
      <c r="W28" s="349" t="s">
        <v>35</v>
      </c>
      <c r="X28" s="349"/>
      <c r="Y28" s="349"/>
      <c r="Z28" s="349"/>
      <c r="AA28" s="349"/>
      <c r="AB28" s="349"/>
      <c r="AC28" s="349"/>
      <c r="AD28" s="349"/>
      <c r="AE28" s="349"/>
      <c r="AF28" s="34"/>
      <c r="AG28" s="34"/>
      <c r="AH28" s="34"/>
      <c r="AI28" s="34"/>
      <c r="AJ28" s="34"/>
      <c r="AK28" s="349" t="s">
        <v>36</v>
      </c>
      <c r="AL28" s="349"/>
      <c r="AM28" s="349"/>
      <c r="AN28" s="349"/>
      <c r="AO28" s="349"/>
      <c r="AP28" s="34"/>
      <c r="AQ28" s="34"/>
      <c r="AR28" s="35"/>
      <c r="BE28" s="340"/>
    </row>
    <row r="29" spans="1:71" s="3" customFormat="1" ht="14.45" customHeight="1">
      <c r="B29" s="39"/>
      <c r="D29" s="29" t="s">
        <v>37</v>
      </c>
      <c r="F29" s="29" t="s">
        <v>38</v>
      </c>
      <c r="L29" s="334">
        <v>0.21</v>
      </c>
      <c r="M29" s="333"/>
      <c r="N29" s="333"/>
      <c r="O29" s="333"/>
      <c r="P29" s="333"/>
      <c r="W29" s="332">
        <f>ROUND(AZ54, 2)+AH56</f>
        <v>0</v>
      </c>
      <c r="X29" s="333"/>
      <c r="Y29" s="333"/>
      <c r="Z29" s="333"/>
      <c r="AA29" s="333"/>
      <c r="AB29" s="333"/>
      <c r="AC29" s="333"/>
      <c r="AD29" s="333"/>
      <c r="AE29" s="333"/>
      <c r="AK29" s="332">
        <f>W29*0.21</f>
        <v>0</v>
      </c>
      <c r="AL29" s="333"/>
      <c r="AM29" s="333"/>
      <c r="AN29" s="333"/>
      <c r="AO29" s="333"/>
      <c r="AR29" s="39"/>
      <c r="BE29" s="341"/>
    </row>
    <row r="30" spans="1:71" s="3" customFormat="1" ht="14.45" customHeight="1">
      <c r="B30" s="39"/>
      <c r="F30" s="29" t="s">
        <v>39</v>
      </c>
      <c r="L30" s="334">
        <v>0.15</v>
      </c>
      <c r="M30" s="333"/>
      <c r="N30" s="333"/>
      <c r="O30" s="333"/>
      <c r="P30" s="333"/>
      <c r="W30" s="332">
        <f>ROUND(BA54, 2)</f>
        <v>0</v>
      </c>
      <c r="X30" s="333"/>
      <c r="Y30" s="333"/>
      <c r="Z30" s="333"/>
      <c r="AA30" s="333"/>
      <c r="AB30" s="333"/>
      <c r="AC30" s="333"/>
      <c r="AD30" s="333"/>
      <c r="AE30" s="333"/>
      <c r="AK30" s="332">
        <f>ROUND(AW54, 2)</f>
        <v>0</v>
      </c>
      <c r="AL30" s="333"/>
      <c r="AM30" s="333"/>
      <c r="AN30" s="333"/>
      <c r="AO30" s="333"/>
      <c r="AR30" s="39"/>
      <c r="BE30" s="341"/>
    </row>
    <row r="31" spans="1:71" s="3" customFormat="1" ht="14.45" hidden="1" customHeight="1">
      <c r="B31" s="39"/>
      <c r="F31" s="29" t="s">
        <v>40</v>
      </c>
      <c r="L31" s="334">
        <v>0.21</v>
      </c>
      <c r="M31" s="333"/>
      <c r="N31" s="333"/>
      <c r="O31" s="333"/>
      <c r="P31" s="333"/>
      <c r="W31" s="332">
        <f>ROUND(BB54, 2)</f>
        <v>0</v>
      </c>
      <c r="X31" s="333"/>
      <c r="Y31" s="333"/>
      <c r="Z31" s="333"/>
      <c r="AA31" s="333"/>
      <c r="AB31" s="333"/>
      <c r="AC31" s="333"/>
      <c r="AD31" s="333"/>
      <c r="AE31" s="333"/>
      <c r="AK31" s="332">
        <v>0</v>
      </c>
      <c r="AL31" s="333"/>
      <c r="AM31" s="333"/>
      <c r="AN31" s="333"/>
      <c r="AO31" s="333"/>
      <c r="AR31" s="39"/>
      <c r="BE31" s="341"/>
    </row>
    <row r="32" spans="1:71" s="3" customFormat="1" ht="14.45" hidden="1" customHeight="1">
      <c r="B32" s="39"/>
      <c r="F32" s="29" t="s">
        <v>41</v>
      </c>
      <c r="L32" s="334">
        <v>0.15</v>
      </c>
      <c r="M32" s="333"/>
      <c r="N32" s="333"/>
      <c r="O32" s="333"/>
      <c r="P32" s="333"/>
      <c r="W32" s="332">
        <f>ROUND(BC54, 2)</f>
        <v>0</v>
      </c>
      <c r="X32" s="333"/>
      <c r="Y32" s="333"/>
      <c r="Z32" s="333"/>
      <c r="AA32" s="333"/>
      <c r="AB32" s="333"/>
      <c r="AC32" s="333"/>
      <c r="AD32" s="333"/>
      <c r="AE32" s="333"/>
      <c r="AK32" s="332">
        <v>0</v>
      </c>
      <c r="AL32" s="333"/>
      <c r="AM32" s="333"/>
      <c r="AN32" s="333"/>
      <c r="AO32" s="333"/>
      <c r="AR32" s="39"/>
      <c r="BE32" s="341"/>
    </row>
    <row r="33" spans="1:57" s="3" customFormat="1" ht="14.45" hidden="1" customHeight="1">
      <c r="B33" s="39"/>
      <c r="F33" s="29" t="s">
        <v>42</v>
      </c>
      <c r="L33" s="334">
        <v>0</v>
      </c>
      <c r="M33" s="333"/>
      <c r="N33" s="333"/>
      <c r="O33" s="333"/>
      <c r="P33" s="333"/>
      <c r="W33" s="332">
        <f>ROUND(BD54, 2)</f>
        <v>0</v>
      </c>
      <c r="X33" s="333"/>
      <c r="Y33" s="333"/>
      <c r="Z33" s="333"/>
      <c r="AA33" s="333"/>
      <c r="AB33" s="333"/>
      <c r="AC33" s="333"/>
      <c r="AD33" s="333"/>
      <c r="AE33" s="333"/>
      <c r="AK33" s="332">
        <v>0</v>
      </c>
      <c r="AL33" s="333"/>
      <c r="AM33" s="333"/>
      <c r="AN33" s="333"/>
      <c r="AO33" s="333"/>
      <c r="AR33" s="39"/>
    </row>
    <row r="34" spans="1:57" s="2" customFormat="1" ht="6.95" customHeight="1">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c r="A35" s="34"/>
      <c r="B35" s="35"/>
      <c r="C35" s="40"/>
      <c r="D35" s="41" t="s">
        <v>43</v>
      </c>
      <c r="E35" s="42"/>
      <c r="F35" s="42"/>
      <c r="G35" s="42"/>
      <c r="H35" s="42"/>
      <c r="I35" s="42"/>
      <c r="J35" s="42"/>
      <c r="K35" s="42"/>
      <c r="L35" s="42"/>
      <c r="M35" s="42"/>
      <c r="N35" s="42"/>
      <c r="O35" s="42"/>
      <c r="P35" s="42"/>
      <c r="Q35" s="42"/>
      <c r="R35" s="42"/>
      <c r="S35" s="42"/>
      <c r="T35" s="43" t="s">
        <v>44</v>
      </c>
      <c r="U35" s="42"/>
      <c r="V35" s="42"/>
      <c r="W35" s="42"/>
      <c r="X35" s="335" t="s">
        <v>45</v>
      </c>
      <c r="Y35" s="336"/>
      <c r="Z35" s="336"/>
      <c r="AA35" s="336"/>
      <c r="AB35" s="336"/>
      <c r="AC35" s="42"/>
      <c r="AD35" s="42"/>
      <c r="AE35" s="42"/>
      <c r="AF35" s="42"/>
      <c r="AG35" s="42"/>
      <c r="AH35" s="42"/>
      <c r="AI35" s="42"/>
      <c r="AJ35" s="42"/>
      <c r="AK35" s="337">
        <f>SUM(AK26:AK33)</f>
        <v>0</v>
      </c>
      <c r="AL35" s="336"/>
      <c r="AM35" s="336"/>
      <c r="AN35" s="336"/>
      <c r="AO35" s="338"/>
      <c r="AP35" s="40"/>
      <c r="AQ35" s="40"/>
      <c r="AR35" s="35"/>
      <c r="BE35" s="34"/>
    </row>
    <row r="36" spans="1:57" s="2" customFormat="1" ht="6.95" customHeight="1">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c r="A42" s="34"/>
      <c r="B42" s="35"/>
      <c r="C42" s="23" t="s">
        <v>46</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c r="B44" s="48"/>
      <c r="C44" s="29" t="s">
        <v>14</v>
      </c>
      <c r="L44" s="4" t="str">
        <f>K5</f>
        <v>JHA0011</v>
      </c>
      <c r="AR44" s="48"/>
    </row>
    <row r="45" spans="1:57" s="5" customFormat="1" ht="36.950000000000003" customHeight="1">
      <c r="B45" s="49"/>
      <c r="C45" s="50" t="s">
        <v>17</v>
      </c>
      <c r="L45" s="323" t="str">
        <f>K6</f>
        <v>Rekonstrukce dílen SOŠ Vyškov</v>
      </c>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R45" s="49"/>
    </row>
    <row r="46" spans="1:57" s="2" customFormat="1" ht="6.95" customHeight="1">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c r="A47" s="34"/>
      <c r="B47" s="35"/>
      <c r="C47" s="29" t="s">
        <v>20</v>
      </c>
      <c r="D47" s="34"/>
      <c r="E47" s="34"/>
      <c r="F47" s="34"/>
      <c r="G47" s="34"/>
      <c r="H47" s="34"/>
      <c r="I47" s="34"/>
      <c r="J47" s="34"/>
      <c r="K47" s="34"/>
      <c r="L47" s="51" t="str">
        <f>IF(K8="","",K8)</f>
        <v xml:space="preserve"> </v>
      </c>
      <c r="M47" s="34"/>
      <c r="N47" s="34"/>
      <c r="O47" s="34"/>
      <c r="P47" s="34"/>
      <c r="Q47" s="34"/>
      <c r="R47" s="34"/>
      <c r="S47" s="34"/>
      <c r="T47" s="34"/>
      <c r="U47" s="34"/>
      <c r="V47" s="34"/>
      <c r="W47" s="34"/>
      <c r="X47" s="34"/>
      <c r="Y47" s="34"/>
      <c r="Z47" s="34"/>
      <c r="AA47" s="34"/>
      <c r="AB47" s="34"/>
      <c r="AC47" s="34"/>
      <c r="AD47" s="34"/>
      <c r="AE47" s="34"/>
      <c r="AF47" s="34"/>
      <c r="AG47" s="34"/>
      <c r="AH47" s="34"/>
      <c r="AI47" s="29" t="s">
        <v>22</v>
      </c>
      <c r="AJ47" s="34"/>
      <c r="AK47" s="34"/>
      <c r="AL47" s="34"/>
      <c r="AM47" s="325" t="str">
        <f>IF(AN8= "","",AN8)</f>
        <v/>
      </c>
      <c r="AN47" s="325"/>
      <c r="AO47" s="34"/>
      <c r="AP47" s="34"/>
      <c r="AQ47" s="34"/>
      <c r="AR47" s="35"/>
      <c r="BE47" s="34"/>
    </row>
    <row r="48" spans="1:57" s="2" customFormat="1" ht="6.95" customHeight="1">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c r="A49" s="34"/>
      <c r="B49" s="35"/>
      <c r="C49" s="29" t="s">
        <v>23</v>
      </c>
      <c r="D49" s="34"/>
      <c r="E49" s="34"/>
      <c r="F49" s="34"/>
      <c r="G49" s="34"/>
      <c r="H49" s="34"/>
      <c r="I49" s="34"/>
      <c r="J49" s="34"/>
      <c r="K49" s="34"/>
      <c r="L49" s="4" t="str">
        <f>IF(E11= "","",E11)</f>
        <v xml:space="preserve"> </v>
      </c>
      <c r="M49" s="34"/>
      <c r="N49" s="34"/>
      <c r="O49" s="34"/>
      <c r="P49" s="34"/>
      <c r="Q49" s="34"/>
      <c r="R49" s="34"/>
      <c r="S49" s="34"/>
      <c r="T49" s="34"/>
      <c r="U49" s="34"/>
      <c r="V49" s="34"/>
      <c r="W49" s="34"/>
      <c r="X49" s="34"/>
      <c r="Y49" s="34"/>
      <c r="Z49" s="34"/>
      <c r="AA49" s="34"/>
      <c r="AB49" s="34"/>
      <c r="AC49" s="34"/>
      <c r="AD49" s="34"/>
      <c r="AE49" s="34"/>
      <c r="AF49" s="34"/>
      <c r="AG49" s="34"/>
      <c r="AH49" s="34"/>
      <c r="AI49" s="29" t="s">
        <v>28</v>
      </c>
      <c r="AJ49" s="34"/>
      <c r="AK49" s="34"/>
      <c r="AL49" s="34"/>
      <c r="AM49" s="326" t="str">
        <f>IF(E17="","",E17)</f>
        <v xml:space="preserve"> </v>
      </c>
      <c r="AN49" s="327"/>
      <c r="AO49" s="327"/>
      <c r="AP49" s="327"/>
      <c r="AQ49" s="34"/>
      <c r="AR49" s="35"/>
      <c r="AS49" s="328" t="s">
        <v>47</v>
      </c>
      <c r="AT49" s="329"/>
      <c r="AU49" s="53"/>
      <c r="AV49" s="53"/>
      <c r="AW49" s="53"/>
      <c r="AX49" s="53"/>
      <c r="AY49" s="53"/>
      <c r="AZ49" s="53"/>
      <c r="BA49" s="53"/>
      <c r="BB49" s="53"/>
      <c r="BC49" s="53"/>
      <c r="BD49" s="54"/>
      <c r="BE49" s="34"/>
    </row>
    <row r="50" spans="1:91" s="2" customFormat="1" ht="15.2" customHeight="1">
      <c r="A50" s="34"/>
      <c r="B50" s="35"/>
      <c r="C50" s="29" t="s">
        <v>26</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30</v>
      </c>
      <c r="AJ50" s="34"/>
      <c r="AK50" s="34"/>
      <c r="AL50" s="34"/>
      <c r="AM50" s="326" t="str">
        <f>IF(E20="","",E20)</f>
        <v xml:space="preserve"> </v>
      </c>
      <c r="AN50" s="327"/>
      <c r="AO50" s="327"/>
      <c r="AP50" s="327"/>
      <c r="AQ50" s="34"/>
      <c r="AR50" s="35"/>
      <c r="AS50" s="330"/>
      <c r="AT50" s="331"/>
      <c r="AU50" s="55"/>
      <c r="AV50" s="55"/>
      <c r="AW50" s="55"/>
      <c r="AX50" s="55"/>
      <c r="AY50" s="55"/>
      <c r="AZ50" s="55"/>
      <c r="BA50" s="55"/>
      <c r="BB50" s="55"/>
      <c r="BC50" s="55"/>
      <c r="BD50" s="56"/>
      <c r="BE50" s="34"/>
    </row>
    <row r="51" spans="1:91" s="2" customFormat="1" ht="10.9" customHeight="1">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330"/>
      <c r="AT51" s="331"/>
      <c r="AU51" s="55"/>
      <c r="AV51" s="55"/>
      <c r="AW51" s="55"/>
      <c r="AX51" s="55"/>
      <c r="AY51" s="55"/>
      <c r="AZ51" s="55"/>
      <c r="BA51" s="55"/>
      <c r="BB51" s="55"/>
      <c r="BC51" s="55"/>
      <c r="BD51" s="56"/>
      <c r="BE51" s="34"/>
    </row>
    <row r="52" spans="1:91" s="2" customFormat="1" ht="29.25" customHeight="1">
      <c r="A52" s="34"/>
      <c r="B52" s="35"/>
      <c r="C52" s="316" t="s">
        <v>48</v>
      </c>
      <c r="D52" s="317"/>
      <c r="E52" s="317"/>
      <c r="F52" s="317"/>
      <c r="G52" s="317"/>
      <c r="H52" s="57"/>
      <c r="I52" s="318" t="s">
        <v>49</v>
      </c>
      <c r="J52" s="317"/>
      <c r="K52" s="317"/>
      <c r="L52" s="317"/>
      <c r="M52" s="317"/>
      <c r="N52" s="317"/>
      <c r="O52" s="317"/>
      <c r="P52" s="317"/>
      <c r="Q52" s="317"/>
      <c r="R52" s="317"/>
      <c r="S52" s="317"/>
      <c r="T52" s="317"/>
      <c r="U52" s="317"/>
      <c r="V52" s="317"/>
      <c r="W52" s="317"/>
      <c r="X52" s="317"/>
      <c r="Y52" s="317"/>
      <c r="Z52" s="317"/>
      <c r="AA52" s="317"/>
      <c r="AB52" s="317"/>
      <c r="AC52" s="317"/>
      <c r="AD52" s="317"/>
      <c r="AE52" s="317"/>
      <c r="AF52" s="317"/>
      <c r="AG52" s="319" t="s">
        <v>50</v>
      </c>
      <c r="AH52" s="317"/>
      <c r="AI52" s="317"/>
      <c r="AJ52" s="317"/>
      <c r="AK52" s="317"/>
      <c r="AL52" s="317"/>
      <c r="AM52" s="317"/>
      <c r="AN52" s="318" t="s">
        <v>51</v>
      </c>
      <c r="AO52" s="317"/>
      <c r="AP52" s="317"/>
      <c r="AQ52" s="58" t="s">
        <v>52</v>
      </c>
      <c r="AR52" s="35"/>
      <c r="AS52" s="59" t="s">
        <v>53</v>
      </c>
      <c r="AT52" s="60" t="s">
        <v>54</v>
      </c>
      <c r="AU52" s="60" t="s">
        <v>55</v>
      </c>
      <c r="AV52" s="60" t="s">
        <v>56</v>
      </c>
      <c r="AW52" s="60" t="s">
        <v>57</v>
      </c>
      <c r="AX52" s="60" t="s">
        <v>58</v>
      </c>
      <c r="AY52" s="60" t="s">
        <v>59</v>
      </c>
      <c r="AZ52" s="60" t="s">
        <v>60</v>
      </c>
      <c r="BA52" s="60" t="s">
        <v>61</v>
      </c>
      <c r="BB52" s="60" t="s">
        <v>62</v>
      </c>
      <c r="BC52" s="60" t="s">
        <v>63</v>
      </c>
      <c r="BD52" s="61" t="s">
        <v>64</v>
      </c>
      <c r="BE52" s="34"/>
    </row>
    <row r="53" spans="1:91" s="2" customFormat="1" ht="10.9" customHeight="1">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c r="B54" s="65"/>
      <c r="C54" s="66" t="s">
        <v>65</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321">
        <f>AG55+AH56</f>
        <v>0</v>
      </c>
      <c r="AH54" s="321"/>
      <c r="AI54" s="321"/>
      <c r="AJ54" s="321"/>
      <c r="AK54" s="321"/>
      <c r="AL54" s="321"/>
      <c r="AM54" s="321"/>
      <c r="AN54" s="322">
        <f>AN55+AN56</f>
        <v>0</v>
      </c>
      <c r="AO54" s="322"/>
      <c r="AP54" s="322"/>
      <c r="AQ54" s="69" t="s">
        <v>3</v>
      </c>
      <c r="AR54" s="65"/>
      <c r="AS54" s="70">
        <f>ROUND(AS55,2)</f>
        <v>0</v>
      </c>
      <c r="AT54" s="71">
        <f>ROUND(SUM(AV54:AW54),2)</f>
        <v>0</v>
      </c>
      <c r="AU54" s="72">
        <f>ROUND(AU55,5)</f>
        <v>0</v>
      </c>
      <c r="AV54" s="71">
        <f>ROUND(AZ54*L29,2)</f>
        <v>0</v>
      </c>
      <c r="AW54" s="71">
        <f>ROUND(BA54*L30,2)</f>
        <v>0</v>
      </c>
      <c r="AX54" s="71">
        <f>ROUND(BB54*L29,2)</f>
        <v>0</v>
      </c>
      <c r="AY54" s="71">
        <f>ROUND(BC54*L30,2)</f>
        <v>0</v>
      </c>
      <c r="AZ54" s="71">
        <f>ROUND(AZ55,2)</f>
        <v>0</v>
      </c>
      <c r="BA54" s="71">
        <f>ROUND(BA55,2)</f>
        <v>0</v>
      </c>
      <c r="BB54" s="71">
        <f>ROUND(BB55,2)</f>
        <v>0</v>
      </c>
      <c r="BC54" s="71">
        <f>ROUND(BC55,2)</f>
        <v>0</v>
      </c>
      <c r="BD54" s="73">
        <f>ROUND(BD55,2)</f>
        <v>0</v>
      </c>
      <c r="BS54" s="74" t="s">
        <v>66</v>
      </c>
      <c r="BT54" s="74" t="s">
        <v>67</v>
      </c>
      <c r="BU54" s="75" t="s">
        <v>68</v>
      </c>
      <c r="BV54" s="74" t="s">
        <v>69</v>
      </c>
      <c r="BW54" s="74" t="s">
        <v>5</v>
      </c>
      <c r="BX54" s="74" t="s">
        <v>70</v>
      </c>
      <c r="CL54" s="74" t="s">
        <v>3</v>
      </c>
    </row>
    <row r="55" spans="1:91" s="7" customFormat="1" ht="16.5" customHeight="1">
      <c r="A55" s="76" t="s">
        <v>71</v>
      </c>
      <c r="B55" s="77"/>
      <c r="C55" s="78"/>
      <c r="D55" s="320" t="s">
        <v>72</v>
      </c>
      <c r="E55" s="320"/>
      <c r="F55" s="320"/>
      <c r="G55" s="320"/>
      <c r="H55" s="320"/>
      <c r="I55" s="79"/>
      <c r="J55" s="320" t="s">
        <v>73</v>
      </c>
      <c r="K55" s="320"/>
      <c r="L55" s="320"/>
      <c r="M55" s="320"/>
      <c r="N55" s="320"/>
      <c r="O55" s="320"/>
      <c r="P55" s="320"/>
      <c r="Q55" s="320"/>
      <c r="R55" s="320"/>
      <c r="S55" s="320"/>
      <c r="T55" s="320"/>
      <c r="U55" s="320"/>
      <c r="V55" s="320"/>
      <c r="W55" s="320"/>
      <c r="X55" s="320"/>
      <c r="Y55" s="320"/>
      <c r="Z55" s="320"/>
      <c r="AA55" s="320"/>
      <c r="AB55" s="320"/>
      <c r="AC55" s="320"/>
      <c r="AD55" s="320"/>
      <c r="AE55" s="320"/>
      <c r="AF55" s="320"/>
      <c r="AG55" s="313">
        <f>'01 - Stavební část'!J30</f>
        <v>0</v>
      </c>
      <c r="AH55" s="314"/>
      <c r="AI55" s="314"/>
      <c r="AJ55" s="314"/>
      <c r="AK55" s="314"/>
      <c r="AL55" s="314"/>
      <c r="AM55" s="314"/>
      <c r="AN55" s="313">
        <f>SUM(AG55,AT55)</f>
        <v>0</v>
      </c>
      <c r="AO55" s="314"/>
      <c r="AP55" s="314"/>
      <c r="AQ55" s="80"/>
      <c r="AR55" s="77"/>
      <c r="AS55" s="81">
        <v>0</v>
      </c>
      <c r="AT55" s="82">
        <f>ROUND(SUM(AV55:AW55),2)</f>
        <v>0</v>
      </c>
      <c r="AU55" s="83">
        <f>'01 - Stavební část'!P111</f>
        <v>0</v>
      </c>
      <c r="AV55" s="82">
        <f>'01 - Stavební část'!J33</f>
        <v>0</v>
      </c>
      <c r="AW55" s="82">
        <f>'01 - Stavební část'!J34</f>
        <v>0</v>
      </c>
      <c r="AX55" s="82">
        <f>'01 - Stavební část'!J35</f>
        <v>0</v>
      </c>
      <c r="AY55" s="82">
        <f>'01 - Stavební část'!J36</f>
        <v>0</v>
      </c>
      <c r="AZ55" s="82">
        <f>'01 - Stavební část'!F33</f>
        <v>0</v>
      </c>
      <c r="BA55" s="82">
        <f>'01 - Stavební část'!F34</f>
        <v>0</v>
      </c>
      <c r="BB55" s="82">
        <f>'01 - Stavební část'!F35</f>
        <v>0</v>
      </c>
      <c r="BC55" s="82">
        <f>'01 - Stavební část'!F36</f>
        <v>0</v>
      </c>
      <c r="BD55" s="84">
        <f>'01 - Stavební část'!F37</f>
        <v>0</v>
      </c>
      <c r="BT55" s="85" t="s">
        <v>75</v>
      </c>
      <c r="BV55" s="85" t="s">
        <v>69</v>
      </c>
      <c r="BW55" s="85" t="s">
        <v>76</v>
      </c>
      <c r="BX55" s="85" t="s">
        <v>5</v>
      </c>
      <c r="CL55" s="85" t="s">
        <v>3</v>
      </c>
      <c r="CM55" s="85" t="s">
        <v>77</v>
      </c>
    </row>
    <row r="56" spans="1:91" s="2" customFormat="1" ht="30" customHeight="1">
      <c r="A56" s="34"/>
      <c r="B56" s="35"/>
      <c r="C56" s="34"/>
      <c r="D56" s="303" t="s">
        <v>1441</v>
      </c>
      <c r="E56" s="34"/>
      <c r="F56" s="34"/>
      <c r="G56" s="34"/>
      <c r="H56" s="34"/>
      <c r="I56" s="34"/>
      <c r="J56" s="315" t="s">
        <v>1440</v>
      </c>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4"/>
      <c r="AH56" s="312">
        <f>'02 - Elektroinstalace'!G56</f>
        <v>0</v>
      </c>
      <c r="AI56" s="312"/>
      <c r="AJ56" s="312"/>
      <c r="AK56" s="312"/>
      <c r="AL56" s="312"/>
      <c r="AM56" s="312"/>
      <c r="AN56" s="313">
        <f>AH56*1.21</f>
        <v>0</v>
      </c>
      <c r="AO56" s="314"/>
      <c r="AP56" s="314"/>
      <c r="AQ56" s="34"/>
      <c r="AR56" s="35"/>
      <c r="AS56" s="34"/>
      <c r="AT56" s="34"/>
      <c r="AU56" s="34"/>
      <c r="AV56" s="34"/>
      <c r="AW56" s="34"/>
      <c r="AX56" s="34"/>
      <c r="AY56" s="34"/>
      <c r="AZ56" s="34"/>
      <c r="BA56" s="34"/>
      <c r="BB56" s="34"/>
      <c r="BC56" s="34"/>
      <c r="BD56" s="34"/>
      <c r="BE56" s="34"/>
    </row>
    <row r="57" spans="1:91" s="2" customFormat="1" ht="6.95" customHeight="1">
      <c r="A57" s="34"/>
      <c r="B57" s="44"/>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35"/>
      <c r="AS57" s="34"/>
      <c r="AT57" s="34"/>
      <c r="AU57" s="34"/>
      <c r="AV57" s="34"/>
      <c r="AW57" s="34"/>
      <c r="AX57" s="34"/>
      <c r="AY57" s="34"/>
      <c r="AZ57" s="34"/>
      <c r="BA57" s="34"/>
      <c r="BB57" s="34"/>
      <c r="BC57" s="34"/>
      <c r="BD57" s="34"/>
      <c r="BE57" s="34"/>
    </row>
  </sheetData>
  <mergeCells count="45">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L33:P33"/>
    <mergeCell ref="X35:AB35"/>
    <mergeCell ref="AK35:AO35"/>
    <mergeCell ref="AK31:AO31"/>
    <mergeCell ref="L31:P31"/>
    <mergeCell ref="W32:AE32"/>
    <mergeCell ref="AK32:AO32"/>
    <mergeCell ref="L32:P32"/>
    <mergeCell ref="AM49:AP49"/>
    <mergeCell ref="AS49:AT51"/>
    <mergeCell ref="AM50:AP50"/>
    <mergeCell ref="W33:AE33"/>
    <mergeCell ref="AK33:AO33"/>
    <mergeCell ref="AR2:BE2"/>
    <mergeCell ref="AH56:AM56"/>
    <mergeCell ref="AN56:AP56"/>
    <mergeCell ref="J56:AF56"/>
    <mergeCell ref="C52:G52"/>
    <mergeCell ref="I52:AF52"/>
    <mergeCell ref="AG52:AM52"/>
    <mergeCell ref="AN52:AP52"/>
    <mergeCell ref="AN55:AP55"/>
    <mergeCell ref="AG55:AM55"/>
    <mergeCell ref="D55:H55"/>
    <mergeCell ref="J55:AF55"/>
    <mergeCell ref="AG54:AM54"/>
    <mergeCell ref="AN54:AP54"/>
    <mergeCell ref="L45:AO45"/>
    <mergeCell ref="AM47:AN47"/>
  </mergeCells>
  <hyperlinks>
    <hyperlink ref="A55" location="'01 - Stavební část'!C2" display="/" xr:uid="{00000000-0004-0000-0000-000000000000}"/>
  </hyperlinks>
  <pageMargins left="0.39374999999999999" right="0.39374999999999999" top="0.39374999999999999" bottom="0.39374999999999999" header="0" footer="0"/>
  <pageSetup paperSize="9" scale="64"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874"/>
  <sheetViews>
    <sheetView showGridLines="0" topLeftCell="A98" workbookViewId="0">
      <selection activeCell="I114" sqref="I114"/>
    </sheetView>
  </sheetViews>
  <sheetFormatPr defaultRowHeight="11.2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10" t="s">
        <v>6</v>
      </c>
      <c r="M2" s="311"/>
      <c r="N2" s="311"/>
      <c r="O2" s="311"/>
      <c r="P2" s="311"/>
      <c r="Q2" s="311"/>
      <c r="R2" s="311"/>
      <c r="S2" s="311"/>
      <c r="T2" s="311"/>
      <c r="U2" s="311"/>
      <c r="V2" s="311"/>
      <c r="AT2" s="19" t="s">
        <v>76</v>
      </c>
    </row>
    <row r="3" spans="1:46" s="1" customFormat="1" ht="6.95" customHeight="1">
      <c r="B3" s="20"/>
      <c r="C3" s="21"/>
      <c r="D3" s="21"/>
      <c r="E3" s="21"/>
      <c r="F3" s="21"/>
      <c r="G3" s="21"/>
      <c r="H3" s="21"/>
      <c r="I3" s="21"/>
      <c r="J3" s="21"/>
      <c r="K3" s="21"/>
      <c r="L3" s="22"/>
      <c r="AT3" s="19" t="s">
        <v>77</v>
      </c>
    </row>
    <row r="4" spans="1:46" s="1" customFormat="1" ht="24.95" customHeight="1">
      <c r="B4" s="22"/>
      <c r="D4" s="23" t="s">
        <v>78</v>
      </c>
      <c r="L4" s="22"/>
      <c r="M4" s="86" t="s">
        <v>11</v>
      </c>
      <c r="AT4" s="19" t="s">
        <v>4</v>
      </c>
    </row>
    <row r="5" spans="1:46" s="1" customFormat="1" ht="6.95" customHeight="1">
      <c r="B5" s="22"/>
      <c r="L5" s="22"/>
    </row>
    <row r="6" spans="1:46" s="1" customFormat="1" ht="12" customHeight="1">
      <c r="B6" s="22"/>
      <c r="D6" s="29" t="s">
        <v>17</v>
      </c>
      <c r="L6" s="22"/>
    </row>
    <row r="7" spans="1:46" s="1" customFormat="1" ht="16.5" customHeight="1">
      <c r="B7" s="22"/>
      <c r="E7" s="351" t="str">
        <f>'Rekapitulace stavby'!K6</f>
        <v>Rekonstrukce dílen SOŠ Vyškov</v>
      </c>
      <c r="F7" s="352"/>
      <c r="G7" s="352"/>
      <c r="H7" s="352"/>
      <c r="L7" s="22"/>
    </row>
    <row r="8" spans="1:46" s="2" customFormat="1" ht="12" customHeight="1">
      <c r="A8" s="34"/>
      <c r="B8" s="35"/>
      <c r="C8" s="34"/>
      <c r="D8" s="29" t="s">
        <v>79</v>
      </c>
      <c r="E8" s="34"/>
      <c r="F8" s="34"/>
      <c r="G8" s="34"/>
      <c r="H8" s="34"/>
      <c r="I8" s="34"/>
      <c r="J8" s="34"/>
      <c r="K8" s="34"/>
      <c r="L8" s="87"/>
      <c r="S8" s="34"/>
      <c r="T8" s="34"/>
      <c r="U8" s="34"/>
      <c r="V8" s="34"/>
      <c r="W8" s="34"/>
      <c r="X8" s="34"/>
      <c r="Y8" s="34"/>
      <c r="Z8" s="34"/>
      <c r="AA8" s="34"/>
      <c r="AB8" s="34"/>
      <c r="AC8" s="34"/>
      <c r="AD8" s="34"/>
      <c r="AE8" s="34"/>
    </row>
    <row r="9" spans="1:46" s="2" customFormat="1" ht="16.5" customHeight="1">
      <c r="A9" s="34"/>
      <c r="B9" s="35"/>
      <c r="C9" s="34"/>
      <c r="D9" s="34"/>
      <c r="E9" s="323" t="s">
        <v>80</v>
      </c>
      <c r="F9" s="350"/>
      <c r="G9" s="350"/>
      <c r="H9" s="350"/>
      <c r="I9" s="34"/>
      <c r="J9" s="34"/>
      <c r="K9" s="34"/>
      <c r="L9" s="87"/>
      <c r="S9" s="34"/>
      <c r="T9" s="34"/>
      <c r="U9" s="34"/>
      <c r="V9" s="34"/>
      <c r="W9" s="34"/>
      <c r="X9" s="34"/>
      <c r="Y9" s="34"/>
      <c r="Z9" s="34"/>
      <c r="AA9" s="34"/>
      <c r="AB9" s="34"/>
      <c r="AC9" s="34"/>
      <c r="AD9" s="34"/>
      <c r="AE9" s="34"/>
    </row>
    <row r="10" spans="1:46" s="2" customFormat="1">
      <c r="A10" s="34"/>
      <c r="B10" s="35"/>
      <c r="C10" s="34"/>
      <c r="D10" s="34"/>
      <c r="E10" s="34"/>
      <c r="F10" s="34"/>
      <c r="G10" s="34"/>
      <c r="H10" s="34"/>
      <c r="I10" s="34"/>
      <c r="J10" s="34"/>
      <c r="K10" s="34"/>
      <c r="L10" s="87"/>
      <c r="S10" s="34"/>
      <c r="T10" s="34"/>
      <c r="U10" s="34"/>
      <c r="V10" s="34"/>
      <c r="W10" s="34"/>
      <c r="X10" s="34"/>
      <c r="Y10" s="34"/>
      <c r="Z10" s="34"/>
      <c r="AA10" s="34"/>
      <c r="AB10" s="34"/>
      <c r="AC10" s="34"/>
      <c r="AD10" s="34"/>
      <c r="AE10" s="34"/>
    </row>
    <row r="11" spans="1:46" s="2" customFormat="1" ht="12" customHeight="1">
      <c r="A11" s="34"/>
      <c r="B11" s="35"/>
      <c r="C11" s="34"/>
      <c r="D11" s="29" t="s">
        <v>18</v>
      </c>
      <c r="E11" s="34"/>
      <c r="F11" s="27" t="s">
        <v>3</v>
      </c>
      <c r="G11" s="34"/>
      <c r="H11" s="34"/>
      <c r="I11" s="29" t="s">
        <v>19</v>
      </c>
      <c r="J11" s="27" t="s">
        <v>3</v>
      </c>
      <c r="K11" s="34"/>
      <c r="L11" s="87"/>
      <c r="S11" s="34"/>
      <c r="T11" s="34"/>
      <c r="U11" s="34"/>
      <c r="V11" s="34"/>
      <c r="W11" s="34"/>
      <c r="X11" s="34"/>
      <c r="Y11" s="34"/>
      <c r="Z11" s="34"/>
      <c r="AA11" s="34"/>
      <c r="AB11" s="34"/>
      <c r="AC11" s="34"/>
      <c r="AD11" s="34"/>
      <c r="AE11" s="34"/>
    </row>
    <row r="12" spans="1:46" s="2" customFormat="1" ht="12" customHeight="1">
      <c r="A12" s="34"/>
      <c r="B12" s="35"/>
      <c r="C12" s="34"/>
      <c r="D12" s="29" t="s">
        <v>20</v>
      </c>
      <c r="E12" s="34"/>
      <c r="F12" s="27" t="s">
        <v>21</v>
      </c>
      <c r="G12" s="34"/>
      <c r="H12" s="34"/>
      <c r="I12" s="29" t="s">
        <v>22</v>
      </c>
      <c r="J12" s="52">
        <f>'Rekapitulace stavby'!AN8</f>
        <v>0</v>
      </c>
      <c r="K12" s="34"/>
      <c r="L12" s="87"/>
      <c r="S12" s="34"/>
      <c r="T12" s="34"/>
      <c r="U12" s="34"/>
      <c r="V12" s="34"/>
      <c r="W12" s="34"/>
      <c r="X12" s="34"/>
      <c r="Y12" s="34"/>
      <c r="Z12" s="34"/>
      <c r="AA12" s="34"/>
      <c r="AB12" s="34"/>
      <c r="AC12" s="34"/>
      <c r="AD12" s="34"/>
      <c r="AE12" s="34"/>
    </row>
    <row r="13" spans="1:46" s="2" customFormat="1" ht="10.9" customHeight="1">
      <c r="A13" s="34"/>
      <c r="B13" s="35"/>
      <c r="C13" s="34"/>
      <c r="D13" s="34"/>
      <c r="E13" s="34"/>
      <c r="F13" s="34"/>
      <c r="G13" s="34"/>
      <c r="H13" s="34"/>
      <c r="I13" s="34"/>
      <c r="J13" s="34"/>
      <c r="K13" s="34"/>
      <c r="L13" s="87"/>
      <c r="S13" s="34"/>
      <c r="T13" s="34"/>
      <c r="U13" s="34"/>
      <c r="V13" s="34"/>
      <c r="W13" s="34"/>
      <c r="X13" s="34"/>
      <c r="Y13" s="34"/>
      <c r="Z13" s="34"/>
      <c r="AA13" s="34"/>
      <c r="AB13" s="34"/>
      <c r="AC13" s="34"/>
      <c r="AD13" s="34"/>
      <c r="AE13" s="34"/>
    </row>
    <row r="14" spans="1:46" s="2" customFormat="1" ht="12" customHeight="1">
      <c r="A14" s="34"/>
      <c r="B14" s="35"/>
      <c r="C14" s="34"/>
      <c r="D14" s="29" t="s">
        <v>1443</v>
      </c>
      <c r="E14" s="34"/>
      <c r="F14" s="34"/>
      <c r="G14" s="34"/>
      <c r="H14" s="34"/>
      <c r="I14" s="29" t="s">
        <v>24</v>
      </c>
      <c r="J14" s="27" t="str">
        <f>IF('Rekapitulace stavby'!AN10="","",'Rekapitulace stavby'!AN10)</f>
        <v/>
      </c>
      <c r="K14" s="34"/>
      <c r="L14" s="87"/>
      <c r="S14" s="34"/>
      <c r="T14" s="34"/>
      <c r="U14" s="34"/>
      <c r="V14" s="34"/>
      <c r="W14" s="34"/>
      <c r="X14" s="34"/>
      <c r="Y14" s="34"/>
      <c r="Z14" s="34"/>
      <c r="AA14" s="34"/>
      <c r="AB14" s="34"/>
      <c r="AC14" s="34"/>
      <c r="AD14" s="34"/>
      <c r="AE14" s="34"/>
    </row>
    <row r="15" spans="1:46" s="2" customFormat="1" ht="18" customHeight="1">
      <c r="A15" s="34"/>
      <c r="B15" s="35"/>
      <c r="C15" s="34"/>
      <c r="D15" s="34"/>
      <c r="E15" s="27" t="str">
        <f>IF('Rekapitulace stavby'!E11="","",'Rekapitulace stavby'!E11)</f>
        <v xml:space="preserve"> </v>
      </c>
      <c r="F15" s="34"/>
      <c r="G15" s="34"/>
      <c r="H15" s="34"/>
      <c r="I15" s="29" t="s">
        <v>25</v>
      </c>
      <c r="J15" s="27" t="str">
        <f>IF('Rekapitulace stavby'!AN11="","",'Rekapitulace stavby'!AN11)</f>
        <v/>
      </c>
      <c r="K15" s="34"/>
      <c r="L15" s="87"/>
      <c r="S15" s="34"/>
      <c r="T15" s="34"/>
      <c r="U15" s="34"/>
      <c r="V15" s="34"/>
      <c r="W15" s="34"/>
      <c r="X15" s="34"/>
      <c r="Y15" s="34"/>
      <c r="Z15" s="34"/>
      <c r="AA15" s="34"/>
      <c r="AB15" s="34"/>
      <c r="AC15" s="34"/>
      <c r="AD15" s="34"/>
      <c r="AE15" s="34"/>
    </row>
    <row r="16" spans="1:46" s="2" customFormat="1" ht="6.95" customHeight="1">
      <c r="A16" s="34"/>
      <c r="B16" s="35"/>
      <c r="C16" s="34"/>
      <c r="D16" s="34"/>
      <c r="E16" s="34"/>
      <c r="F16" s="34"/>
      <c r="G16" s="34"/>
      <c r="H16" s="34"/>
      <c r="I16" s="34"/>
      <c r="J16" s="34"/>
      <c r="K16" s="34"/>
      <c r="L16" s="87"/>
      <c r="S16" s="34"/>
      <c r="T16" s="34"/>
      <c r="U16" s="34"/>
      <c r="V16" s="34"/>
      <c r="W16" s="34"/>
      <c r="X16" s="34"/>
      <c r="Y16" s="34"/>
      <c r="Z16" s="34"/>
      <c r="AA16" s="34"/>
      <c r="AB16" s="34"/>
      <c r="AC16" s="34"/>
      <c r="AD16" s="34"/>
      <c r="AE16" s="34"/>
    </row>
    <row r="17" spans="1:31" s="2" customFormat="1" ht="12" customHeight="1">
      <c r="A17" s="34"/>
      <c r="B17" s="35"/>
      <c r="C17" s="34"/>
      <c r="D17" s="29" t="s">
        <v>26</v>
      </c>
      <c r="E17" s="34"/>
      <c r="F17" s="34"/>
      <c r="G17" s="34"/>
      <c r="H17" s="34"/>
      <c r="I17" s="29" t="s">
        <v>24</v>
      </c>
      <c r="J17" s="30" t="str">
        <f>'Rekapitulace stavby'!AN13</f>
        <v>Vyplň údaj</v>
      </c>
      <c r="K17" s="34"/>
      <c r="L17" s="87"/>
      <c r="S17" s="34"/>
      <c r="T17" s="34"/>
      <c r="U17" s="34"/>
      <c r="V17" s="34"/>
      <c r="W17" s="34"/>
      <c r="X17" s="34"/>
      <c r="Y17" s="34"/>
      <c r="Z17" s="34"/>
      <c r="AA17" s="34"/>
      <c r="AB17" s="34"/>
      <c r="AC17" s="34"/>
      <c r="AD17" s="34"/>
      <c r="AE17" s="34"/>
    </row>
    <row r="18" spans="1:31" s="2" customFormat="1" ht="18" customHeight="1">
      <c r="A18" s="34"/>
      <c r="B18" s="35"/>
      <c r="C18" s="34"/>
      <c r="D18" s="34"/>
      <c r="E18" s="353" t="str">
        <f>'Rekapitulace stavby'!E14</f>
        <v>vyplň údaj</v>
      </c>
      <c r="F18" s="342"/>
      <c r="G18" s="342"/>
      <c r="H18" s="342"/>
      <c r="I18" s="29" t="s">
        <v>25</v>
      </c>
      <c r="J18" s="30" t="str">
        <f>'Rekapitulace stavby'!AN14</f>
        <v>Vyplň údaj</v>
      </c>
      <c r="K18" s="34"/>
      <c r="L18" s="87"/>
      <c r="S18" s="34"/>
      <c r="T18" s="34"/>
      <c r="U18" s="34"/>
      <c r="V18" s="34"/>
      <c r="W18" s="34"/>
      <c r="X18" s="34"/>
      <c r="Y18" s="34"/>
      <c r="Z18" s="34"/>
      <c r="AA18" s="34"/>
      <c r="AB18" s="34"/>
      <c r="AC18" s="34"/>
      <c r="AD18" s="34"/>
      <c r="AE18" s="34"/>
    </row>
    <row r="19" spans="1:31" s="2" customFormat="1" ht="6.95" customHeight="1">
      <c r="A19" s="34"/>
      <c r="B19" s="35"/>
      <c r="C19" s="34"/>
      <c r="D19" s="34"/>
      <c r="E19" s="34"/>
      <c r="F19" s="34"/>
      <c r="G19" s="34"/>
      <c r="H19" s="34"/>
      <c r="I19" s="34"/>
      <c r="J19" s="34"/>
      <c r="K19" s="34"/>
      <c r="L19" s="87"/>
      <c r="S19" s="34"/>
      <c r="T19" s="34"/>
      <c r="U19" s="34"/>
      <c r="V19" s="34"/>
      <c r="W19" s="34"/>
      <c r="X19" s="34"/>
      <c r="Y19" s="34"/>
      <c r="Z19" s="34"/>
      <c r="AA19" s="34"/>
      <c r="AB19" s="34"/>
      <c r="AC19" s="34"/>
      <c r="AD19" s="34"/>
      <c r="AE19" s="34"/>
    </row>
    <row r="20" spans="1:31" s="2" customFormat="1" ht="12" customHeight="1">
      <c r="A20" s="34"/>
      <c r="B20" s="35"/>
      <c r="C20" s="34"/>
      <c r="D20" s="29" t="s">
        <v>28</v>
      </c>
      <c r="E20" s="34"/>
      <c r="F20" s="34"/>
      <c r="G20" s="34"/>
      <c r="H20" s="34"/>
      <c r="I20" s="29" t="s">
        <v>24</v>
      </c>
      <c r="J20" s="27" t="str">
        <f>IF('Rekapitulace stavby'!AN16="","",'Rekapitulace stavby'!AN16)</f>
        <v/>
      </c>
      <c r="K20" s="34"/>
      <c r="L20" s="87"/>
      <c r="S20" s="34"/>
      <c r="T20" s="34"/>
      <c r="U20" s="34"/>
      <c r="V20" s="34"/>
      <c r="W20" s="34"/>
      <c r="X20" s="34"/>
      <c r="Y20" s="34"/>
      <c r="Z20" s="34"/>
      <c r="AA20" s="34"/>
      <c r="AB20" s="34"/>
      <c r="AC20" s="34"/>
      <c r="AD20" s="34"/>
      <c r="AE20" s="34"/>
    </row>
    <row r="21" spans="1:31" s="2" customFormat="1" ht="18" customHeight="1">
      <c r="A21" s="34"/>
      <c r="B21" s="35"/>
      <c r="C21" s="34"/>
      <c r="D21" s="34"/>
      <c r="E21" s="27" t="str">
        <f>IF('Rekapitulace stavby'!E17="","",'Rekapitulace stavby'!E17)</f>
        <v xml:space="preserve"> </v>
      </c>
      <c r="F21" s="34"/>
      <c r="G21" s="34"/>
      <c r="H21" s="34"/>
      <c r="I21" s="29" t="s">
        <v>25</v>
      </c>
      <c r="J21" s="27" t="str">
        <f>IF('Rekapitulace stavby'!AN17="","",'Rekapitulace stavby'!AN17)</f>
        <v/>
      </c>
      <c r="K21" s="34"/>
      <c r="L21" s="87"/>
      <c r="S21" s="34"/>
      <c r="T21" s="34"/>
      <c r="U21" s="34"/>
      <c r="V21" s="34"/>
      <c r="W21" s="34"/>
      <c r="X21" s="34"/>
      <c r="Y21" s="34"/>
      <c r="Z21" s="34"/>
      <c r="AA21" s="34"/>
      <c r="AB21" s="34"/>
      <c r="AC21" s="34"/>
      <c r="AD21" s="34"/>
      <c r="AE21" s="34"/>
    </row>
    <row r="22" spans="1:31" s="2" customFormat="1" ht="6.95" customHeight="1">
      <c r="A22" s="34"/>
      <c r="B22" s="35"/>
      <c r="C22" s="34"/>
      <c r="D22" s="34"/>
      <c r="E22" s="34"/>
      <c r="F22" s="34"/>
      <c r="G22" s="34"/>
      <c r="H22" s="34"/>
      <c r="I22" s="34"/>
      <c r="J22" s="34"/>
      <c r="K22" s="34"/>
      <c r="L22" s="87"/>
      <c r="S22" s="34"/>
      <c r="T22" s="34"/>
      <c r="U22" s="34"/>
      <c r="V22" s="34"/>
      <c r="W22" s="34"/>
      <c r="X22" s="34"/>
      <c r="Y22" s="34"/>
      <c r="Z22" s="34"/>
      <c r="AA22" s="34"/>
      <c r="AB22" s="34"/>
      <c r="AC22" s="34"/>
      <c r="AD22" s="34"/>
      <c r="AE22" s="34"/>
    </row>
    <row r="23" spans="1:31" s="2" customFormat="1" ht="12" customHeight="1">
      <c r="A23" s="34"/>
      <c r="B23" s="35"/>
      <c r="C23" s="34"/>
      <c r="D23" s="29" t="s">
        <v>30</v>
      </c>
      <c r="E23" s="34"/>
      <c r="F23" s="34"/>
      <c r="G23" s="34"/>
      <c r="H23" s="34"/>
      <c r="I23" s="29" t="s">
        <v>24</v>
      </c>
      <c r="J23" s="27" t="str">
        <f>IF('Rekapitulace stavby'!AN19="","",'Rekapitulace stavby'!AN19)</f>
        <v/>
      </c>
      <c r="K23" s="34"/>
      <c r="L23" s="87"/>
      <c r="S23" s="34"/>
      <c r="T23" s="34"/>
      <c r="U23" s="34"/>
      <c r="V23" s="34"/>
      <c r="W23" s="34"/>
      <c r="X23" s="34"/>
      <c r="Y23" s="34"/>
      <c r="Z23" s="34"/>
      <c r="AA23" s="34"/>
      <c r="AB23" s="34"/>
      <c r="AC23" s="34"/>
      <c r="AD23" s="34"/>
      <c r="AE23" s="34"/>
    </row>
    <row r="24" spans="1:31" s="2" customFormat="1" ht="18" customHeight="1">
      <c r="A24" s="34"/>
      <c r="B24" s="35"/>
      <c r="C24" s="34"/>
      <c r="D24" s="34"/>
      <c r="E24" s="27" t="str">
        <f>IF('Rekapitulace stavby'!E20="","",'Rekapitulace stavby'!E20)</f>
        <v xml:space="preserve"> </v>
      </c>
      <c r="F24" s="34"/>
      <c r="G24" s="34"/>
      <c r="H24" s="34"/>
      <c r="I24" s="29" t="s">
        <v>25</v>
      </c>
      <c r="J24" s="27" t="str">
        <f>IF('Rekapitulace stavby'!AN20="","",'Rekapitulace stavby'!AN20)</f>
        <v/>
      </c>
      <c r="K24" s="34"/>
      <c r="L24" s="87"/>
      <c r="S24" s="34"/>
      <c r="T24" s="34"/>
      <c r="U24" s="34"/>
      <c r="V24" s="34"/>
      <c r="W24" s="34"/>
      <c r="X24" s="34"/>
      <c r="Y24" s="34"/>
      <c r="Z24" s="34"/>
      <c r="AA24" s="34"/>
      <c r="AB24" s="34"/>
      <c r="AC24" s="34"/>
      <c r="AD24" s="34"/>
      <c r="AE24" s="34"/>
    </row>
    <row r="25" spans="1:31" s="2" customFormat="1" ht="6.95" customHeight="1">
      <c r="A25" s="34"/>
      <c r="B25" s="35"/>
      <c r="C25" s="34"/>
      <c r="D25" s="34"/>
      <c r="E25" s="34"/>
      <c r="F25" s="34"/>
      <c r="G25" s="34"/>
      <c r="H25" s="34"/>
      <c r="I25" s="34"/>
      <c r="J25" s="34"/>
      <c r="K25" s="34"/>
      <c r="L25" s="87"/>
      <c r="S25" s="34"/>
      <c r="T25" s="34"/>
      <c r="U25" s="34"/>
      <c r="V25" s="34"/>
      <c r="W25" s="34"/>
      <c r="X25" s="34"/>
      <c r="Y25" s="34"/>
      <c r="Z25" s="34"/>
      <c r="AA25" s="34"/>
      <c r="AB25" s="34"/>
      <c r="AC25" s="34"/>
      <c r="AD25" s="34"/>
      <c r="AE25" s="34"/>
    </row>
    <row r="26" spans="1:31" s="2" customFormat="1" ht="12" customHeight="1">
      <c r="A26" s="34"/>
      <c r="B26" s="35"/>
      <c r="C26" s="34"/>
      <c r="D26" s="29" t="s">
        <v>31</v>
      </c>
      <c r="E26" s="34"/>
      <c r="F26" s="34"/>
      <c r="G26" s="34"/>
      <c r="H26" s="34"/>
      <c r="I26" s="34"/>
      <c r="J26" s="34"/>
      <c r="K26" s="34"/>
      <c r="L26" s="87"/>
      <c r="S26" s="34"/>
      <c r="T26" s="34"/>
      <c r="U26" s="34"/>
      <c r="V26" s="34"/>
      <c r="W26" s="34"/>
      <c r="X26" s="34"/>
      <c r="Y26" s="34"/>
      <c r="Z26" s="34"/>
      <c r="AA26" s="34"/>
      <c r="AB26" s="34"/>
      <c r="AC26" s="34"/>
      <c r="AD26" s="34"/>
      <c r="AE26" s="34"/>
    </row>
    <row r="27" spans="1:31" s="8" customFormat="1" ht="16.5" customHeight="1">
      <c r="A27" s="88"/>
      <c r="B27" s="89"/>
      <c r="C27" s="88"/>
      <c r="D27" s="88"/>
      <c r="E27" s="346" t="s">
        <v>3</v>
      </c>
      <c r="F27" s="346"/>
      <c r="G27" s="346"/>
      <c r="H27" s="346"/>
      <c r="I27" s="88"/>
      <c r="J27" s="88"/>
      <c r="K27" s="88"/>
      <c r="L27" s="90"/>
      <c r="S27" s="88"/>
      <c r="T27" s="88"/>
      <c r="U27" s="88"/>
      <c r="V27" s="88"/>
      <c r="W27" s="88"/>
      <c r="X27" s="88"/>
      <c r="Y27" s="88"/>
      <c r="Z27" s="88"/>
      <c r="AA27" s="88"/>
      <c r="AB27" s="88"/>
      <c r="AC27" s="88"/>
      <c r="AD27" s="88"/>
      <c r="AE27" s="88"/>
    </row>
    <row r="28" spans="1:31" s="2" customFormat="1" ht="6.95" customHeight="1">
      <c r="A28" s="34"/>
      <c r="B28" s="35"/>
      <c r="C28" s="34"/>
      <c r="D28" s="34"/>
      <c r="E28" s="34"/>
      <c r="F28" s="34"/>
      <c r="G28" s="34"/>
      <c r="H28" s="34"/>
      <c r="I28" s="34"/>
      <c r="J28" s="34"/>
      <c r="K28" s="34"/>
      <c r="L28" s="87"/>
      <c r="S28" s="34"/>
      <c r="T28" s="34"/>
      <c r="U28" s="34"/>
      <c r="V28" s="34"/>
      <c r="W28" s="34"/>
      <c r="X28" s="34"/>
      <c r="Y28" s="34"/>
      <c r="Z28" s="34"/>
      <c r="AA28" s="34"/>
      <c r="AB28" s="34"/>
      <c r="AC28" s="34"/>
      <c r="AD28" s="34"/>
      <c r="AE28" s="34"/>
    </row>
    <row r="29" spans="1:31" s="2" customFormat="1" ht="6.95" customHeight="1">
      <c r="A29" s="34"/>
      <c r="B29" s="35"/>
      <c r="C29" s="34"/>
      <c r="D29" s="63"/>
      <c r="E29" s="63"/>
      <c r="F29" s="63"/>
      <c r="G29" s="63"/>
      <c r="H29" s="63"/>
      <c r="I29" s="63"/>
      <c r="J29" s="63"/>
      <c r="K29" s="63"/>
      <c r="L29" s="87"/>
      <c r="S29" s="34"/>
      <c r="T29" s="34"/>
      <c r="U29" s="34"/>
      <c r="V29" s="34"/>
      <c r="W29" s="34"/>
      <c r="X29" s="34"/>
      <c r="Y29" s="34"/>
      <c r="Z29" s="34"/>
      <c r="AA29" s="34"/>
      <c r="AB29" s="34"/>
      <c r="AC29" s="34"/>
      <c r="AD29" s="34"/>
      <c r="AE29" s="34"/>
    </row>
    <row r="30" spans="1:31" s="2" customFormat="1" ht="25.35" customHeight="1">
      <c r="A30" s="34"/>
      <c r="B30" s="35"/>
      <c r="C30" s="34"/>
      <c r="D30" s="91" t="s">
        <v>33</v>
      </c>
      <c r="E30" s="34"/>
      <c r="F30" s="34"/>
      <c r="G30" s="34"/>
      <c r="H30" s="34"/>
      <c r="I30" s="34"/>
      <c r="J30" s="68">
        <f>ROUND(J111, 2)</f>
        <v>0</v>
      </c>
      <c r="K30" s="34"/>
      <c r="L30" s="87"/>
      <c r="S30" s="34"/>
      <c r="T30" s="34"/>
      <c r="U30" s="34"/>
      <c r="V30" s="34"/>
      <c r="W30" s="34"/>
      <c r="X30" s="34"/>
      <c r="Y30" s="34"/>
      <c r="Z30" s="34"/>
      <c r="AA30" s="34"/>
      <c r="AB30" s="34"/>
      <c r="AC30" s="34"/>
      <c r="AD30" s="34"/>
      <c r="AE30" s="34"/>
    </row>
    <row r="31" spans="1:31" s="2" customFormat="1" ht="6.95" customHeight="1">
      <c r="A31" s="34"/>
      <c r="B31" s="35"/>
      <c r="C31" s="34"/>
      <c r="D31" s="63"/>
      <c r="E31" s="63"/>
      <c r="F31" s="63"/>
      <c r="G31" s="63"/>
      <c r="H31" s="63"/>
      <c r="I31" s="63"/>
      <c r="J31" s="63"/>
      <c r="K31" s="63"/>
      <c r="L31" s="87"/>
      <c r="S31" s="34"/>
      <c r="T31" s="34"/>
      <c r="U31" s="34"/>
      <c r="V31" s="34"/>
      <c r="W31" s="34"/>
      <c r="X31" s="34"/>
      <c r="Y31" s="34"/>
      <c r="Z31" s="34"/>
      <c r="AA31" s="34"/>
      <c r="AB31" s="34"/>
      <c r="AC31" s="34"/>
      <c r="AD31" s="34"/>
      <c r="AE31" s="34"/>
    </row>
    <row r="32" spans="1:31" s="2" customFormat="1" ht="14.45" customHeight="1">
      <c r="A32" s="34"/>
      <c r="B32" s="35"/>
      <c r="C32" s="34"/>
      <c r="D32" s="34"/>
      <c r="E32" s="34"/>
      <c r="F32" s="38" t="s">
        <v>35</v>
      </c>
      <c r="G32" s="34"/>
      <c r="H32" s="34"/>
      <c r="I32" s="38" t="s">
        <v>34</v>
      </c>
      <c r="J32" s="38" t="s">
        <v>36</v>
      </c>
      <c r="K32" s="34"/>
      <c r="L32" s="87"/>
      <c r="S32" s="34"/>
      <c r="T32" s="34"/>
      <c r="U32" s="34"/>
      <c r="V32" s="34"/>
      <c r="W32" s="34"/>
      <c r="X32" s="34"/>
      <c r="Y32" s="34"/>
      <c r="Z32" s="34"/>
      <c r="AA32" s="34"/>
      <c r="AB32" s="34"/>
      <c r="AC32" s="34"/>
      <c r="AD32" s="34"/>
      <c r="AE32" s="34"/>
    </row>
    <row r="33" spans="1:31" s="2" customFormat="1" ht="14.45" customHeight="1">
      <c r="A33" s="34"/>
      <c r="B33" s="35"/>
      <c r="C33" s="34"/>
      <c r="D33" s="92" t="s">
        <v>37</v>
      </c>
      <c r="E33" s="29" t="s">
        <v>38</v>
      </c>
      <c r="F33" s="93">
        <f>ROUND((SUM(BE111:BE873)),  2)</f>
        <v>0</v>
      </c>
      <c r="G33" s="34"/>
      <c r="H33" s="34"/>
      <c r="I33" s="94">
        <v>0.21</v>
      </c>
      <c r="J33" s="93">
        <f>ROUND(((SUM(BE111:BE873))*I33),  2)</f>
        <v>0</v>
      </c>
      <c r="K33" s="34"/>
      <c r="L33" s="87"/>
      <c r="S33" s="34"/>
      <c r="T33" s="34"/>
      <c r="U33" s="34"/>
      <c r="V33" s="34"/>
      <c r="W33" s="34"/>
      <c r="X33" s="34"/>
      <c r="Y33" s="34"/>
      <c r="Z33" s="34"/>
      <c r="AA33" s="34"/>
      <c r="AB33" s="34"/>
      <c r="AC33" s="34"/>
      <c r="AD33" s="34"/>
      <c r="AE33" s="34"/>
    </row>
    <row r="34" spans="1:31" s="2" customFormat="1" ht="14.45" customHeight="1">
      <c r="A34" s="34"/>
      <c r="B34" s="35"/>
      <c r="C34" s="34"/>
      <c r="D34" s="34"/>
      <c r="E34" s="29" t="s">
        <v>39</v>
      </c>
      <c r="F34" s="93">
        <f>ROUND((SUM(BF111:BF873)),  2)</f>
        <v>0</v>
      </c>
      <c r="G34" s="34"/>
      <c r="H34" s="34"/>
      <c r="I34" s="94">
        <v>0.15</v>
      </c>
      <c r="J34" s="93">
        <f>ROUND(((SUM(BF111:BF873))*I34),  2)</f>
        <v>0</v>
      </c>
      <c r="K34" s="34"/>
      <c r="L34" s="87"/>
      <c r="S34" s="34"/>
      <c r="T34" s="34"/>
      <c r="U34" s="34"/>
      <c r="V34" s="34"/>
      <c r="W34" s="34"/>
      <c r="X34" s="34"/>
      <c r="Y34" s="34"/>
      <c r="Z34" s="34"/>
      <c r="AA34" s="34"/>
      <c r="AB34" s="34"/>
      <c r="AC34" s="34"/>
      <c r="AD34" s="34"/>
      <c r="AE34" s="34"/>
    </row>
    <row r="35" spans="1:31" s="2" customFormat="1" ht="14.45" hidden="1" customHeight="1">
      <c r="A35" s="34"/>
      <c r="B35" s="35"/>
      <c r="C35" s="34"/>
      <c r="D35" s="34"/>
      <c r="E35" s="29" t="s">
        <v>40</v>
      </c>
      <c r="F35" s="93">
        <f>ROUND((SUM(BG111:BG873)),  2)</f>
        <v>0</v>
      </c>
      <c r="G35" s="34"/>
      <c r="H35" s="34"/>
      <c r="I35" s="94">
        <v>0.21</v>
      </c>
      <c r="J35" s="93">
        <f>0</f>
        <v>0</v>
      </c>
      <c r="K35" s="34"/>
      <c r="L35" s="87"/>
      <c r="S35" s="34"/>
      <c r="T35" s="34"/>
      <c r="U35" s="34"/>
      <c r="V35" s="34"/>
      <c r="W35" s="34"/>
      <c r="X35" s="34"/>
      <c r="Y35" s="34"/>
      <c r="Z35" s="34"/>
      <c r="AA35" s="34"/>
      <c r="AB35" s="34"/>
      <c r="AC35" s="34"/>
      <c r="AD35" s="34"/>
      <c r="AE35" s="34"/>
    </row>
    <row r="36" spans="1:31" s="2" customFormat="1" ht="14.45" hidden="1" customHeight="1">
      <c r="A36" s="34"/>
      <c r="B36" s="35"/>
      <c r="C36" s="34"/>
      <c r="D36" s="34"/>
      <c r="E36" s="29" t="s">
        <v>41</v>
      </c>
      <c r="F36" s="93">
        <f>ROUND((SUM(BH111:BH873)),  2)</f>
        <v>0</v>
      </c>
      <c r="G36" s="34"/>
      <c r="H36" s="34"/>
      <c r="I36" s="94">
        <v>0.15</v>
      </c>
      <c r="J36" s="93">
        <f>0</f>
        <v>0</v>
      </c>
      <c r="K36" s="34"/>
      <c r="L36" s="87"/>
      <c r="S36" s="34"/>
      <c r="T36" s="34"/>
      <c r="U36" s="34"/>
      <c r="V36" s="34"/>
      <c r="W36" s="34"/>
      <c r="X36" s="34"/>
      <c r="Y36" s="34"/>
      <c r="Z36" s="34"/>
      <c r="AA36" s="34"/>
      <c r="AB36" s="34"/>
      <c r="AC36" s="34"/>
      <c r="AD36" s="34"/>
      <c r="AE36" s="34"/>
    </row>
    <row r="37" spans="1:31" s="2" customFormat="1" ht="14.45" hidden="1" customHeight="1">
      <c r="A37" s="34"/>
      <c r="B37" s="35"/>
      <c r="C37" s="34"/>
      <c r="D37" s="34"/>
      <c r="E37" s="29" t="s">
        <v>42</v>
      </c>
      <c r="F37" s="93">
        <f>ROUND((SUM(BI111:BI873)),  2)</f>
        <v>0</v>
      </c>
      <c r="G37" s="34"/>
      <c r="H37" s="34"/>
      <c r="I37" s="94">
        <v>0</v>
      </c>
      <c r="J37" s="93">
        <f>0</f>
        <v>0</v>
      </c>
      <c r="K37" s="34"/>
      <c r="L37" s="87"/>
      <c r="S37" s="34"/>
      <c r="T37" s="34"/>
      <c r="U37" s="34"/>
      <c r="V37" s="34"/>
      <c r="W37" s="34"/>
      <c r="X37" s="34"/>
      <c r="Y37" s="34"/>
      <c r="Z37" s="34"/>
      <c r="AA37" s="34"/>
      <c r="AB37" s="34"/>
      <c r="AC37" s="34"/>
      <c r="AD37" s="34"/>
      <c r="AE37" s="34"/>
    </row>
    <row r="38" spans="1:31" s="2" customFormat="1" ht="6.95" customHeight="1">
      <c r="A38" s="34"/>
      <c r="B38" s="35"/>
      <c r="C38" s="34"/>
      <c r="D38" s="34"/>
      <c r="E38" s="34"/>
      <c r="F38" s="34"/>
      <c r="G38" s="34"/>
      <c r="H38" s="34"/>
      <c r="I38" s="34"/>
      <c r="J38" s="34"/>
      <c r="K38" s="34"/>
      <c r="L38" s="87"/>
      <c r="S38" s="34"/>
      <c r="T38" s="34"/>
      <c r="U38" s="34"/>
      <c r="V38" s="34"/>
      <c r="W38" s="34"/>
      <c r="X38" s="34"/>
      <c r="Y38" s="34"/>
      <c r="Z38" s="34"/>
      <c r="AA38" s="34"/>
      <c r="AB38" s="34"/>
      <c r="AC38" s="34"/>
      <c r="AD38" s="34"/>
      <c r="AE38" s="34"/>
    </row>
    <row r="39" spans="1:31" s="2" customFormat="1" ht="25.35" customHeight="1">
      <c r="A39" s="34"/>
      <c r="B39" s="35"/>
      <c r="C39" s="95"/>
      <c r="D39" s="96" t="s">
        <v>43</v>
      </c>
      <c r="E39" s="57"/>
      <c r="F39" s="57"/>
      <c r="G39" s="97" t="s">
        <v>44</v>
      </c>
      <c r="H39" s="98" t="s">
        <v>45</v>
      </c>
      <c r="I39" s="57"/>
      <c r="J39" s="99">
        <f>SUM(J30:J37)</f>
        <v>0</v>
      </c>
      <c r="K39" s="100"/>
      <c r="L39" s="87"/>
      <c r="S39" s="34"/>
      <c r="T39" s="34"/>
      <c r="U39" s="34"/>
      <c r="V39" s="34"/>
      <c r="W39" s="34"/>
      <c r="X39" s="34"/>
      <c r="Y39" s="34"/>
      <c r="Z39" s="34"/>
      <c r="AA39" s="34"/>
      <c r="AB39" s="34"/>
      <c r="AC39" s="34"/>
      <c r="AD39" s="34"/>
      <c r="AE39" s="34"/>
    </row>
    <row r="40" spans="1:31" s="2" customFormat="1" ht="14.45" customHeight="1">
      <c r="A40" s="34"/>
      <c r="B40" s="44"/>
      <c r="C40" s="45"/>
      <c r="D40" s="45"/>
      <c r="E40" s="45"/>
      <c r="F40" s="45"/>
      <c r="G40" s="45"/>
      <c r="H40" s="45"/>
      <c r="I40" s="45"/>
      <c r="J40" s="45"/>
      <c r="K40" s="45"/>
      <c r="L40" s="87"/>
      <c r="S40" s="34"/>
      <c r="T40" s="34"/>
      <c r="U40" s="34"/>
      <c r="V40" s="34"/>
      <c r="W40" s="34"/>
      <c r="X40" s="34"/>
      <c r="Y40" s="34"/>
      <c r="Z40" s="34"/>
      <c r="AA40" s="34"/>
      <c r="AB40" s="34"/>
      <c r="AC40" s="34"/>
      <c r="AD40" s="34"/>
      <c r="AE40" s="34"/>
    </row>
    <row r="44" spans="1:31" s="2" customFormat="1" ht="6.95" customHeight="1">
      <c r="A44" s="34"/>
      <c r="B44" s="46"/>
      <c r="C44" s="47"/>
      <c r="D44" s="47"/>
      <c r="E44" s="47"/>
      <c r="F44" s="47"/>
      <c r="G44" s="47"/>
      <c r="H44" s="47"/>
      <c r="I44" s="47"/>
      <c r="J44" s="47"/>
      <c r="K44" s="47"/>
      <c r="L44" s="87"/>
      <c r="S44" s="34"/>
      <c r="T44" s="34"/>
      <c r="U44" s="34"/>
      <c r="V44" s="34"/>
      <c r="W44" s="34"/>
      <c r="X44" s="34"/>
      <c r="Y44" s="34"/>
      <c r="Z44" s="34"/>
      <c r="AA44" s="34"/>
      <c r="AB44" s="34"/>
      <c r="AC44" s="34"/>
      <c r="AD44" s="34"/>
      <c r="AE44" s="34"/>
    </row>
    <row r="45" spans="1:31" s="2" customFormat="1" ht="24.95" customHeight="1">
      <c r="A45" s="34"/>
      <c r="B45" s="35"/>
      <c r="C45" s="23" t="s">
        <v>81</v>
      </c>
      <c r="D45" s="34"/>
      <c r="E45" s="34"/>
      <c r="F45" s="34"/>
      <c r="G45" s="34"/>
      <c r="H45" s="34"/>
      <c r="I45" s="34"/>
      <c r="J45" s="34"/>
      <c r="K45" s="34"/>
      <c r="L45" s="87"/>
      <c r="S45" s="34"/>
      <c r="T45" s="34"/>
      <c r="U45" s="34"/>
      <c r="V45" s="34"/>
      <c r="W45" s="34"/>
      <c r="X45" s="34"/>
      <c r="Y45" s="34"/>
      <c r="Z45" s="34"/>
      <c r="AA45" s="34"/>
      <c r="AB45" s="34"/>
      <c r="AC45" s="34"/>
      <c r="AD45" s="34"/>
      <c r="AE45" s="34"/>
    </row>
    <row r="46" spans="1:31" s="2" customFormat="1" ht="6.95" customHeight="1">
      <c r="A46" s="34"/>
      <c r="B46" s="35"/>
      <c r="C46" s="34"/>
      <c r="D46" s="34"/>
      <c r="E46" s="34"/>
      <c r="F46" s="34"/>
      <c r="G46" s="34"/>
      <c r="H46" s="34"/>
      <c r="I46" s="34"/>
      <c r="J46" s="34"/>
      <c r="K46" s="34"/>
      <c r="L46" s="87"/>
      <c r="S46" s="34"/>
      <c r="T46" s="34"/>
      <c r="U46" s="34"/>
      <c r="V46" s="34"/>
      <c r="W46" s="34"/>
      <c r="X46" s="34"/>
      <c r="Y46" s="34"/>
      <c r="Z46" s="34"/>
      <c r="AA46" s="34"/>
      <c r="AB46" s="34"/>
      <c r="AC46" s="34"/>
      <c r="AD46" s="34"/>
      <c r="AE46" s="34"/>
    </row>
    <row r="47" spans="1:31" s="2" customFormat="1" ht="12" customHeight="1">
      <c r="A47" s="34"/>
      <c r="B47" s="35"/>
      <c r="C47" s="29" t="s">
        <v>17</v>
      </c>
      <c r="D47" s="34"/>
      <c r="E47" s="34"/>
      <c r="F47" s="34"/>
      <c r="G47" s="34"/>
      <c r="H47" s="34"/>
      <c r="I47" s="34"/>
      <c r="J47" s="34"/>
      <c r="K47" s="34"/>
      <c r="L47" s="87"/>
      <c r="S47" s="34"/>
      <c r="T47" s="34"/>
      <c r="U47" s="34"/>
      <c r="V47" s="34"/>
      <c r="W47" s="34"/>
      <c r="X47" s="34"/>
      <c r="Y47" s="34"/>
      <c r="Z47" s="34"/>
      <c r="AA47" s="34"/>
      <c r="AB47" s="34"/>
      <c r="AC47" s="34"/>
      <c r="AD47" s="34"/>
      <c r="AE47" s="34"/>
    </row>
    <row r="48" spans="1:31" s="2" customFormat="1" ht="16.5" customHeight="1">
      <c r="A48" s="34"/>
      <c r="B48" s="35"/>
      <c r="C48" s="34"/>
      <c r="D48" s="34"/>
      <c r="E48" s="351" t="str">
        <f>E7</f>
        <v>Rekonstrukce dílen SOŠ Vyškov</v>
      </c>
      <c r="F48" s="352"/>
      <c r="G48" s="352"/>
      <c r="H48" s="352"/>
      <c r="I48" s="34"/>
      <c r="J48" s="34"/>
      <c r="K48" s="34"/>
      <c r="L48" s="87"/>
      <c r="S48" s="34"/>
      <c r="T48" s="34"/>
      <c r="U48" s="34"/>
      <c r="V48" s="34"/>
      <c r="W48" s="34"/>
      <c r="X48" s="34"/>
      <c r="Y48" s="34"/>
      <c r="Z48" s="34"/>
      <c r="AA48" s="34"/>
      <c r="AB48" s="34"/>
      <c r="AC48" s="34"/>
      <c r="AD48" s="34"/>
      <c r="AE48" s="34"/>
    </row>
    <row r="49" spans="1:47" s="2" customFormat="1" ht="12" customHeight="1">
      <c r="A49" s="34"/>
      <c r="B49" s="35"/>
      <c r="C49" s="29" t="s">
        <v>79</v>
      </c>
      <c r="D49" s="34"/>
      <c r="E49" s="34"/>
      <c r="F49" s="34"/>
      <c r="G49" s="34"/>
      <c r="H49" s="34"/>
      <c r="I49" s="34"/>
      <c r="J49" s="34"/>
      <c r="K49" s="34"/>
      <c r="L49" s="87"/>
      <c r="S49" s="34"/>
      <c r="T49" s="34"/>
      <c r="U49" s="34"/>
      <c r="V49" s="34"/>
      <c r="W49" s="34"/>
      <c r="X49" s="34"/>
      <c r="Y49" s="34"/>
      <c r="Z49" s="34"/>
      <c r="AA49" s="34"/>
      <c r="AB49" s="34"/>
      <c r="AC49" s="34"/>
      <c r="AD49" s="34"/>
      <c r="AE49" s="34"/>
    </row>
    <row r="50" spans="1:47" s="2" customFormat="1" ht="16.5" customHeight="1">
      <c r="A50" s="34"/>
      <c r="B50" s="35"/>
      <c r="C50" s="34"/>
      <c r="D50" s="34"/>
      <c r="E50" s="323" t="str">
        <f>E9</f>
        <v>01 - Stavební část</v>
      </c>
      <c r="F50" s="350"/>
      <c r="G50" s="350"/>
      <c r="H50" s="350"/>
      <c r="I50" s="34"/>
      <c r="J50" s="34"/>
      <c r="K50" s="34"/>
      <c r="L50" s="87"/>
      <c r="S50" s="34"/>
      <c r="T50" s="34"/>
      <c r="U50" s="34"/>
      <c r="V50" s="34"/>
      <c r="W50" s="34"/>
      <c r="X50" s="34"/>
      <c r="Y50" s="34"/>
      <c r="Z50" s="34"/>
      <c r="AA50" s="34"/>
      <c r="AB50" s="34"/>
      <c r="AC50" s="34"/>
      <c r="AD50" s="34"/>
      <c r="AE50" s="34"/>
    </row>
    <row r="51" spans="1:47" s="2" customFormat="1" ht="6.95" customHeight="1">
      <c r="A51" s="34"/>
      <c r="B51" s="35"/>
      <c r="C51" s="34"/>
      <c r="D51" s="34"/>
      <c r="E51" s="34"/>
      <c r="F51" s="34"/>
      <c r="G51" s="34"/>
      <c r="H51" s="34"/>
      <c r="I51" s="34"/>
      <c r="J51" s="34"/>
      <c r="K51" s="34"/>
      <c r="L51" s="87"/>
      <c r="S51" s="34"/>
      <c r="T51" s="34"/>
      <c r="U51" s="34"/>
      <c r="V51" s="34"/>
      <c r="W51" s="34"/>
      <c r="X51" s="34"/>
      <c r="Y51" s="34"/>
      <c r="Z51" s="34"/>
      <c r="AA51" s="34"/>
      <c r="AB51" s="34"/>
      <c r="AC51" s="34"/>
      <c r="AD51" s="34"/>
      <c r="AE51" s="34"/>
    </row>
    <row r="52" spans="1:47" s="2" customFormat="1" ht="12" customHeight="1">
      <c r="A52" s="34"/>
      <c r="B52" s="35"/>
      <c r="C52" s="29" t="s">
        <v>20</v>
      </c>
      <c r="D52" s="34"/>
      <c r="E52" s="34"/>
      <c r="F52" s="27" t="str">
        <f>F12</f>
        <v xml:space="preserve"> </v>
      </c>
      <c r="G52" s="34"/>
      <c r="H52" s="34"/>
      <c r="I52" s="29" t="s">
        <v>22</v>
      </c>
      <c r="J52" s="52">
        <f>IF(J12="","",J12)</f>
        <v>0</v>
      </c>
      <c r="K52" s="34"/>
      <c r="L52" s="87"/>
      <c r="S52" s="34"/>
      <c r="T52" s="34"/>
      <c r="U52" s="34"/>
      <c r="V52" s="34"/>
      <c r="W52" s="34"/>
      <c r="X52" s="34"/>
      <c r="Y52" s="34"/>
      <c r="Z52" s="34"/>
      <c r="AA52" s="34"/>
      <c r="AB52" s="34"/>
      <c r="AC52" s="34"/>
      <c r="AD52" s="34"/>
      <c r="AE52" s="34"/>
    </row>
    <row r="53" spans="1:47" s="2" customFormat="1" ht="6.95" customHeight="1">
      <c r="A53" s="34"/>
      <c r="B53" s="35"/>
      <c r="C53" s="34"/>
      <c r="D53" s="34"/>
      <c r="E53" s="34"/>
      <c r="F53" s="34"/>
      <c r="G53" s="34"/>
      <c r="H53" s="34"/>
      <c r="I53" s="34"/>
      <c r="J53" s="34"/>
      <c r="K53" s="34"/>
      <c r="L53" s="87"/>
      <c r="S53" s="34"/>
      <c r="T53" s="34"/>
      <c r="U53" s="34"/>
      <c r="V53" s="34"/>
      <c r="W53" s="34"/>
      <c r="X53" s="34"/>
      <c r="Y53" s="34"/>
      <c r="Z53" s="34"/>
      <c r="AA53" s="34"/>
      <c r="AB53" s="34"/>
      <c r="AC53" s="34"/>
      <c r="AD53" s="34"/>
      <c r="AE53" s="34"/>
    </row>
    <row r="54" spans="1:47" s="2" customFormat="1" ht="15.2" customHeight="1">
      <c r="A54" s="34"/>
      <c r="B54" s="35"/>
      <c r="C54" s="29" t="s">
        <v>23</v>
      </c>
      <c r="D54" s="34"/>
      <c r="E54" s="34"/>
      <c r="F54" s="27" t="str">
        <f>E15</f>
        <v xml:space="preserve"> </v>
      </c>
      <c r="G54" s="34"/>
      <c r="H54" s="34"/>
      <c r="I54" s="29" t="s">
        <v>28</v>
      </c>
      <c r="J54" s="32" t="str">
        <f>E21</f>
        <v xml:space="preserve"> </v>
      </c>
      <c r="K54" s="34"/>
      <c r="L54" s="87"/>
      <c r="S54" s="34"/>
      <c r="T54" s="34"/>
      <c r="U54" s="34"/>
      <c r="V54" s="34"/>
      <c r="W54" s="34"/>
      <c r="X54" s="34"/>
      <c r="Y54" s="34"/>
      <c r="Z54" s="34"/>
      <c r="AA54" s="34"/>
      <c r="AB54" s="34"/>
      <c r="AC54" s="34"/>
      <c r="AD54" s="34"/>
      <c r="AE54" s="34"/>
    </row>
    <row r="55" spans="1:47" s="2" customFormat="1" ht="15.2" customHeight="1">
      <c r="A55" s="34"/>
      <c r="B55" s="35"/>
      <c r="C55" s="29" t="s">
        <v>26</v>
      </c>
      <c r="D55" s="34"/>
      <c r="E55" s="34"/>
      <c r="F55" s="27" t="str">
        <f>IF(E18="","",E18)</f>
        <v>vyplň údaj</v>
      </c>
      <c r="G55" s="34"/>
      <c r="H55" s="34"/>
      <c r="I55" s="29" t="s">
        <v>30</v>
      </c>
      <c r="J55" s="32" t="str">
        <f>E24</f>
        <v xml:space="preserve"> </v>
      </c>
      <c r="K55" s="34"/>
      <c r="L55" s="87"/>
      <c r="S55" s="34"/>
      <c r="T55" s="34"/>
      <c r="U55" s="34"/>
      <c r="V55" s="34"/>
      <c r="W55" s="34"/>
      <c r="X55" s="34"/>
      <c r="Y55" s="34"/>
      <c r="Z55" s="34"/>
      <c r="AA55" s="34"/>
      <c r="AB55" s="34"/>
      <c r="AC55" s="34"/>
      <c r="AD55" s="34"/>
      <c r="AE55" s="34"/>
    </row>
    <row r="56" spans="1:47" s="2" customFormat="1" ht="10.35" customHeight="1">
      <c r="A56" s="34"/>
      <c r="B56" s="35"/>
      <c r="C56" s="34"/>
      <c r="D56" s="34"/>
      <c r="E56" s="34"/>
      <c r="F56" s="34"/>
      <c r="G56" s="34"/>
      <c r="H56" s="34"/>
      <c r="I56" s="34"/>
      <c r="J56" s="34"/>
      <c r="K56" s="34"/>
      <c r="L56" s="87"/>
      <c r="S56" s="34"/>
      <c r="T56" s="34"/>
      <c r="U56" s="34"/>
      <c r="V56" s="34"/>
      <c r="W56" s="34"/>
      <c r="X56" s="34"/>
      <c r="Y56" s="34"/>
      <c r="Z56" s="34"/>
      <c r="AA56" s="34"/>
      <c r="AB56" s="34"/>
      <c r="AC56" s="34"/>
      <c r="AD56" s="34"/>
      <c r="AE56" s="34"/>
    </row>
    <row r="57" spans="1:47" s="2" customFormat="1" ht="29.25" customHeight="1">
      <c r="A57" s="34"/>
      <c r="B57" s="35"/>
      <c r="C57" s="101" t="s">
        <v>82</v>
      </c>
      <c r="D57" s="95"/>
      <c r="E57" s="95"/>
      <c r="F57" s="95"/>
      <c r="G57" s="95"/>
      <c r="H57" s="95"/>
      <c r="I57" s="95"/>
      <c r="J57" s="102" t="s">
        <v>83</v>
      </c>
      <c r="K57" s="95"/>
      <c r="L57" s="87"/>
      <c r="S57" s="34"/>
      <c r="T57" s="34"/>
      <c r="U57" s="34"/>
      <c r="V57" s="34"/>
      <c r="W57" s="34"/>
      <c r="X57" s="34"/>
      <c r="Y57" s="34"/>
      <c r="Z57" s="34"/>
      <c r="AA57" s="34"/>
      <c r="AB57" s="34"/>
      <c r="AC57" s="34"/>
      <c r="AD57" s="34"/>
      <c r="AE57" s="34"/>
    </row>
    <row r="58" spans="1:47" s="2" customFormat="1" ht="10.35" customHeight="1">
      <c r="A58" s="34"/>
      <c r="B58" s="35"/>
      <c r="C58" s="34"/>
      <c r="D58" s="34"/>
      <c r="E58" s="34"/>
      <c r="F58" s="34"/>
      <c r="G58" s="34"/>
      <c r="H58" s="34"/>
      <c r="I58" s="34"/>
      <c r="J58" s="34"/>
      <c r="K58" s="34"/>
      <c r="L58" s="87"/>
      <c r="S58" s="34"/>
      <c r="T58" s="34"/>
      <c r="U58" s="34"/>
      <c r="V58" s="34"/>
      <c r="W58" s="34"/>
      <c r="X58" s="34"/>
      <c r="Y58" s="34"/>
      <c r="Z58" s="34"/>
      <c r="AA58" s="34"/>
      <c r="AB58" s="34"/>
      <c r="AC58" s="34"/>
      <c r="AD58" s="34"/>
      <c r="AE58" s="34"/>
    </row>
    <row r="59" spans="1:47" s="2" customFormat="1" ht="22.9" customHeight="1">
      <c r="A59" s="34"/>
      <c r="B59" s="35"/>
      <c r="C59" s="103" t="s">
        <v>65</v>
      </c>
      <c r="D59" s="34"/>
      <c r="E59" s="34"/>
      <c r="F59" s="34"/>
      <c r="G59" s="34"/>
      <c r="H59" s="34"/>
      <c r="I59" s="34"/>
      <c r="J59" s="68">
        <f>J111</f>
        <v>0</v>
      </c>
      <c r="K59" s="34"/>
      <c r="L59" s="87"/>
      <c r="S59" s="34"/>
      <c r="T59" s="34"/>
      <c r="U59" s="34"/>
      <c r="V59" s="34"/>
      <c r="W59" s="34"/>
      <c r="X59" s="34"/>
      <c r="Y59" s="34"/>
      <c r="Z59" s="34"/>
      <c r="AA59" s="34"/>
      <c r="AB59" s="34"/>
      <c r="AC59" s="34"/>
      <c r="AD59" s="34"/>
      <c r="AE59" s="34"/>
      <c r="AU59" s="19" t="s">
        <v>84</v>
      </c>
    </row>
    <row r="60" spans="1:47" s="9" customFormat="1" ht="24.95" customHeight="1">
      <c r="B60" s="104"/>
      <c r="D60" s="105" t="s">
        <v>85</v>
      </c>
      <c r="E60" s="106"/>
      <c r="F60" s="106"/>
      <c r="G60" s="106"/>
      <c r="H60" s="106"/>
      <c r="I60" s="106"/>
      <c r="J60" s="107">
        <f>J112</f>
        <v>0</v>
      </c>
      <c r="L60" s="104"/>
    </row>
    <row r="61" spans="1:47" s="10" customFormat="1" ht="19.899999999999999" customHeight="1">
      <c r="B61" s="108"/>
      <c r="D61" s="109" t="s">
        <v>86</v>
      </c>
      <c r="E61" s="110"/>
      <c r="F61" s="110"/>
      <c r="G61" s="110"/>
      <c r="H61" s="110"/>
      <c r="I61" s="110"/>
      <c r="J61" s="111">
        <f>J113</f>
        <v>0</v>
      </c>
      <c r="L61" s="108"/>
    </row>
    <row r="62" spans="1:47" s="10" customFormat="1" ht="19.899999999999999" customHeight="1">
      <c r="B62" s="108"/>
      <c r="D62" s="109" t="s">
        <v>87</v>
      </c>
      <c r="E62" s="110"/>
      <c r="F62" s="110"/>
      <c r="G62" s="110"/>
      <c r="H62" s="110"/>
      <c r="I62" s="110"/>
      <c r="J62" s="111">
        <f>J192</f>
        <v>0</v>
      </c>
      <c r="L62" s="108"/>
    </row>
    <row r="63" spans="1:47" s="10" customFormat="1" ht="19.899999999999999" customHeight="1">
      <c r="B63" s="108"/>
      <c r="D63" s="109" t="s">
        <v>88</v>
      </c>
      <c r="E63" s="110"/>
      <c r="F63" s="110"/>
      <c r="G63" s="110"/>
      <c r="H63" s="110"/>
      <c r="I63" s="110"/>
      <c r="J63" s="111">
        <f>J202</f>
        <v>0</v>
      </c>
      <c r="L63" s="108"/>
    </row>
    <row r="64" spans="1:47" s="10" customFormat="1" ht="19.899999999999999" customHeight="1">
      <c r="B64" s="108"/>
      <c r="D64" s="109" t="s">
        <v>89</v>
      </c>
      <c r="E64" s="110"/>
      <c r="F64" s="110"/>
      <c r="G64" s="110"/>
      <c r="H64" s="110"/>
      <c r="I64" s="110"/>
      <c r="J64" s="111">
        <f>J215</f>
        <v>0</v>
      </c>
      <c r="L64" s="108"/>
    </row>
    <row r="65" spans="2:12" s="10" customFormat="1" ht="19.899999999999999" customHeight="1">
      <c r="B65" s="108"/>
      <c r="D65" s="109" t="s">
        <v>90</v>
      </c>
      <c r="E65" s="110"/>
      <c r="F65" s="110"/>
      <c r="G65" s="110"/>
      <c r="H65" s="110"/>
      <c r="I65" s="110"/>
      <c r="J65" s="111">
        <f>J251</f>
        <v>0</v>
      </c>
      <c r="L65" s="108"/>
    </row>
    <row r="66" spans="2:12" s="10" customFormat="1" ht="19.899999999999999" customHeight="1">
      <c r="B66" s="108"/>
      <c r="D66" s="109" t="s">
        <v>91</v>
      </c>
      <c r="E66" s="110"/>
      <c r="F66" s="110"/>
      <c r="G66" s="110"/>
      <c r="H66" s="110"/>
      <c r="I66" s="110"/>
      <c r="J66" s="111">
        <f>J283</f>
        <v>0</v>
      </c>
      <c r="L66" s="108"/>
    </row>
    <row r="67" spans="2:12" s="10" customFormat="1" ht="19.899999999999999" customHeight="1">
      <c r="B67" s="108"/>
      <c r="D67" s="109" t="s">
        <v>92</v>
      </c>
      <c r="E67" s="110"/>
      <c r="F67" s="110"/>
      <c r="G67" s="110"/>
      <c r="H67" s="110"/>
      <c r="I67" s="110"/>
      <c r="J67" s="111">
        <f>J288</f>
        <v>0</v>
      </c>
      <c r="L67" s="108"/>
    </row>
    <row r="68" spans="2:12" s="10" customFormat="1" ht="19.899999999999999" customHeight="1">
      <c r="B68" s="108"/>
      <c r="D68" s="109" t="s">
        <v>93</v>
      </c>
      <c r="E68" s="110"/>
      <c r="F68" s="110"/>
      <c r="G68" s="110"/>
      <c r="H68" s="110"/>
      <c r="I68" s="110"/>
      <c r="J68" s="111">
        <f>J332</f>
        <v>0</v>
      </c>
      <c r="L68" s="108"/>
    </row>
    <row r="69" spans="2:12" s="10" customFormat="1" ht="19.899999999999999" customHeight="1">
      <c r="B69" s="108"/>
      <c r="D69" s="109" t="s">
        <v>94</v>
      </c>
      <c r="E69" s="110"/>
      <c r="F69" s="110"/>
      <c r="G69" s="110"/>
      <c r="H69" s="110"/>
      <c r="I69" s="110"/>
      <c r="J69" s="111">
        <f>J348</f>
        <v>0</v>
      </c>
      <c r="L69" s="108"/>
    </row>
    <row r="70" spans="2:12" s="10" customFormat="1" ht="19.899999999999999" customHeight="1">
      <c r="B70" s="108"/>
      <c r="D70" s="109" t="s">
        <v>95</v>
      </c>
      <c r="E70" s="110"/>
      <c r="F70" s="110"/>
      <c r="G70" s="110"/>
      <c r="H70" s="110"/>
      <c r="I70" s="110"/>
      <c r="J70" s="111">
        <f>J378</f>
        <v>0</v>
      </c>
      <c r="L70" s="108"/>
    </row>
    <row r="71" spans="2:12" s="10" customFormat="1" ht="19.899999999999999" customHeight="1">
      <c r="B71" s="108"/>
      <c r="D71" s="109" t="s">
        <v>96</v>
      </c>
      <c r="E71" s="110"/>
      <c r="F71" s="110"/>
      <c r="G71" s="110"/>
      <c r="H71" s="110"/>
      <c r="I71" s="110"/>
      <c r="J71" s="111">
        <f>J462</f>
        <v>0</v>
      </c>
      <c r="L71" s="108"/>
    </row>
    <row r="72" spans="2:12" s="10" customFormat="1" ht="19.899999999999999" customHeight="1">
      <c r="B72" s="108"/>
      <c r="D72" s="109" t="s">
        <v>97</v>
      </c>
      <c r="E72" s="110"/>
      <c r="F72" s="110"/>
      <c r="G72" s="110"/>
      <c r="H72" s="110"/>
      <c r="I72" s="110"/>
      <c r="J72" s="111">
        <f>J507</f>
        <v>0</v>
      </c>
      <c r="L72" s="108"/>
    </row>
    <row r="73" spans="2:12" s="10" customFormat="1" ht="19.899999999999999" customHeight="1">
      <c r="B73" s="108"/>
      <c r="D73" s="109" t="s">
        <v>98</v>
      </c>
      <c r="E73" s="110"/>
      <c r="F73" s="110"/>
      <c r="G73" s="110"/>
      <c r="H73" s="110"/>
      <c r="I73" s="110"/>
      <c r="J73" s="111">
        <f>J514</f>
        <v>0</v>
      </c>
      <c r="L73" s="108"/>
    </row>
    <row r="74" spans="2:12" s="10" customFormat="1" ht="19.899999999999999" customHeight="1">
      <c r="B74" s="108"/>
      <c r="D74" s="109" t="s">
        <v>99</v>
      </c>
      <c r="E74" s="110"/>
      <c r="F74" s="110"/>
      <c r="G74" s="110"/>
      <c r="H74" s="110"/>
      <c r="I74" s="110"/>
      <c r="J74" s="111">
        <f>J520</f>
        <v>0</v>
      </c>
      <c r="L74" s="108"/>
    </row>
    <row r="75" spans="2:12" s="10" customFormat="1" ht="19.899999999999999" customHeight="1">
      <c r="B75" s="108"/>
      <c r="D75" s="109" t="s">
        <v>100</v>
      </c>
      <c r="E75" s="110"/>
      <c r="F75" s="110"/>
      <c r="G75" s="110"/>
      <c r="H75" s="110"/>
      <c r="I75" s="110"/>
      <c r="J75" s="111">
        <f>J630</f>
        <v>0</v>
      </c>
      <c r="L75" s="108"/>
    </row>
    <row r="76" spans="2:12" s="10" customFormat="1" ht="19.899999999999999" customHeight="1">
      <c r="B76" s="108"/>
      <c r="D76" s="109" t="s">
        <v>101</v>
      </c>
      <c r="E76" s="110"/>
      <c r="F76" s="110"/>
      <c r="G76" s="110"/>
      <c r="H76" s="110"/>
      <c r="I76" s="110"/>
      <c r="J76" s="111">
        <f>J640</f>
        <v>0</v>
      </c>
      <c r="L76" s="108"/>
    </row>
    <row r="77" spans="2:12" s="9" customFormat="1" ht="24.95" customHeight="1">
      <c r="B77" s="104"/>
      <c r="D77" s="105" t="s">
        <v>102</v>
      </c>
      <c r="E77" s="106"/>
      <c r="F77" s="106"/>
      <c r="G77" s="106"/>
      <c r="H77" s="106"/>
      <c r="I77" s="106"/>
      <c r="J77" s="107">
        <f>J643</f>
        <v>0</v>
      </c>
      <c r="L77" s="104"/>
    </row>
    <row r="78" spans="2:12" s="10" customFormat="1" ht="19.899999999999999" customHeight="1">
      <c r="B78" s="108"/>
      <c r="D78" s="109" t="s">
        <v>103</v>
      </c>
      <c r="E78" s="110"/>
      <c r="F78" s="110"/>
      <c r="G78" s="110"/>
      <c r="H78" s="110"/>
      <c r="I78" s="110"/>
      <c r="J78" s="111">
        <f>J644</f>
        <v>0</v>
      </c>
      <c r="L78" s="108"/>
    </row>
    <row r="79" spans="2:12" s="10" customFormat="1" ht="19.899999999999999" customHeight="1">
      <c r="B79" s="108"/>
      <c r="D79" s="109" t="s">
        <v>104</v>
      </c>
      <c r="E79" s="110"/>
      <c r="F79" s="110"/>
      <c r="G79" s="110"/>
      <c r="H79" s="110"/>
      <c r="I79" s="110"/>
      <c r="J79" s="111">
        <f>J661</f>
        <v>0</v>
      </c>
      <c r="L79" s="108"/>
    </row>
    <row r="80" spans="2:12" s="10" customFormat="1" ht="19.899999999999999" customHeight="1">
      <c r="B80" s="108"/>
      <c r="D80" s="109" t="s">
        <v>105</v>
      </c>
      <c r="E80" s="110"/>
      <c r="F80" s="110"/>
      <c r="G80" s="110"/>
      <c r="H80" s="110"/>
      <c r="I80" s="110"/>
      <c r="J80" s="111">
        <f>J664</f>
        <v>0</v>
      </c>
      <c r="L80" s="108"/>
    </row>
    <row r="81" spans="1:31" s="10" customFormat="1" ht="19.899999999999999" customHeight="1">
      <c r="B81" s="108"/>
      <c r="D81" s="109" t="s">
        <v>106</v>
      </c>
      <c r="E81" s="110"/>
      <c r="F81" s="110"/>
      <c r="G81" s="110"/>
      <c r="H81" s="110"/>
      <c r="I81" s="110"/>
      <c r="J81" s="111">
        <f>J670</f>
        <v>0</v>
      </c>
      <c r="L81" s="108"/>
    </row>
    <row r="82" spans="1:31" s="10" customFormat="1" ht="19.899999999999999" customHeight="1">
      <c r="B82" s="108"/>
      <c r="D82" s="109" t="s">
        <v>107</v>
      </c>
      <c r="E82" s="110"/>
      <c r="F82" s="110"/>
      <c r="G82" s="110"/>
      <c r="H82" s="110"/>
      <c r="I82" s="110"/>
      <c r="J82" s="111">
        <f>J686</f>
        <v>0</v>
      </c>
      <c r="L82" s="108"/>
    </row>
    <row r="83" spans="1:31" s="10" customFormat="1" ht="19.899999999999999" customHeight="1">
      <c r="B83" s="108"/>
      <c r="D83" s="109" t="s">
        <v>108</v>
      </c>
      <c r="E83" s="110"/>
      <c r="F83" s="110"/>
      <c r="G83" s="110"/>
      <c r="H83" s="110"/>
      <c r="I83" s="110"/>
      <c r="J83" s="111">
        <f>J688</f>
        <v>0</v>
      </c>
      <c r="L83" s="108"/>
    </row>
    <row r="84" spans="1:31" s="10" customFormat="1" ht="19.899999999999999" customHeight="1">
      <c r="B84" s="108"/>
      <c r="D84" s="109" t="s">
        <v>109</v>
      </c>
      <c r="E84" s="110"/>
      <c r="F84" s="110"/>
      <c r="G84" s="110"/>
      <c r="H84" s="110"/>
      <c r="I84" s="110"/>
      <c r="J84" s="111">
        <f>J703</f>
        <v>0</v>
      </c>
      <c r="L84" s="108"/>
    </row>
    <row r="85" spans="1:31" s="10" customFormat="1" ht="19.899999999999999" customHeight="1">
      <c r="B85" s="108"/>
      <c r="D85" s="109" t="s">
        <v>110</v>
      </c>
      <c r="E85" s="110"/>
      <c r="F85" s="110"/>
      <c r="G85" s="110"/>
      <c r="H85" s="110"/>
      <c r="I85" s="110"/>
      <c r="J85" s="111">
        <f>J707</f>
        <v>0</v>
      </c>
      <c r="L85" s="108"/>
    </row>
    <row r="86" spans="1:31" s="10" customFormat="1" ht="19.899999999999999" customHeight="1">
      <c r="B86" s="108"/>
      <c r="D86" s="109" t="s">
        <v>111</v>
      </c>
      <c r="E86" s="110"/>
      <c r="F86" s="110"/>
      <c r="G86" s="110"/>
      <c r="H86" s="110"/>
      <c r="I86" s="110"/>
      <c r="J86" s="111">
        <f>J727</f>
        <v>0</v>
      </c>
      <c r="L86" s="108"/>
    </row>
    <row r="87" spans="1:31" s="10" customFormat="1" ht="19.899999999999999" customHeight="1">
      <c r="B87" s="108"/>
      <c r="D87" s="109" t="s">
        <v>112</v>
      </c>
      <c r="E87" s="110"/>
      <c r="F87" s="110"/>
      <c r="G87" s="110"/>
      <c r="H87" s="110"/>
      <c r="I87" s="110"/>
      <c r="J87" s="111">
        <f>J765</f>
        <v>0</v>
      </c>
      <c r="L87" s="108"/>
    </row>
    <row r="88" spans="1:31" s="10" customFormat="1" ht="19.899999999999999" customHeight="1">
      <c r="B88" s="108"/>
      <c r="D88" s="109" t="s">
        <v>113</v>
      </c>
      <c r="E88" s="110"/>
      <c r="F88" s="110"/>
      <c r="G88" s="110"/>
      <c r="H88" s="110"/>
      <c r="I88" s="110"/>
      <c r="J88" s="111">
        <f>J815</f>
        <v>0</v>
      </c>
      <c r="L88" s="108"/>
    </row>
    <row r="89" spans="1:31" s="9" customFormat="1" ht="24.95" customHeight="1">
      <c r="B89" s="104"/>
      <c r="D89" s="105" t="s">
        <v>114</v>
      </c>
      <c r="E89" s="106"/>
      <c r="F89" s="106"/>
      <c r="G89" s="106"/>
      <c r="H89" s="106"/>
      <c r="I89" s="106"/>
      <c r="J89" s="107">
        <f>J867</f>
        <v>0</v>
      </c>
      <c r="L89" s="104"/>
    </row>
    <row r="90" spans="1:31" s="10" customFormat="1" ht="19.899999999999999" customHeight="1">
      <c r="B90" s="108"/>
      <c r="D90" s="109" t="s">
        <v>115</v>
      </c>
      <c r="E90" s="110"/>
      <c r="F90" s="110"/>
      <c r="G90" s="110"/>
      <c r="H90" s="110"/>
      <c r="I90" s="110"/>
      <c r="J90" s="111">
        <f>J868</f>
        <v>0</v>
      </c>
      <c r="L90" s="108"/>
    </row>
    <row r="91" spans="1:31" s="10" customFormat="1" ht="19.899999999999999" customHeight="1">
      <c r="B91" s="108"/>
      <c r="D91" s="109" t="s">
        <v>116</v>
      </c>
      <c r="E91" s="110"/>
      <c r="F91" s="110"/>
      <c r="G91" s="110"/>
      <c r="H91" s="110"/>
      <c r="I91" s="110"/>
      <c r="J91" s="111">
        <f>J870</f>
        <v>0</v>
      </c>
      <c r="L91" s="108"/>
    </row>
    <row r="92" spans="1:31" s="2" customFormat="1" ht="21.75" customHeight="1">
      <c r="A92" s="34"/>
      <c r="B92" s="35"/>
      <c r="C92" s="34"/>
      <c r="D92" s="34"/>
      <c r="E92" s="34"/>
      <c r="F92" s="34"/>
      <c r="G92" s="34"/>
      <c r="H92" s="34"/>
      <c r="I92" s="34"/>
      <c r="J92" s="34"/>
      <c r="K92" s="34"/>
      <c r="L92" s="87"/>
      <c r="S92" s="34"/>
      <c r="T92" s="34"/>
      <c r="U92" s="34"/>
      <c r="V92" s="34"/>
      <c r="W92" s="34"/>
      <c r="X92" s="34"/>
      <c r="Y92" s="34"/>
      <c r="Z92" s="34"/>
      <c r="AA92" s="34"/>
      <c r="AB92" s="34"/>
      <c r="AC92" s="34"/>
      <c r="AD92" s="34"/>
      <c r="AE92" s="34"/>
    </row>
    <row r="93" spans="1:31" s="2" customFormat="1" ht="6.95" customHeight="1">
      <c r="A93" s="34"/>
      <c r="B93" s="44"/>
      <c r="C93" s="45"/>
      <c r="D93" s="45"/>
      <c r="E93" s="45"/>
      <c r="F93" s="45"/>
      <c r="G93" s="45"/>
      <c r="H93" s="45"/>
      <c r="I93" s="45"/>
      <c r="J93" s="45"/>
      <c r="K93" s="45"/>
      <c r="L93" s="87"/>
      <c r="S93" s="34"/>
      <c r="T93" s="34"/>
      <c r="U93" s="34"/>
      <c r="V93" s="34"/>
      <c r="W93" s="34"/>
      <c r="X93" s="34"/>
      <c r="Y93" s="34"/>
      <c r="Z93" s="34"/>
      <c r="AA93" s="34"/>
      <c r="AB93" s="34"/>
      <c r="AC93" s="34"/>
      <c r="AD93" s="34"/>
      <c r="AE93" s="34"/>
    </row>
    <row r="97" spans="1:63" s="2" customFormat="1" ht="6.95" customHeight="1">
      <c r="A97" s="34"/>
      <c r="B97" s="46"/>
      <c r="C97" s="47"/>
      <c r="D97" s="47"/>
      <c r="E97" s="47"/>
      <c r="F97" s="47"/>
      <c r="G97" s="47"/>
      <c r="H97" s="47"/>
      <c r="I97" s="47"/>
      <c r="J97" s="47"/>
      <c r="K97" s="47"/>
      <c r="L97" s="87"/>
      <c r="S97" s="34"/>
      <c r="T97" s="34"/>
      <c r="U97" s="34"/>
      <c r="V97" s="34"/>
      <c r="W97" s="34"/>
      <c r="X97" s="34"/>
      <c r="Y97" s="34"/>
      <c r="Z97" s="34"/>
      <c r="AA97" s="34"/>
      <c r="AB97" s="34"/>
      <c r="AC97" s="34"/>
      <c r="AD97" s="34"/>
      <c r="AE97" s="34"/>
    </row>
    <row r="98" spans="1:63" s="2" customFormat="1" ht="24.95" customHeight="1">
      <c r="A98" s="34"/>
      <c r="B98" s="35"/>
      <c r="C98" s="23" t="s">
        <v>117</v>
      </c>
      <c r="D98" s="34"/>
      <c r="E98" s="34"/>
      <c r="F98" s="34"/>
      <c r="G98" s="34"/>
      <c r="H98" s="34"/>
      <c r="I98" s="34"/>
      <c r="J98" s="34"/>
      <c r="K98" s="34"/>
      <c r="L98" s="87"/>
      <c r="S98" s="34"/>
      <c r="T98" s="34"/>
      <c r="U98" s="34"/>
      <c r="V98" s="34"/>
      <c r="W98" s="34"/>
      <c r="X98" s="34"/>
      <c r="Y98" s="34"/>
      <c r="Z98" s="34"/>
      <c r="AA98" s="34"/>
      <c r="AB98" s="34"/>
      <c r="AC98" s="34"/>
      <c r="AD98" s="34"/>
      <c r="AE98" s="34"/>
    </row>
    <row r="99" spans="1:63" s="2" customFormat="1" ht="6.95" customHeight="1">
      <c r="A99" s="34"/>
      <c r="B99" s="35"/>
      <c r="C99" s="34"/>
      <c r="D99" s="34"/>
      <c r="E99" s="34"/>
      <c r="F99" s="34"/>
      <c r="G99" s="34"/>
      <c r="H99" s="34"/>
      <c r="I99" s="34"/>
      <c r="J99" s="34"/>
      <c r="K99" s="34"/>
      <c r="L99" s="87"/>
      <c r="S99" s="34"/>
      <c r="T99" s="34"/>
      <c r="U99" s="34"/>
      <c r="V99" s="34"/>
      <c r="W99" s="34"/>
      <c r="X99" s="34"/>
      <c r="Y99" s="34"/>
      <c r="Z99" s="34"/>
      <c r="AA99" s="34"/>
      <c r="AB99" s="34"/>
      <c r="AC99" s="34"/>
      <c r="AD99" s="34"/>
      <c r="AE99" s="34"/>
    </row>
    <row r="100" spans="1:63" s="2" customFormat="1" ht="12" customHeight="1">
      <c r="A100" s="34"/>
      <c r="B100" s="35"/>
      <c r="C100" s="29" t="s">
        <v>17</v>
      </c>
      <c r="D100" s="34"/>
      <c r="E100" s="34"/>
      <c r="F100" s="34"/>
      <c r="G100" s="34"/>
      <c r="H100" s="34"/>
      <c r="I100" s="34"/>
      <c r="J100" s="34"/>
      <c r="K100" s="34"/>
      <c r="L100" s="87"/>
      <c r="S100" s="34"/>
      <c r="T100" s="34"/>
      <c r="U100" s="34"/>
      <c r="V100" s="34"/>
      <c r="W100" s="34"/>
      <c r="X100" s="34"/>
      <c r="Y100" s="34"/>
      <c r="Z100" s="34"/>
      <c r="AA100" s="34"/>
      <c r="AB100" s="34"/>
      <c r="AC100" s="34"/>
      <c r="AD100" s="34"/>
      <c r="AE100" s="34"/>
    </row>
    <row r="101" spans="1:63" s="2" customFormat="1" ht="16.5" customHeight="1">
      <c r="A101" s="34"/>
      <c r="B101" s="35"/>
      <c r="C101" s="34"/>
      <c r="D101" s="34"/>
      <c r="E101" s="351" t="str">
        <f>E7</f>
        <v>Rekonstrukce dílen SOŠ Vyškov</v>
      </c>
      <c r="F101" s="352"/>
      <c r="G101" s="352"/>
      <c r="H101" s="352"/>
      <c r="I101" s="34"/>
      <c r="J101" s="34"/>
      <c r="K101" s="34"/>
      <c r="L101" s="87"/>
      <c r="S101" s="34"/>
      <c r="T101" s="34"/>
      <c r="U101" s="34"/>
      <c r="V101" s="34"/>
      <c r="W101" s="34"/>
      <c r="X101" s="34"/>
      <c r="Y101" s="34"/>
      <c r="Z101" s="34"/>
      <c r="AA101" s="34"/>
      <c r="AB101" s="34"/>
      <c r="AC101" s="34"/>
      <c r="AD101" s="34"/>
      <c r="AE101" s="34"/>
    </row>
    <row r="102" spans="1:63" s="2" customFormat="1" ht="12" customHeight="1">
      <c r="A102" s="34"/>
      <c r="B102" s="35"/>
      <c r="C102" s="29" t="s">
        <v>79</v>
      </c>
      <c r="D102" s="34"/>
      <c r="E102" s="34"/>
      <c r="F102" s="34"/>
      <c r="G102" s="34"/>
      <c r="H102" s="34"/>
      <c r="I102" s="34"/>
      <c r="J102" s="34"/>
      <c r="K102" s="34"/>
      <c r="L102" s="87"/>
      <c r="S102" s="34"/>
      <c r="T102" s="34"/>
      <c r="U102" s="34"/>
      <c r="V102" s="34"/>
      <c r="W102" s="34"/>
      <c r="X102" s="34"/>
      <c r="Y102" s="34"/>
      <c r="Z102" s="34"/>
      <c r="AA102" s="34"/>
      <c r="AB102" s="34"/>
      <c r="AC102" s="34"/>
      <c r="AD102" s="34"/>
      <c r="AE102" s="34"/>
    </row>
    <row r="103" spans="1:63" s="2" customFormat="1" ht="16.5" customHeight="1">
      <c r="A103" s="34"/>
      <c r="B103" s="35"/>
      <c r="C103" s="34"/>
      <c r="D103" s="34"/>
      <c r="E103" s="323" t="str">
        <f>E9</f>
        <v>01 - Stavební část</v>
      </c>
      <c r="F103" s="350"/>
      <c r="G103" s="350"/>
      <c r="H103" s="350"/>
      <c r="I103" s="34"/>
      <c r="J103" s="34"/>
      <c r="K103" s="34"/>
      <c r="L103" s="87"/>
      <c r="S103" s="34"/>
      <c r="T103" s="34"/>
      <c r="U103" s="34"/>
      <c r="V103" s="34"/>
      <c r="W103" s="34"/>
      <c r="X103" s="34"/>
      <c r="Y103" s="34"/>
      <c r="Z103" s="34"/>
      <c r="AA103" s="34"/>
      <c r="AB103" s="34"/>
      <c r="AC103" s="34"/>
      <c r="AD103" s="34"/>
      <c r="AE103" s="34"/>
    </row>
    <row r="104" spans="1:63" s="2" customFormat="1" ht="6.95" customHeight="1">
      <c r="A104" s="34"/>
      <c r="B104" s="35"/>
      <c r="C104" s="34"/>
      <c r="D104" s="34"/>
      <c r="E104" s="34"/>
      <c r="F104" s="34"/>
      <c r="G104" s="34"/>
      <c r="H104" s="34"/>
      <c r="I104" s="34"/>
      <c r="J104" s="34"/>
      <c r="K104" s="34"/>
      <c r="L104" s="87"/>
      <c r="S104" s="34"/>
      <c r="T104" s="34"/>
      <c r="U104" s="34"/>
      <c r="V104" s="34"/>
      <c r="W104" s="34"/>
      <c r="X104" s="34"/>
      <c r="Y104" s="34"/>
      <c r="Z104" s="34"/>
      <c r="AA104" s="34"/>
      <c r="AB104" s="34"/>
      <c r="AC104" s="34"/>
      <c r="AD104" s="34"/>
      <c r="AE104" s="34"/>
    </row>
    <row r="105" spans="1:63" s="2" customFormat="1" ht="12" customHeight="1">
      <c r="A105" s="34"/>
      <c r="B105" s="35"/>
      <c r="C105" s="29" t="s">
        <v>20</v>
      </c>
      <c r="D105" s="34"/>
      <c r="E105" s="34"/>
      <c r="F105" s="27" t="str">
        <f>F12</f>
        <v xml:space="preserve"> </v>
      </c>
      <c r="G105" s="34"/>
      <c r="H105" s="34"/>
      <c r="I105" s="29" t="s">
        <v>22</v>
      </c>
      <c r="J105" s="52">
        <f>IF(J12="","",J12)</f>
        <v>0</v>
      </c>
      <c r="K105" s="34"/>
      <c r="L105" s="87"/>
      <c r="S105" s="34"/>
      <c r="T105" s="34"/>
      <c r="U105" s="34"/>
      <c r="V105" s="34"/>
      <c r="W105" s="34"/>
      <c r="X105" s="34"/>
      <c r="Y105" s="34"/>
      <c r="Z105" s="34"/>
      <c r="AA105" s="34"/>
      <c r="AB105" s="34"/>
      <c r="AC105" s="34"/>
      <c r="AD105" s="34"/>
      <c r="AE105" s="34"/>
    </row>
    <row r="106" spans="1:63" s="2" customFormat="1" ht="6.95" customHeight="1">
      <c r="A106" s="34"/>
      <c r="B106" s="35"/>
      <c r="C106" s="34"/>
      <c r="D106" s="34"/>
      <c r="E106" s="34"/>
      <c r="F106" s="34"/>
      <c r="G106" s="34"/>
      <c r="H106" s="34"/>
      <c r="I106" s="34"/>
      <c r="J106" s="34"/>
      <c r="K106" s="34"/>
      <c r="L106" s="87"/>
      <c r="S106" s="34"/>
      <c r="T106" s="34"/>
      <c r="U106" s="34"/>
      <c r="V106" s="34"/>
      <c r="W106" s="34"/>
      <c r="X106" s="34"/>
      <c r="Y106" s="34"/>
      <c r="Z106" s="34"/>
      <c r="AA106" s="34"/>
      <c r="AB106" s="34"/>
      <c r="AC106" s="34"/>
      <c r="AD106" s="34"/>
      <c r="AE106" s="34"/>
    </row>
    <row r="107" spans="1:63" s="2" customFormat="1" ht="15.2" customHeight="1">
      <c r="A107" s="34"/>
      <c r="B107" s="35"/>
      <c r="C107" s="29" t="s">
        <v>23</v>
      </c>
      <c r="D107" s="34"/>
      <c r="E107" s="34"/>
      <c r="F107" s="27" t="str">
        <f>'Rekapitulace stavby'!J10</f>
        <v>Sřední odborná škola a Střední odborné učiliště Vyškov, příspěvkovánorganizace</v>
      </c>
      <c r="G107" s="34"/>
      <c r="H107" s="34"/>
      <c r="I107" s="29" t="s">
        <v>28</v>
      </c>
      <c r="J107" s="32" t="str">
        <f>E21</f>
        <v xml:space="preserve"> </v>
      </c>
      <c r="K107" s="34"/>
      <c r="L107" s="87"/>
      <c r="S107" s="34"/>
      <c r="T107" s="34"/>
      <c r="U107" s="34"/>
      <c r="V107" s="34"/>
      <c r="W107" s="34"/>
      <c r="X107" s="34"/>
      <c r="Y107" s="34"/>
      <c r="Z107" s="34"/>
      <c r="AA107" s="34"/>
      <c r="AB107" s="34"/>
      <c r="AC107" s="34"/>
      <c r="AD107" s="34"/>
      <c r="AE107" s="34"/>
    </row>
    <row r="108" spans="1:63" s="2" customFormat="1" ht="15.2" customHeight="1">
      <c r="A108" s="34"/>
      <c r="B108" s="35"/>
      <c r="C108" s="29" t="s">
        <v>26</v>
      </c>
      <c r="D108" s="34"/>
      <c r="E108" s="34"/>
      <c r="F108" s="27" t="str">
        <f>IF(E18="","",E18)</f>
        <v>vyplň údaj</v>
      </c>
      <c r="G108" s="34"/>
      <c r="H108" s="34"/>
      <c r="I108" s="29" t="s">
        <v>30</v>
      </c>
      <c r="J108" s="32" t="str">
        <f>E24</f>
        <v xml:space="preserve"> </v>
      </c>
      <c r="K108" s="34"/>
      <c r="L108" s="87"/>
      <c r="S108" s="34"/>
      <c r="T108" s="34"/>
      <c r="U108" s="34"/>
      <c r="V108" s="34"/>
      <c r="W108" s="34"/>
      <c r="X108" s="34"/>
      <c r="Y108" s="34"/>
      <c r="Z108" s="34"/>
      <c r="AA108" s="34"/>
      <c r="AB108" s="34"/>
      <c r="AC108" s="34"/>
      <c r="AD108" s="34"/>
      <c r="AE108" s="34"/>
    </row>
    <row r="109" spans="1:63" s="2" customFormat="1" ht="10.35" customHeight="1">
      <c r="A109" s="34"/>
      <c r="B109" s="35"/>
      <c r="C109" s="34"/>
      <c r="D109" s="34"/>
      <c r="E109" s="34"/>
      <c r="F109" s="34"/>
      <c r="G109" s="34"/>
      <c r="H109" s="34"/>
      <c r="I109" s="34"/>
      <c r="J109" s="34"/>
      <c r="K109" s="34"/>
      <c r="L109" s="87"/>
      <c r="S109" s="34"/>
      <c r="T109" s="34"/>
      <c r="U109" s="34"/>
      <c r="V109" s="34"/>
      <c r="W109" s="34"/>
      <c r="X109" s="34"/>
      <c r="Y109" s="34"/>
      <c r="Z109" s="34"/>
      <c r="AA109" s="34"/>
      <c r="AB109" s="34"/>
      <c r="AC109" s="34"/>
      <c r="AD109" s="34"/>
      <c r="AE109" s="34"/>
    </row>
    <row r="110" spans="1:63" s="11" customFormat="1" ht="29.25" customHeight="1">
      <c r="A110" s="112"/>
      <c r="B110" s="113"/>
      <c r="C110" s="114" t="s">
        <v>118</v>
      </c>
      <c r="D110" s="115" t="s">
        <v>52</v>
      </c>
      <c r="E110" s="115" t="s">
        <v>48</v>
      </c>
      <c r="F110" s="115" t="s">
        <v>49</v>
      </c>
      <c r="G110" s="115" t="s">
        <v>119</v>
      </c>
      <c r="H110" s="115" t="s">
        <v>120</v>
      </c>
      <c r="I110" s="115" t="s">
        <v>121</v>
      </c>
      <c r="J110" s="115" t="s">
        <v>83</v>
      </c>
      <c r="K110" s="116" t="s">
        <v>122</v>
      </c>
      <c r="L110" s="117"/>
      <c r="M110" s="59" t="s">
        <v>3</v>
      </c>
      <c r="N110" s="60" t="s">
        <v>37</v>
      </c>
      <c r="O110" s="60" t="s">
        <v>123</v>
      </c>
      <c r="P110" s="60" t="s">
        <v>124</v>
      </c>
      <c r="Q110" s="60" t="s">
        <v>125</v>
      </c>
      <c r="R110" s="60" t="s">
        <v>126</v>
      </c>
      <c r="S110" s="60" t="s">
        <v>127</v>
      </c>
      <c r="T110" s="61" t="s">
        <v>128</v>
      </c>
      <c r="U110" s="112"/>
      <c r="V110" s="112"/>
      <c r="W110" s="112"/>
      <c r="X110" s="112"/>
      <c r="Y110" s="112"/>
      <c r="Z110" s="112"/>
      <c r="AA110" s="112"/>
      <c r="AB110" s="112"/>
      <c r="AC110" s="112"/>
      <c r="AD110" s="112"/>
      <c r="AE110" s="112"/>
    </row>
    <row r="111" spans="1:63" s="2" customFormat="1" ht="22.9" customHeight="1">
      <c r="A111" s="34"/>
      <c r="B111" s="35"/>
      <c r="C111" s="66" t="s">
        <v>129</v>
      </c>
      <c r="D111" s="34"/>
      <c r="E111" s="34"/>
      <c r="F111" s="34"/>
      <c r="G111" s="34"/>
      <c r="H111" s="34"/>
      <c r="I111" s="34"/>
      <c r="J111" s="118">
        <f>BK111</f>
        <v>0</v>
      </c>
      <c r="K111" s="34"/>
      <c r="L111" s="35"/>
      <c r="M111" s="62"/>
      <c r="N111" s="53"/>
      <c r="O111" s="63"/>
      <c r="P111" s="119">
        <f>P112+P643+P867</f>
        <v>0</v>
      </c>
      <c r="Q111" s="63"/>
      <c r="R111" s="119">
        <f>R112+R643+R867</f>
        <v>246.08377529000001</v>
      </c>
      <c r="S111" s="63"/>
      <c r="T111" s="120">
        <f>T112+T643+T867</f>
        <v>25.92517891</v>
      </c>
      <c r="U111" s="34"/>
      <c r="V111" s="34"/>
      <c r="W111" s="34"/>
      <c r="X111" s="34"/>
      <c r="Y111" s="34"/>
      <c r="Z111" s="34"/>
      <c r="AA111" s="34"/>
      <c r="AB111" s="34"/>
      <c r="AC111" s="34"/>
      <c r="AD111" s="34"/>
      <c r="AE111" s="34"/>
      <c r="AT111" s="19" t="s">
        <v>66</v>
      </c>
      <c r="AU111" s="19" t="s">
        <v>84</v>
      </c>
      <c r="BK111" s="121">
        <f>BK112+BK643+BK867</f>
        <v>0</v>
      </c>
    </row>
    <row r="112" spans="1:63" s="12" customFormat="1" ht="25.9" customHeight="1">
      <c r="B112" s="122"/>
      <c r="D112" s="123" t="s">
        <v>66</v>
      </c>
      <c r="E112" s="124" t="s">
        <v>130</v>
      </c>
      <c r="F112" s="124" t="s">
        <v>131</v>
      </c>
      <c r="I112" s="125"/>
      <c r="J112" s="126">
        <f>BK112</f>
        <v>0</v>
      </c>
      <c r="L112" s="122"/>
      <c r="M112" s="127"/>
      <c r="N112" s="128"/>
      <c r="O112" s="128"/>
      <c r="P112" s="129">
        <f>P113+P192+P202+P215+P251+P283+P288+P332+P348+P378+P462+P507+P514+P520+P630+P640</f>
        <v>0</v>
      </c>
      <c r="Q112" s="128"/>
      <c r="R112" s="129">
        <f>R113+R192+R202+R215+R251+R283+R288+R332+R348+R378+R462+R507+R514+R520+R630+R640</f>
        <v>239.10149742999999</v>
      </c>
      <c r="S112" s="128"/>
      <c r="T112" s="130">
        <f>T113+T192+T202+T215+T251+T283+T288+T332+T348+T378+T462+T507+T514+T520+T630+T640</f>
        <v>25.416097000000001</v>
      </c>
      <c r="AR112" s="123" t="s">
        <v>75</v>
      </c>
      <c r="AT112" s="131" t="s">
        <v>66</v>
      </c>
      <c r="AU112" s="131" t="s">
        <v>67</v>
      </c>
      <c r="AY112" s="123" t="s">
        <v>132</v>
      </c>
      <c r="BK112" s="132">
        <f>BK113+BK192+BK202+BK215+BK251+BK283+BK288+BK332+BK348+BK378+BK462+BK507+BK514+BK520+BK630+BK640</f>
        <v>0</v>
      </c>
    </row>
    <row r="113" spans="1:65" s="12" customFormat="1" ht="22.9" customHeight="1">
      <c r="B113" s="122"/>
      <c r="D113" s="123" t="s">
        <v>66</v>
      </c>
      <c r="E113" s="133" t="s">
        <v>75</v>
      </c>
      <c r="F113" s="133" t="s">
        <v>133</v>
      </c>
      <c r="I113" s="125"/>
      <c r="J113" s="134">
        <f>BK113</f>
        <v>0</v>
      </c>
      <c r="L113" s="122"/>
      <c r="M113" s="127"/>
      <c r="N113" s="128"/>
      <c r="O113" s="128"/>
      <c r="P113" s="129">
        <f>SUM(P114:P191)</f>
        <v>0</v>
      </c>
      <c r="Q113" s="128"/>
      <c r="R113" s="129">
        <f>SUM(R114:R191)</f>
        <v>5.4939999999999998</v>
      </c>
      <c r="S113" s="128"/>
      <c r="T113" s="130">
        <f>SUM(T114:T191)</f>
        <v>0</v>
      </c>
      <c r="AR113" s="123" t="s">
        <v>75</v>
      </c>
      <c r="AT113" s="131" t="s">
        <v>66</v>
      </c>
      <c r="AU113" s="131" t="s">
        <v>75</v>
      </c>
      <c r="AY113" s="123" t="s">
        <v>132</v>
      </c>
      <c r="BK113" s="132">
        <f>SUM(BK114:BK191)</f>
        <v>0</v>
      </c>
    </row>
    <row r="114" spans="1:65" s="2" customFormat="1" ht="24.2" customHeight="1">
      <c r="A114" s="34"/>
      <c r="B114" s="135"/>
      <c r="C114" s="136" t="s">
        <v>75</v>
      </c>
      <c r="D114" s="136" t="s">
        <v>134</v>
      </c>
      <c r="E114" s="137" t="s">
        <v>135</v>
      </c>
      <c r="F114" s="138" t="s">
        <v>136</v>
      </c>
      <c r="G114" s="139" t="s">
        <v>137</v>
      </c>
      <c r="H114" s="140">
        <v>69.665999999999997</v>
      </c>
      <c r="I114" s="141"/>
      <c r="J114" s="142">
        <f>ROUND(I114*H114,2)</f>
        <v>0</v>
      </c>
      <c r="K114" s="138" t="s">
        <v>138</v>
      </c>
      <c r="L114" s="35"/>
      <c r="M114" s="143" t="s">
        <v>3</v>
      </c>
      <c r="N114" s="144" t="s">
        <v>38</v>
      </c>
      <c r="O114" s="55"/>
      <c r="P114" s="145">
        <f>O114*H114</f>
        <v>0</v>
      </c>
      <c r="Q114" s="145">
        <v>0</v>
      </c>
      <c r="R114" s="145">
        <f>Q114*H114</f>
        <v>0</v>
      </c>
      <c r="S114" s="145">
        <v>0</v>
      </c>
      <c r="T114" s="146">
        <f>S114*H114</f>
        <v>0</v>
      </c>
      <c r="U114" s="34"/>
      <c r="V114" s="34"/>
      <c r="W114" s="34"/>
      <c r="X114" s="34"/>
      <c r="Y114" s="34"/>
      <c r="Z114" s="34"/>
      <c r="AA114" s="34"/>
      <c r="AB114" s="34"/>
      <c r="AC114" s="34"/>
      <c r="AD114" s="34"/>
      <c r="AE114" s="34"/>
      <c r="AR114" s="147" t="s">
        <v>139</v>
      </c>
      <c r="AT114" s="147" t="s">
        <v>134</v>
      </c>
      <c r="AU114" s="147" t="s">
        <v>77</v>
      </c>
      <c r="AY114" s="19" t="s">
        <v>132</v>
      </c>
      <c r="BE114" s="148">
        <f>IF(N114="základní",J114,0)</f>
        <v>0</v>
      </c>
      <c r="BF114" s="148">
        <f>IF(N114="snížená",J114,0)</f>
        <v>0</v>
      </c>
      <c r="BG114" s="148">
        <f>IF(N114="zákl. přenesená",J114,0)</f>
        <v>0</v>
      </c>
      <c r="BH114" s="148">
        <f>IF(N114="sníž. přenesená",J114,0)</f>
        <v>0</v>
      </c>
      <c r="BI114" s="148">
        <f>IF(N114="nulová",J114,0)</f>
        <v>0</v>
      </c>
      <c r="BJ114" s="19" t="s">
        <v>75</v>
      </c>
      <c r="BK114" s="148">
        <f>ROUND(I114*H114,2)</f>
        <v>0</v>
      </c>
      <c r="BL114" s="19" t="s">
        <v>139</v>
      </c>
      <c r="BM114" s="147" t="s">
        <v>140</v>
      </c>
    </row>
    <row r="115" spans="1:65" s="2" customFormat="1" ht="39">
      <c r="A115" s="34"/>
      <c r="B115" s="35"/>
      <c r="C115" s="34"/>
      <c r="D115" s="149" t="s">
        <v>141</v>
      </c>
      <c r="E115" s="34"/>
      <c r="F115" s="150" t="s">
        <v>142</v>
      </c>
      <c r="G115" s="34"/>
      <c r="H115" s="34"/>
      <c r="I115" s="151"/>
      <c r="J115" s="34"/>
      <c r="K115" s="34"/>
      <c r="L115" s="35"/>
      <c r="M115" s="152"/>
      <c r="N115" s="153"/>
      <c r="O115" s="55"/>
      <c r="P115" s="55"/>
      <c r="Q115" s="55"/>
      <c r="R115" s="55"/>
      <c r="S115" s="55"/>
      <c r="T115" s="56"/>
      <c r="U115" s="34"/>
      <c r="V115" s="34"/>
      <c r="W115" s="34"/>
      <c r="X115" s="34"/>
      <c r="Y115" s="34"/>
      <c r="Z115" s="34"/>
      <c r="AA115" s="34"/>
      <c r="AB115" s="34"/>
      <c r="AC115" s="34"/>
      <c r="AD115" s="34"/>
      <c r="AE115" s="34"/>
      <c r="AT115" s="19" t="s">
        <v>141</v>
      </c>
      <c r="AU115" s="19" t="s">
        <v>77</v>
      </c>
    </row>
    <row r="116" spans="1:65" s="13" customFormat="1">
      <c r="B116" s="154"/>
      <c r="D116" s="149" t="s">
        <v>143</v>
      </c>
      <c r="E116" s="155" t="s">
        <v>3</v>
      </c>
      <c r="F116" s="156" t="s">
        <v>144</v>
      </c>
      <c r="H116" s="155" t="s">
        <v>3</v>
      </c>
      <c r="I116" s="157"/>
      <c r="L116" s="154"/>
      <c r="M116" s="158"/>
      <c r="N116" s="159"/>
      <c r="O116" s="159"/>
      <c r="P116" s="159"/>
      <c r="Q116" s="159"/>
      <c r="R116" s="159"/>
      <c r="S116" s="159"/>
      <c r="T116" s="160"/>
      <c r="AT116" s="155" t="s">
        <v>143</v>
      </c>
      <c r="AU116" s="155" t="s">
        <v>77</v>
      </c>
      <c r="AV116" s="13" t="s">
        <v>75</v>
      </c>
      <c r="AW116" s="13" t="s">
        <v>29</v>
      </c>
      <c r="AX116" s="13" t="s">
        <v>67</v>
      </c>
      <c r="AY116" s="155" t="s">
        <v>132</v>
      </c>
    </row>
    <row r="117" spans="1:65" s="14" customFormat="1">
      <c r="B117" s="161"/>
      <c r="D117" s="149" t="s">
        <v>143</v>
      </c>
      <c r="E117" s="162" t="s">
        <v>3</v>
      </c>
      <c r="F117" s="163" t="s">
        <v>145</v>
      </c>
      <c r="H117" s="164">
        <v>48.8</v>
      </c>
      <c r="I117" s="165"/>
      <c r="L117" s="161"/>
      <c r="M117" s="166"/>
      <c r="N117" s="167"/>
      <c r="O117" s="167"/>
      <c r="P117" s="167"/>
      <c r="Q117" s="167"/>
      <c r="R117" s="167"/>
      <c r="S117" s="167"/>
      <c r="T117" s="168"/>
      <c r="AT117" s="162" t="s">
        <v>143</v>
      </c>
      <c r="AU117" s="162" t="s">
        <v>77</v>
      </c>
      <c r="AV117" s="14" t="s">
        <v>77</v>
      </c>
      <c r="AW117" s="14" t="s">
        <v>29</v>
      </c>
      <c r="AX117" s="14" t="s">
        <v>67</v>
      </c>
      <c r="AY117" s="162" t="s">
        <v>132</v>
      </c>
    </row>
    <row r="118" spans="1:65" s="13" customFormat="1">
      <c r="B118" s="154"/>
      <c r="D118" s="149" t="s">
        <v>143</v>
      </c>
      <c r="E118" s="155" t="s">
        <v>3</v>
      </c>
      <c r="F118" s="156" t="s">
        <v>146</v>
      </c>
      <c r="H118" s="155" t="s">
        <v>3</v>
      </c>
      <c r="I118" s="157"/>
      <c r="L118" s="154"/>
      <c r="M118" s="158"/>
      <c r="N118" s="159"/>
      <c r="O118" s="159"/>
      <c r="P118" s="159"/>
      <c r="Q118" s="159"/>
      <c r="R118" s="159"/>
      <c r="S118" s="159"/>
      <c r="T118" s="160"/>
      <c r="AT118" s="155" t="s">
        <v>143</v>
      </c>
      <c r="AU118" s="155" t="s">
        <v>77</v>
      </c>
      <c r="AV118" s="13" t="s">
        <v>75</v>
      </c>
      <c r="AW118" s="13" t="s">
        <v>29</v>
      </c>
      <c r="AX118" s="13" t="s">
        <v>67</v>
      </c>
      <c r="AY118" s="155" t="s">
        <v>132</v>
      </c>
    </row>
    <row r="119" spans="1:65" s="14" customFormat="1">
      <c r="B119" s="161"/>
      <c r="D119" s="149" t="s">
        <v>143</v>
      </c>
      <c r="E119" s="162" t="s">
        <v>3</v>
      </c>
      <c r="F119" s="163" t="s">
        <v>147</v>
      </c>
      <c r="H119" s="164">
        <v>20.866</v>
      </c>
      <c r="I119" s="165"/>
      <c r="L119" s="161"/>
      <c r="M119" s="166"/>
      <c r="N119" s="167"/>
      <c r="O119" s="167"/>
      <c r="P119" s="167"/>
      <c r="Q119" s="167"/>
      <c r="R119" s="167"/>
      <c r="S119" s="167"/>
      <c r="T119" s="168"/>
      <c r="AT119" s="162" t="s">
        <v>143</v>
      </c>
      <c r="AU119" s="162" t="s">
        <v>77</v>
      </c>
      <c r="AV119" s="14" t="s">
        <v>77</v>
      </c>
      <c r="AW119" s="14" t="s">
        <v>29</v>
      </c>
      <c r="AX119" s="14" t="s">
        <v>67</v>
      </c>
      <c r="AY119" s="162" t="s">
        <v>132</v>
      </c>
    </row>
    <row r="120" spans="1:65" s="15" customFormat="1">
      <c r="B120" s="169"/>
      <c r="D120" s="149" t="s">
        <v>143</v>
      </c>
      <c r="E120" s="170" t="s">
        <v>3</v>
      </c>
      <c r="F120" s="171" t="s">
        <v>148</v>
      </c>
      <c r="H120" s="172">
        <v>69.665999999999997</v>
      </c>
      <c r="I120" s="173"/>
      <c r="L120" s="169"/>
      <c r="M120" s="174"/>
      <c r="N120" s="175"/>
      <c r="O120" s="175"/>
      <c r="P120" s="175"/>
      <c r="Q120" s="175"/>
      <c r="R120" s="175"/>
      <c r="S120" s="175"/>
      <c r="T120" s="176"/>
      <c r="AT120" s="170" t="s">
        <v>143</v>
      </c>
      <c r="AU120" s="170" t="s">
        <v>77</v>
      </c>
      <c r="AV120" s="15" t="s">
        <v>139</v>
      </c>
      <c r="AW120" s="15" t="s">
        <v>29</v>
      </c>
      <c r="AX120" s="15" t="s">
        <v>75</v>
      </c>
      <c r="AY120" s="170" t="s">
        <v>132</v>
      </c>
    </row>
    <row r="121" spans="1:65" s="2" customFormat="1" ht="24.2" customHeight="1">
      <c r="A121" s="34"/>
      <c r="B121" s="135"/>
      <c r="C121" s="136" t="s">
        <v>77</v>
      </c>
      <c r="D121" s="136" t="s">
        <v>134</v>
      </c>
      <c r="E121" s="137" t="s">
        <v>149</v>
      </c>
      <c r="F121" s="138" t="s">
        <v>150</v>
      </c>
      <c r="G121" s="139" t="s">
        <v>137</v>
      </c>
      <c r="H121" s="140">
        <v>81.207999999999998</v>
      </c>
      <c r="I121" s="141"/>
      <c r="J121" s="142">
        <f>ROUND(I121*H121,2)</f>
        <v>0</v>
      </c>
      <c r="K121" s="138" t="s">
        <v>138</v>
      </c>
      <c r="L121" s="35"/>
      <c r="M121" s="143" t="s">
        <v>3</v>
      </c>
      <c r="N121" s="144" t="s">
        <v>38</v>
      </c>
      <c r="O121" s="55"/>
      <c r="P121" s="145">
        <f>O121*H121</f>
        <v>0</v>
      </c>
      <c r="Q121" s="145">
        <v>0</v>
      </c>
      <c r="R121" s="145">
        <f>Q121*H121</f>
        <v>0</v>
      </c>
      <c r="S121" s="145">
        <v>0</v>
      </c>
      <c r="T121" s="146">
        <f>S121*H121</f>
        <v>0</v>
      </c>
      <c r="U121" s="34"/>
      <c r="V121" s="34"/>
      <c r="W121" s="34"/>
      <c r="X121" s="34"/>
      <c r="Y121" s="34"/>
      <c r="Z121" s="34"/>
      <c r="AA121" s="34"/>
      <c r="AB121" s="34"/>
      <c r="AC121" s="34"/>
      <c r="AD121" s="34"/>
      <c r="AE121" s="34"/>
      <c r="AR121" s="147" t="s">
        <v>139</v>
      </c>
      <c r="AT121" s="147" t="s">
        <v>134</v>
      </c>
      <c r="AU121" s="147" t="s">
        <v>77</v>
      </c>
      <c r="AY121" s="19" t="s">
        <v>132</v>
      </c>
      <c r="BE121" s="148">
        <f>IF(N121="základní",J121,0)</f>
        <v>0</v>
      </c>
      <c r="BF121" s="148">
        <f>IF(N121="snížená",J121,0)</f>
        <v>0</v>
      </c>
      <c r="BG121" s="148">
        <f>IF(N121="zákl. přenesená",J121,0)</f>
        <v>0</v>
      </c>
      <c r="BH121" s="148">
        <f>IF(N121="sníž. přenesená",J121,0)</f>
        <v>0</v>
      </c>
      <c r="BI121" s="148">
        <f>IF(N121="nulová",J121,0)</f>
        <v>0</v>
      </c>
      <c r="BJ121" s="19" t="s">
        <v>75</v>
      </c>
      <c r="BK121" s="148">
        <f>ROUND(I121*H121,2)</f>
        <v>0</v>
      </c>
      <c r="BL121" s="19" t="s">
        <v>139</v>
      </c>
      <c r="BM121" s="147" t="s">
        <v>151</v>
      </c>
    </row>
    <row r="122" spans="1:65" s="2" customFormat="1" ht="97.5">
      <c r="A122" s="34"/>
      <c r="B122" s="35"/>
      <c r="C122" s="34"/>
      <c r="D122" s="149" t="s">
        <v>141</v>
      </c>
      <c r="E122" s="34"/>
      <c r="F122" s="150" t="s">
        <v>152</v>
      </c>
      <c r="G122" s="34"/>
      <c r="H122" s="34"/>
      <c r="I122" s="151"/>
      <c r="J122" s="34"/>
      <c r="K122" s="34"/>
      <c r="L122" s="35"/>
      <c r="M122" s="152"/>
      <c r="N122" s="153"/>
      <c r="O122" s="55"/>
      <c r="P122" s="55"/>
      <c r="Q122" s="55"/>
      <c r="R122" s="55"/>
      <c r="S122" s="55"/>
      <c r="T122" s="56"/>
      <c r="U122" s="34"/>
      <c r="V122" s="34"/>
      <c r="W122" s="34"/>
      <c r="X122" s="34"/>
      <c r="Y122" s="34"/>
      <c r="Z122" s="34"/>
      <c r="AA122" s="34"/>
      <c r="AB122" s="34"/>
      <c r="AC122" s="34"/>
      <c r="AD122" s="34"/>
      <c r="AE122" s="34"/>
      <c r="AT122" s="19" t="s">
        <v>141</v>
      </c>
      <c r="AU122" s="19" t="s">
        <v>77</v>
      </c>
    </row>
    <row r="123" spans="1:65" s="13" customFormat="1">
      <c r="B123" s="154"/>
      <c r="D123" s="149" t="s">
        <v>143</v>
      </c>
      <c r="E123" s="155" t="s">
        <v>3</v>
      </c>
      <c r="F123" s="156" t="s">
        <v>153</v>
      </c>
      <c r="H123" s="155" t="s">
        <v>3</v>
      </c>
      <c r="I123" s="157"/>
      <c r="L123" s="154"/>
      <c r="M123" s="158"/>
      <c r="N123" s="159"/>
      <c r="O123" s="159"/>
      <c r="P123" s="159"/>
      <c r="Q123" s="159"/>
      <c r="R123" s="159"/>
      <c r="S123" s="159"/>
      <c r="T123" s="160"/>
      <c r="AT123" s="155" t="s">
        <v>143</v>
      </c>
      <c r="AU123" s="155" t="s">
        <v>77</v>
      </c>
      <c r="AV123" s="13" t="s">
        <v>75</v>
      </c>
      <c r="AW123" s="13" t="s">
        <v>29</v>
      </c>
      <c r="AX123" s="13" t="s">
        <v>67</v>
      </c>
      <c r="AY123" s="155" t="s">
        <v>132</v>
      </c>
    </row>
    <row r="124" spans="1:65" s="14" customFormat="1">
      <c r="B124" s="161"/>
      <c r="D124" s="149" t="s">
        <v>143</v>
      </c>
      <c r="E124" s="162" t="s">
        <v>3</v>
      </c>
      <c r="F124" s="163" t="s">
        <v>154</v>
      </c>
      <c r="H124" s="164">
        <v>60.42</v>
      </c>
      <c r="I124" s="165"/>
      <c r="L124" s="161"/>
      <c r="M124" s="166"/>
      <c r="N124" s="167"/>
      <c r="O124" s="167"/>
      <c r="P124" s="167"/>
      <c r="Q124" s="167"/>
      <c r="R124" s="167"/>
      <c r="S124" s="167"/>
      <c r="T124" s="168"/>
      <c r="AT124" s="162" t="s">
        <v>143</v>
      </c>
      <c r="AU124" s="162" t="s">
        <v>77</v>
      </c>
      <c r="AV124" s="14" t="s">
        <v>77</v>
      </c>
      <c r="AW124" s="14" t="s">
        <v>29</v>
      </c>
      <c r="AX124" s="14" t="s">
        <v>67</v>
      </c>
      <c r="AY124" s="162" t="s">
        <v>132</v>
      </c>
    </row>
    <row r="125" spans="1:65" s="13" customFormat="1">
      <c r="B125" s="154"/>
      <c r="D125" s="149" t="s">
        <v>143</v>
      </c>
      <c r="E125" s="155" t="s">
        <v>3</v>
      </c>
      <c r="F125" s="156" t="s">
        <v>155</v>
      </c>
      <c r="H125" s="155" t="s">
        <v>3</v>
      </c>
      <c r="I125" s="157"/>
      <c r="L125" s="154"/>
      <c r="M125" s="158"/>
      <c r="N125" s="159"/>
      <c r="O125" s="159"/>
      <c r="P125" s="159"/>
      <c r="Q125" s="159"/>
      <c r="R125" s="159"/>
      <c r="S125" s="159"/>
      <c r="T125" s="160"/>
      <c r="AT125" s="155" t="s">
        <v>143</v>
      </c>
      <c r="AU125" s="155" t="s">
        <v>77</v>
      </c>
      <c r="AV125" s="13" t="s">
        <v>75</v>
      </c>
      <c r="AW125" s="13" t="s">
        <v>29</v>
      </c>
      <c r="AX125" s="13" t="s">
        <v>67</v>
      </c>
      <c r="AY125" s="155" t="s">
        <v>132</v>
      </c>
    </row>
    <row r="126" spans="1:65" s="14" customFormat="1">
      <c r="B126" s="161"/>
      <c r="D126" s="149" t="s">
        <v>143</v>
      </c>
      <c r="E126" s="162" t="s">
        <v>3</v>
      </c>
      <c r="F126" s="163" t="s">
        <v>156</v>
      </c>
      <c r="H126" s="164">
        <v>12.544</v>
      </c>
      <c r="I126" s="165"/>
      <c r="L126" s="161"/>
      <c r="M126" s="166"/>
      <c r="N126" s="167"/>
      <c r="O126" s="167"/>
      <c r="P126" s="167"/>
      <c r="Q126" s="167"/>
      <c r="R126" s="167"/>
      <c r="S126" s="167"/>
      <c r="T126" s="168"/>
      <c r="AT126" s="162" t="s">
        <v>143</v>
      </c>
      <c r="AU126" s="162" t="s">
        <v>77</v>
      </c>
      <c r="AV126" s="14" t="s">
        <v>77</v>
      </c>
      <c r="AW126" s="14" t="s">
        <v>29</v>
      </c>
      <c r="AX126" s="14" t="s">
        <v>67</v>
      </c>
      <c r="AY126" s="162" t="s">
        <v>132</v>
      </c>
    </row>
    <row r="127" spans="1:65" s="13" customFormat="1">
      <c r="B127" s="154"/>
      <c r="D127" s="149" t="s">
        <v>143</v>
      </c>
      <c r="E127" s="155" t="s">
        <v>3</v>
      </c>
      <c r="F127" s="156" t="s">
        <v>157</v>
      </c>
      <c r="H127" s="155" t="s">
        <v>3</v>
      </c>
      <c r="I127" s="157"/>
      <c r="L127" s="154"/>
      <c r="M127" s="158"/>
      <c r="N127" s="159"/>
      <c r="O127" s="159"/>
      <c r="P127" s="159"/>
      <c r="Q127" s="159"/>
      <c r="R127" s="159"/>
      <c r="S127" s="159"/>
      <c r="T127" s="160"/>
      <c r="AT127" s="155" t="s">
        <v>143</v>
      </c>
      <c r="AU127" s="155" t="s">
        <v>77</v>
      </c>
      <c r="AV127" s="13" t="s">
        <v>75</v>
      </c>
      <c r="AW127" s="13" t="s">
        <v>29</v>
      </c>
      <c r="AX127" s="13" t="s">
        <v>67</v>
      </c>
      <c r="AY127" s="155" t="s">
        <v>132</v>
      </c>
    </row>
    <row r="128" spans="1:65" s="14" customFormat="1">
      <c r="B128" s="161"/>
      <c r="D128" s="149" t="s">
        <v>143</v>
      </c>
      <c r="E128" s="162" t="s">
        <v>3</v>
      </c>
      <c r="F128" s="163" t="s">
        <v>158</v>
      </c>
      <c r="H128" s="164">
        <v>8.2439999999999998</v>
      </c>
      <c r="I128" s="165"/>
      <c r="L128" s="161"/>
      <c r="M128" s="166"/>
      <c r="N128" s="167"/>
      <c r="O128" s="167"/>
      <c r="P128" s="167"/>
      <c r="Q128" s="167"/>
      <c r="R128" s="167"/>
      <c r="S128" s="167"/>
      <c r="T128" s="168"/>
      <c r="AT128" s="162" t="s">
        <v>143</v>
      </c>
      <c r="AU128" s="162" t="s">
        <v>77</v>
      </c>
      <c r="AV128" s="14" t="s">
        <v>77</v>
      </c>
      <c r="AW128" s="14" t="s">
        <v>29</v>
      </c>
      <c r="AX128" s="14" t="s">
        <v>67</v>
      </c>
      <c r="AY128" s="162" t="s">
        <v>132</v>
      </c>
    </row>
    <row r="129" spans="1:65" s="15" customFormat="1">
      <c r="B129" s="169"/>
      <c r="D129" s="149" t="s">
        <v>143</v>
      </c>
      <c r="E129" s="170" t="s">
        <v>3</v>
      </c>
      <c r="F129" s="171" t="s">
        <v>148</v>
      </c>
      <c r="H129" s="172">
        <v>81.207999999999998</v>
      </c>
      <c r="I129" s="173"/>
      <c r="L129" s="169"/>
      <c r="M129" s="174"/>
      <c r="N129" s="175"/>
      <c r="O129" s="175"/>
      <c r="P129" s="175"/>
      <c r="Q129" s="175"/>
      <c r="R129" s="175"/>
      <c r="S129" s="175"/>
      <c r="T129" s="176"/>
      <c r="AT129" s="170" t="s">
        <v>143</v>
      </c>
      <c r="AU129" s="170" t="s">
        <v>77</v>
      </c>
      <c r="AV129" s="15" t="s">
        <v>139</v>
      </c>
      <c r="AW129" s="15" t="s">
        <v>29</v>
      </c>
      <c r="AX129" s="15" t="s">
        <v>75</v>
      </c>
      <c r="AY129" s="170" t="s">
        <v>132</v>
      </c>
    </row>
    <row r="130" spans="1:65" s="2" customFormat="1" ht="37.9" customHeight="1">
      <c r="A130" s="34"/>
      <c r="B130" s="135"/>
      <c r="C130" s="136" t="s">
        <v>159</v>
      </c>
      <c r="D130" s="136" t="s">
        <v>134</v>
      </c>
      <c r="E130" s="137" t="s">
        <v>160</v>
      </c>
      <c r="F130" s="138" t="s">
        <v>161</v>
      </c>
      <c r="G130" s="139" t="s">
        <v>137</v>
      </c>
      <c r="H130" s="140">
        <v>81.316999999999993</v>
      </c>
      <c r="I130" s="141"/>
      <c r="J130" s="142">
        <f>ROUND(I130*H130,2)</f>
        <v>0</v>
      </c>
      <c r="K130" s="138" t="s">
        <v>138</v>
      </c>
      <c r="L130" s="35"/>
      <c r="M130" s="143" t="s">
        <v>3</v>
      </c>
      <c r="N130" s="144" t="s">
        <v>38</v>
      </c>
      <c r="O130" s="55"/>
      <c r="P130" s="145">
        <f>O130*H130</f>
        <v>0</v>
      </c>
      <c r="Q130" s="145">
        <v>0</v>
      </c>
      <c r="R130" s="145">
        <f>Q130*H130</f>
        <v>0</v>
      </c>
      <c r="S130" s="145">
        <v>0</v>
      </c>
      <c r="T130" s="146">
        <f>S130*H130</f>
        <v>0</v>
      </c>
      <c r="U130" s="34"/>
      <c r="V130" s="34"/>
      <c r="W130" s="34"/>
      <c r="X130" s="34"/>
      <c r="Y130" s="34"/>
      <c r="Z130" s="34"/>
      <c r="AA130" s="34"/>
      <c r="AB130" s="34"/>
      <c r="AC130" s="34"/>
      <c r="AD130" s="34"/>
      <c r="AE130" s="34"/>
      <c r="AR130" s="147" t="s">
        <v>139</v>
      </c>
      <c r="AT130" s="147" t="s">
        <v>134</v>
      </c>
      <c r="AU130" s="147" t="s">
        <v>77</v>
      </c>
      <c r="AY130" s="19" t="s">
        <v>132</v>
      </c>
      <c r="BE130" s="148">
        <f>IF(N130="základní",J130,0)</f>
        <v>0</v>
      </c>
      <c r="BF130" s="148">
        <f>IF(N130="snížená",J130,0)</f>
        <v>0</v>
      </c>
      <c r="BG130" s="148">
        <f>IF(N130="zákl. přenesená",J130,0)</f>
        <v>0</v>
      </c>
      <c r="BH130" s="148">
        <f>IF(N130="sníž. přenesená",J130,0)</f>
        <v>0</v>
      </c>
      <c r="BI130" s="148">
        <f>IF(N130="nulová",J130,0)</f>
        <v>0</v>
      </c>
      <c r="BJ130" s="19" t="s">
        <v>75</v>
      </c>
      <c r="BK130" s="148">
        <f>ROUND(I130*H130,2)</f>
        <v>0</v>
      </c>
      <c r="BL130" s="19" t="s">
        <v>139</v>
      </c>
      <c r="BM130" s="147" t="s">
        <v>162</v>
      </c>
    </row>
    <row r="131" spans="1:65" s="2" customFormat="1" ht="78">
      <c r="A131" s="34"/>
      <c r="B131" s="35"/>
      <c r="C131" s="34"/>
      <c r="D131" s="149" t="s">
        <v>141</v>
      </c>
      <c r="E131" s="34"/>
      <c r="F131" s="150" t="s">
        <v>163</v>
      </c>
      <c r="G131" s="34"/>
      <c r="H131" s="34"/>
      <c r="I131" s="151"/>
      <c r="J131" s="34"/>
      <c r="K131" s="34"/>
      <c r="L131" s="35"/>
      <c r="M131" s="152"/>
      <c r="N131" s="153"/>
      <c r="O131" s="55"/>
      <c r="P131" s="55"/>
      <c r="Q131" s="55"/>
      <c r="R131" s="55"/>
      <c r="S131" s="55"/>
      <c r="T131" s="56"/>
      <c r="U131" s="34"/>
      <c r="V131" s="34"/>
      <c r="W131" s="34"/>
      <c r="X131" s="34"/>
      <c r="Y131" s="34"/>
      <c r="Z131" s="34"/>
      <c r="AA131" s="34"/>
      <c r="AB131" s="34"/>
      <c r="AC131" s="34"/>
      <c r="AD131" s="34"/>
      <c r="AE131" s="34"/>
      <c r="AT131" s="19" t="s">
        <v>141</v>
      </c>
      <c r="AU131" s="19" t="s">
        <v>77</v>
      </c>
    </row>
    <row r="132" spans="1:65" s="13" customFormat="1">
      <c r="B132" s="154"/>
      <c r="D132" s="149" t="s">
        <v>143</v>
      </c>
      <c r="E132" s="155" t="s">
        <v>3</v>
      </c>
      <c r="F132" s="156" t="s">
        <v>164</v>
      </c>
      <c r="H132" s="155" t="s">
        <v>3</v>
      </c>
      <c r="I132" s="157"/>
      <c r="L132" s="154"/>
      <c r="M132" s="158"/>
      <c r="N132" s="159"/>
      <c r="O132" s="159"/>
      <c r="P132" s="159"/>
      <c r="Q132" s="159"/>
      <c r="R132" s="159"/>
      <c r="S132" s="159"/>
      <c r="T132" s="160"/>
      <c r="AT132" s="155" t="s">
        <v>143</v>
      </c>
      <c r="AU132" s="155" t="s">
        <v>77</v>
      </c>
      <c r="AV132" s="13" t="s">
        <v>75</v>
      </c>
      <c r="AW132" s="13" t="s">
        <v>29</v>
      </c>
      <c r="AX132" s="13" t="s">
        <v>67</v>
      </c>
      <c r="AY132" s="155" t="s">
        <v>132</v>
      </c>
    </row>
    <row r="133" spans="1:65" s="14" customFormat="1" ht="22.5">
      <c r="B133" s="161"/>
      <c r="D133" s="149" t="s">
        <v>143</v>
      </c>
      <c r="E133" s="162" t="s">
        <v>3</v>
      </c>
      <c r="F133" s="163" t="s">
        <v>165</v>
      </c>
      <c r="H133" s="164">
        <v>81.316999999999993</v>
      </c>
      <c r="I133" s="165"/>
      <c r="L133" s="161"/>
      <c r="M133" s="166"/>
      <c r="N133" s="167"/>
      <c r="O133" s="167"/>
      <c r="P133" s="167"/>
      <c r="Q133" s="167"/>
      <c r="R133" s="167"/>
      <c r="S133" s="167"/>
      <c r="T133" s="168"/>
      <c r="AT133" s="162" t="s">
        <v>143</v>
      </c>
      <c r="AU133" s="162" t="s">
        <v>77</v>
      </c>
      <c r="AV133" s="14" t="s">
        <v>77</v>
      </c>
      <c r="AW133" s="14" t="s">
        <v>29</v>
      </c>
      <c r="AX133" s="14" t="s">
        <v>75</v>
      </c>
      <c r="AY133" s="162" t="s">
        <v>132</v>
      </c>
    </row>
    <row r="134" spans="1:65" s="2" customFormat="1" ht="49.15" customHeight="1">
      <c r="A134" s="34"/>
      <c r="B134" s="135"/>
      <c r="C134" s="136" t="s">
        <v>139</v>
      </c>
      <c r="D134" s="136" t="s">
        <v>134</v>
      </c>
      <c r="E134" s="137" t="s">
        <v>166</v>
      </c>
      <c r="F134" s="138" t="s">
        <v>167</v>
      </c>
      <c r="G134" s="139" t="s">
        <v>137</v>
      </c>
      <c r="H134" s="140">
        <v>3.133</v>
      </c>
      <c r="I134" s="141"/>
      <c r="J134" s="142">
        <f>ROUND(I134*H134,2)</f>
        <v>0</v>
      </c>
      <c r="K134" s="138" t="s">
        <v>138</v>
      </c>
      <c r="L134" s="35"/>
      <c r="M134" s="143" t="s">
        <v>3</v>
      </c>
      <c r="N134" s="144" t="s">
        <v>38</v>
      </c>
      <c r="O134" s="55"/>
      <c r="P134" s="145">
        <f>O134*H134</f>
        <v>0</v>
      </c>
      <c r="Q134" s="145">
        <v>0</v>
      </c>
      <c r="R134" s="145">
        <f>Q134*H134</f>
        <v>0</v>
      </c>
      <c r="S134" s="145">
        <v>0</v>
      </c>
      <c r="T134" s="146">
        <f>S134*H134</f>
        <v>0</v>
      </c>
      <c r="U134" s="34"/>
      <c r="V134" s="34"/>
      <c r="W134" s="34"/>
      <c r="X134" s="34"/>
      <c r="Y134" s="34"/>
      <c r="Z134" s="34"/>
      <c r="AA134" s="34"/>
      <c r="AB134" s="34"/>
      <c r="AC134" s="34"/>
      <c r="AD134" s="34"/>
      <c r="AE134" s="34"/>
      <c r="AR134" s="147" t="s">
        <v>139</v>
      </c>
      <c r="AT134" s="147" t="s">
        <v>134</v>
      </c>
      <c r="AU134" s="147" t="s">
        <v>77</v>
      </c>
      <c r="AY134" s="19" t="s">
        <v>132</v>
      </c>
      <c r="BE134" s="148">
        <f>IF(N134="základní",J134,0)</f>
        <v>0</v>
      </c>
      <c r="BF134" s="148">
        <f>IF(N134="snížená",J134,0)</f>
        <v>0</v>
      </c>
      <c r="BG134" s="148">
        <f>IF(N134="zákl. přenesená",J134,0)</f>
        <v>0</v>
      </c>
      <c r="BH134" s="148">
        <f>IF(N134="sníž. přenesená",J134,0)</f>
        <v>0</v>
      </c>
      <c r="BI134" s="148">
        <f>IF(N134="nulová",J134,0)</f>
        <v>0</v>
      </c>
      <c r="BJ134" s="19" t="s">
        <v>75</v>
      </c>
      <c r="BK134" s="148">
        <f>ROUND(I134*H134,2)</f>
        <v>0</v>
      </c>
      <c r="BL134" s="19" t="s">
        <v>139</v>
      </c>
      <c r="BM134" s="147" t="s">
        <v>168</v>
      </c>
    </row>
    <row r="135" spans="1:65" s="2" customFormat="1" ht="48.75">
      <c r="A135" s="34"/>
      <c r="B135" s="35"/>
      <c r="C135" s="34"/>
      <c r="D135" s="149" t="s">
        <v>141</v>
      </c>
      <c r="E135" s="34"/>
      <c r="F135" s="150" t="s">
        <v>169</v>
      </c>
      <c r="G135" s="34"/>
      <c r="H135" s="34"/>
      <c r="I135" s="151"/>
      <c r="J135" s="34"/>
      <c r="K135" s="34"/>
      <c r="L135" s="35"/>
      <c r="M135" s="152"/>
      <c r="N135" s="153"/>
      <c r="O135" s="55"/>
      <c r="P135" s="55"/>
      <c r="Q135" s="55"/>
      <c r="R135" s="55"/>
      <c r="S135" s="55"/>
      <c r="T135" s="56"/>
      <c r="U135" s="34"/>
      <c r="V135" s="34"/>
      <c r="W135" s="34"/>
      <c r="X135" s="34"/>
      <c r="Y135" s="34"/>
      <c r="Z135" s="34"/>
      <c r="AA135" s="34"/>
      <c r="AB135" s="34"/>
      <c r="AC135" s="34"/>
      <c r="AD135" s="34"/>
      <c r="AE135" s="34"/>
      <c r="AT135" s="19" t="s">
        <v>141</v>
      </c>
      <c r="AU135" s="19" t="s">
        <v>77</v>
      </c>
    </row>
    <row r="136" spans="1:65" s="13" customFormat="1">
      <c r="B136" s="154"/>
      <c r="D136" s="149" t="s">
        <v>143</v>
      </c>
      <c r="E136" s="155" t="s">
        <v>3</v>
      </c>
      <c r="F136" s="156" t="s">
        <v>170</v>
      </c>
      <c r="H136" s="155" t="s">
        <v>3</v>
      </c>
      <c r="I136" s="157"/>
      <c r="L136" s="154"/>
      <c r="M136" s="158"/>
      <c r="N136" s="159"/>
      <c r="O136" s="159"/>
      <c r="P136" s="159"/>
      <c r="Q136" s="159"/>
      <c r="R136" s="159"/>
      <c r="S136" s="159"/>
      <c r="T136" s="160"/>
      <c r="AT136" s="155" t="s">
        <v>143</v>
      </c>
      <c r="AU136" s="155" t="s">
        <v>77</v>
      </c>
      <c r="AV136" s="13" t="s">
        <v>75</v>
      </c>
      <c r="AW136" s="13" t="s">
        <v>29</v>
      </c>
      <c r="AX136" s="13" t="s">
        <v>67</v>
      </c>
      <c r="AY136" s="155" t="s">
        <v>132</v>
      </c>
    </row>
    <row r="137" spans="1:65" s="14" customFormat="1">
      <c r="B137" s="161"/>
      <c r="D137" s="149" t="s">
        <v>143</v>
      </c>
      <c r="E137" s="162" t="s">
        <v>3</v>
      </c>
      <c r="F137" s="163" t="s">
        <v>171</v>
      </c>
      <c r="H137" s="164">
        <v>0.63</v>
      </c>
      <c r="I137" s="165"/>
      <c r="L137" s="161"/>
      <c r="M137" s="166"/>
      <c r="N137" s="167"/>
      <c r="O137" s="167"/>
      <c r="P137" s="167"/>
      <c r="Q137" s="167"/>
      <c r="R137" s="167"/>
      <c r="S137" s="167"/>
      <c r="T137" s="168"/>
      <c r="AT137" s="162" t="s">
        <v>143</v>
      </c>
      <c r="AU137" s="162" t="s">
        <v>77</v>
      </c>
      <c r="AV137" s="14" t="s">
        <v>77</v>
      </c>
      <c r="AW137" s="14" t="s">
        <v>29</v>
      </c>
      <c r="AX137" s="14" t="s">
        <v>67</v>
      </c>
      <c r="AY137" s="162" t="s">
        <v>132</v>
      </c>
    </row>
    <row r="138" spans="1:65" s="14" customFormat="1">
      <c r="B138" s="161"/>
      <c r="D138" s="149" t="s">
        <v>143</v>
      </c>
      <c r="E138" s="162" t="s">
        <v>3</v>
      </c>
      <c r="F138" s="163" t="s">
        <v>172</v>
      </c>
      <c r="H138" s="164">
        <v>0.50600000000000001</v>
      </c>
      <c r="I138" s="165"/>
      <c r="L138" s="161"/>
      <c r="M138" s="166"/>
      <c r="N138" s="167"/>
      <c r="O138" s="167"/>
      <c r="P138" s="167"/>
      <c r="Q138" s="167"/>
      <c r="R138" s="167"/>
      <c r="S138" s="167"/>
      <c r="T138" s="168"/>
      <c r="AT138" s="162" t="s">
        <v>143</v>
      </c>
      <c r="AU138" s="162" t="s">
        <v>77</v>
      </c>
      <c r="AV138" s="14" t="s">
        <v>77</v>
      </c>
      <c r="AW138" s="14" t="s">
        <v>29</v>
      </c>
      <c r="AX138" s="14" t="s">
        <v>67</v>
      </c>
      <c r="AY138" s="162" t="s">
        <v>132</v>
      </c>
    </row>
    <row r="139" spans="1:65" s="14" customFormat="1">
      <c r="B139" s="161"/>
      <c r="D139" s="149" t="s">
        <v>143</v>
      </c>
      <c r="E139" s="162" t="s">
        <v>3</v>
      </c>
      <c r="F139" s="163" t="s">
        <v>173</v>
      </c>
      <c r="H139" s="164">
        <v>0.75900000000000001</v>
      </c>
      <c r="I139" s="165"/>
      <c r="L139" s="161"/>
      <c r="M139" s="166"/>
      <c r="N139" s="167"/>
      <c r="O139" s="167"/>
      <c r="P139" s="167"/>
      <c r="Q139" s="167"/>
      <c r="R139" s="167"/>
      <c r="S139" s="167"/>
      <c r="T139" s="168"/>
      <c r="AT139" s="162" t="s">
        <v>143</v>
      </c>
      <c r="AU139" s="162" t="s">
        <v>77</v>
      </c>
      <c r="AV139" s="14" t="s">
        <v>77</v>
      </c>
      <c r="AW139" s="14" t="s">
        <v>29</v>
      </c>
      <c r="AX139" s="14" t="s">
        <v>67</v>
      </c>
      <c r="AY139" s="162" t="s">
        <v>132</v>
      </c>
    </row>
    <row r="140" spans="1:65" s="14" customFormat="1">
      <c r="B140" s="161"/>
      <c r="D140" s="149" t="s">
        <v>143</v>
      </c>
      <c r="E140" s="162" t="s">
        <v>3</v>
      </c>
      <c r="F140" s="163" t="s">
        <v>174</v>
      </c>
      <c r="H140" s="164">
        <v>1.238</v>
      </c>
      <c r="I140" s="165"/>
      <c r="L140" s="161"/>
      <c r="M140" s="166"/>
      <c r="N140" s="167"/>
      <c r="O140" s="167"/>
      <c r="P140" s="167"/>
      <c r="Q140" s="167"/>
      <c r="R140" s="167"/>
      <c r="S140" s="167"/>
      <c r="T140" s="168"/>
      <c r="AT140" s="162" t="s">
        <v>143</v>
      </c>
      <c r="AU140" s="162" t="s">
        <v>77</v>
      </c>
      <c r="AV140" s="14" t="s">
        <v>77</v>
      </c>
      <c r="AW140" s="14" t="s">
        <v>29</v>
      </c>
      <c r="AX140" s="14" t="s">
        <v>67</v>
      </c>
      <c r="AY140" s="162" t="s">
        <v>132</v>
      </c>
    </row>
    <row r="141" spans="1:65" s="15" customFormat="1">
      <c r="B141" s="169"/>
      <c r="D141" s="149" t="s">
        <v>143</v>
      </c>
      <c r="E141" s="170" t="s">
        <v>3</v>
      </c>
      <c r="F141" s="171" t="s">
        <v>148</v>
      </c>
      <c r="H141" s="172">
        <v>3.133</v>
      </c>
      <c r="I141" s="173"/>
      <c r="L141" s="169"/>
      <c r="M141" s="174"/>
      <c r="N141" s="175"/>
      <c r="O141" s="175"/>
      <c r="P141" s="175"/>
      <c r="Q141" s="175"/>
      <c r="R141" s="175"/>
      <c r="S141" s="175"/>
      <c r="T141" s="176"/>
      <c r="AT141" s="170" t="s">
        <v>143</v>
      </c>
      <c r="AU141" s="170" t="s">
        <v>77</v>
      </c>
      <c r="AV141" s="15" t="s">
        <v>139</v>
      </c>
      <c r="AW141" s="15" t="s">
        <v>29</v>
      </c>
      <c r="AX141" s="15" t="s">
        <v>75</v>
      </c>
      <c r="AY141" s="170" t="s">
        <v>132</v>
      </c>
    </row>
    <row r="142" spans="1:65" s="2" customFormat="1" ht="24.2" customHeight="1">
      <c r="A142" s="34"/>
      <c r="B142" s="135"/>
      <c r="C142" s="136" t="s">
        <v>175</v>
      </c>
      <c r="D142" s="136" t="s">
        <v>134</v>
      </c>
      <c r="E142" s="137" t="s">
        <v>176</v>
      </c>
      <c r="F142" s="138" t="s">
        <v>177</v>
      </c>
      <c r="G142" s="139" t="s">
        <v>137</v>
      </c>
      <c r="H142" s="140">
        <v>3.8239999999999998</v>
      </c>
      <c r="I142" s="141"/>
      <c r="J142" s="142">
        <f>ROUND(I142*H142,2)</f>
        <v>0</v>
      </c>
      <c r="K142" s="138" t="s">
        <v>138</v>
      </c>
      <c r="L142" s="35"/>
      <c r="M142" s="143" t="s">
        <v>3</v>
      </c>
      <c r="N142" s="144" t="s">
        <v>38</v>
      </c>
      <c r="O142" s="55"/>
      <c r="P142" s="145">
        <f>O142*H142</f>
        <v>0</v>
      </c>
      <c r="Q142" s="145">
        <v>0</v>
      </c>
      <c r="R142" s="145">
        <f>Q142*H142</f>
        <v>0</v>
      </c>
      <c r="S142" s="145">
        <v>0</v>
      </c>
      <c r="T142" s="146">
        <f>S142*H142</f>
        <v>0</v>
      </c>
      <c r="U142" s="34"/>
      <c r="V142" s="34"/>
      <c r="W142" s="34"/>
      <c r="X142" s="34"/>
      <c r="Y142" s="34"/>
      <c r="Z142" s="34"/>
      <c r="AA142" s="34"/>
      <c r="AB142" s="34"/>
      <c r="AC142" s="34"/>
      <c r="AD142" s="34"/>
      <c r="AE142" s="34"/>
      <c r="AR142" s="147" t="s">
        <v>139</v>
      </c>
      <c r="AT142" s="147" t="s">
        <v>134</v>
      </c>
      <c r="AU142" s="147" t="s">
        <v>77</v>
      </c>
      <c r="AY142" s="19" t="s">
        <v>132</v>
      </c>
      <c r="BE142" s="148">
        <f>IF(N142="základní",J142,0)</f>
        <v>0</v>
      </c>
      <c r="BF142" s="148">
        <f>IF(N142="snížená",J142,0)</f>
        <v>0</v>
      </c>
      <c r="BG142" s="148">
        <f>IF(N142="zákl. přenesená",J142,0)</f>
        <v>0</v>
      </c>
      <c r="BH142" s="148">
        <f>IF(N142="sníž. přenesená",J142,0)</f>
        <v>0</v>
      </c>
      <c r="BI142" s="148">
        <f>IF(N142="nulová",J142,0)</f>
        <v>0</v>
      </c>
      <c r="BJ142" s="19" t="s">
        <v>75</v>
      </c>
      <c r="BK142" s="148">
        <f>ROUND(I142*H142,2)</f>
        <v>0</v>
      </c>
      <c r="BL142" s="19" t="s">
        <v>139</v>
      </c>
      <c r="BM142" s="147" t="s">
        <v>178</v>
      </c>
    </row>
    <row r="143" spans="1:65" s="2" customFormat="1" ht="58.5">
      <c r="A143" s="34"/>
      <c r="B143" s="35"/>
      <c r="C143" s="34"/>
      <c r="D143" s="149" t="s">
        <v>141</v>
      </c>
      <c r="E143" s="34"/>
      <c r="F143" s="150" t="s">
        <v>179</v>
      </c>
      <c r="G143" s="34"/>
      <c r="H143" s="34"/>
      <c r="I143" s="151"/>
      <c r="J143" s="34"/>
      <c r="K143" s="34"/>
      <c r="L143" s="35"/>
      <c r="M143" s="152"/>
      <c r="N143" s="153"/>
      <c r="O143" s="55"/>
      <c r="P143" s="55"/>
      <c r="Q143" s="55"/>
      <c r="R143" s="55"/>
      <c r="S143" s="55"/>
      <c r="T143" s="56"/>
      <c r="U143" s="34"/>
      <c r="V143" s="34"/>
      <c r="W143" s="34"/>
      <c r="X143" s="34"/>
      <c r="Y143" s="34"/>
      <c r="Z143" s="34"/>
      <c r="AA143" s="34"/>
      <c r="AB143" s="34"/>
      <c r="AC143" s="34"/>
      <c r="AD143" s="34"/>
      <c r="AE143" s="34"/>
      <c r="AT143" s="19" t="s">
        <v>141</v>
      </c>
      <c r="AU143" s="19" t="s">
        <v>77</v>
      </c>
    </row>
    <row r="144" spans="1:65" s="13" customFormat="1">
      <c r="B144" s="154"/>
      <c r="D144" s="149" t="s">
        <v>143</v>
      </c>
      <c r="E144" s="155" t="s">
        <v>3</v>
      </c>
      <c r="F144" s="156" t="s">
        <v>180</v>
      </c>
      <c r="H144" s="155" t="s">
        <v>3</v>
      </c>
      <c r="I144" s="157"/>
      <c r="L144" s="154"/>
      <c r="M144" s="158"/>
      <c r="N144" s="159"/>
      <c r="O144" s="159"/>
      <c r="P144" s="159"/>
      <c r="Q144" s="159"/>
      <c r="R144" s="159"/>
      <c r="S144" s="159"/>
      <c r="T144" s="160"/>
      <c r="AT144" s="155" t="s">
        <v>143</v>
      </c>
      <c r="AU144" s="155" t="s">
        <v>77</v>
      </c>
      <c r="AV144" s="13" t="s">
        <v>75</v>
      </c>
      <c r="AW144" s="13" t="s">
        <v>29</v>
      </c>
      <c r="AX144" s="13" t="s">
        <v>67</v>
      </c>
      <c r="AY144" s="155" t="s">
        <v>132</v>
      </c>
    </row>
    <row r="145" spans="1:65" s="14" customFormat="1">
      <c r="B145" s="161"/>
      <c r="D145" s="149" t="s">
        <v>143</v>
      </c>
      <c r="E145" s="162" t="s">
        <v>3</v>
      </c>
      <c r="F145" s="163" t="s">
        <v>181</v>
      </c>
      <c r="H145" s="164">
        <v>3.8239999999999998</v>
      </c>
      <c r="I145" s="165"/>
      <c r="L145" s="161"/>
      <c r="M145" s="166"/>
      <c r="N145" s="167"/>
      <c r="O145" s="167"/>
      <c r="P145" s="167"/>
      <c r="Q145" s="167"/>
      <c r="R145" s="167"/>
      <c r="S145" s="167"/>
      <c r="T145" s="168"/>
      <c r="AT145" s="162" t="s">
        <v>143</v>
      </c>
      <c r="AU145" s="162" t="s">
        <v>77</v>
      </c>
      <c r="AV145" s="14" t="s">
        <v>77</v>
      </c>
      <c r="AW145" s="14" t="s">
        <v>29</v>
      </c>
      <c r="AX145" s="14" t="s">
        <v>75</v>
      </c>
      <c r="AY145" s="162" t="s">
        <v>132</v>
      </c>
    </row>
    <row r="146" spans="1:65" s="2" customFormat="1" ht="62.65" customHeight="1">
      <c r="A146" s="34"/>
      <c r="B146" s="135"/>
      <c r="C146" s="136" t="s">
        <v>182</v>
      </c>
      <c r="D146" s="136" t="s">
        <v>134</v>
      </c>
      <c r="E146" s="137" t="s">
        <v>183</v>
      </c>
      <c r="F146" s="138" t="s">
        <v>184</v>
      </c>
      <c r="G146" s="139" t="s">
        <v>137</v>
      </c>
      <c r="H146" s="140">
        <v>3.8239999999999998</v>
      </c>
      <c r="I146" s="141"/>
      <c r="J146" s="142">
        <f>ROUND(I146*H146,2)</f>
        <v>0</v>
      </c>
      <c r="K146" s="138" t="s">
        <v>138</v>
      </c>
      <c r="L146" s="35"/>
      <c r="M146" s="143" t="s">
        <v>3</v>
      </c>
      <c r="N146" s="144" t="s">
        <v>38</v>
      </c>
      <c r="O146" s="55"/>
      <c r="P146" s="145">
        <f>O146*H146</f>
        <v>0</v>
      </c>
      <c r="Q146" s="145">
        <v>0</v>
      </c>
      <c r="R146" s="145">
        <f>Q146*H146</f>
        <v>0</v>
      </c>
      <c r="S146" s="145">
        <v>0</v>
      </c>
      <c r="T146" s="146">
        <f>S146*H146</f>
        <v>0</v>
      </c>
      <c r="U146" s="34"/>
      <c r="V146" s="34"/>
      <c r="W146" s="34"/>
      <c r="X146" s="34"/>
      <c r="Y146" s="34"/>
      <c r="Z146" s="34"/>
      <c r="AA146" s="34"/>
      <c r="AB146" s="34"/>
      <c r="AC146" s="34"/>
      <c r="AD146" s="34"/>
      <c r="AE146" s="34"/>
      <c r="AR146" s="147" t="s">
        <v>139</v>
      </c>
      <c r="AT146" s="147" t="s">
        <v>134</v>
      </c>
      <c r="AU146" s="147" t="s">
        <v>77</v>
      </c>
      <c r="AY146" s="19" t="s">
        <v>132</v>
      </c>
      <c r="BE146" s="148">
        <f>IF(N146="základní",J146,0)</f>
        <v>0</v>
      </c>
      <c r="BF146" s="148">
        <f>IF(N146="snížená",J146,0)</f>
        <v>0</v>
      </c>
      <c r="BG146" s="148">
        <f>IF(N146="zákl. přenesená",J146,0)</f>
        <v>0</v>
      </c>
      <c r="BH146" s="148">
        <f>IF(N146="sníž. přenesená",J146,0)</f>
        <v>0</v>
      </c>
      <c r="BI146" s="148">
        <f>IF(N146="nulová",J146,0)</f>
        <v>0</v>
      </c>
      <c r="BJ146" s="19" t="s">
        <v>75</v>
      </c>
      <c r="BK146" s="148">
        <f>ROUND(I146*H146,2)</f>
        <v>0</v>
      </c>
      <c r="BL146" s="19" t="s">
        <v>139</v>
      </c>
      <c r="BM146" s="147" t="s">
        <v>185</v>
      </c>
    </row>
    <row r="147" spans="1:65" s="2" customFormat="1" ht="62.65" customHeight="1">
      <c r="A147" s="34"/>
      <c r="B147" s="135"/>
      <c r="C147" s="136" t="s">
        <v>186</v>
      </c>
      <c r="D147" s="136" t="s">
        <v>134</v>
      </c>
      <c r="E147" s="137" t="s">
        <v>187</v>
      </c>
      <c r="F147" s="138" t="s">
        <v>188</v>
      </c>
      <c r="G147" s="139" t="s">
        <v>137</v>
      </c>
      <c r="H147" s="140">
        <v>7.6479999999999997</v>
      </c>
      <c r="I147" s="141"/>
      <c r="J147" s="142">
        <f>ROUND(I147*H147,2)</f>
        <v>0</v>
      </c>
      <c r="K147" s="138" t="s">
        <v>138</v>
      </c>
      <c r="L147" s="35"/>
      <c r="M147" s="143" t="s">
        <v>3</v>
      </c>
      <c r="N147" s="144" t="s">
        <v>38</v>
      </c>
      <c r="O147" s="55"/>
      <c r="P147" s="145">
        <f>O147*H147</f>
        <v>0</v>
      </c>
      <c r="Q147" s="145">
        <v>0</v>
      </c>
      <c r="R147" s="145">
        <f>Q147*H147</f>
        <v>0</v>
      </c>
      <c r="S147" s="145">
        <v>0</v>
      </c>
      <c r="T147" s="146">
        <f>S147*H147</f>
        <v>0</v>
      </c>
      <c r="U147" s="34"/>
      <c r="V147" s="34"/>
      <c r="W147" s="34"/>
      <c r="X147" s="34"/>
      <c r="Y147" s="34"/>
      <c r="Z147" s="34"/>
      <c r="AA147" s="34"/>
      <c r="AB147" s="34"/>
      <c r="AC147" s="34"/>
      <c r="AD147" s="34"/>
      <c r="AE147" s="34"/>
      <c r="AR147" s="147" t="s">
        <v>139</v>
      </c>
      <c r="AT147" s="147" t="s">
        <v>134</v>
      </c>
      <c r="AU147" s="147" t="s">
        <v>77</v>
      </c>
      <c r="AY147" s="19" t="s">
        <v>132</v>
      </c>
      <c r="BE147" s="148">
        <f>IF(N147="základní",J147,0)</f>
        <v>0</v>
      </c>
      <c r="BF147" s="148">
        <f>IF(N147="snížená",J147,0)</f>
        <v>0</v>
      </c>
      <c r="BG147" s="148">
        <f>IF(N147="zákl. přenesená",J147,0)</f>
        <v>0</v>
      </c>
      <c r="BH147" s="148">
        <f>IF(N147="sníž. přenesená",J147,0)</f>
        <v>0</v>
      </c>
      <c r="BI147" s="148">
        <f>IF(N147="nulová",J147,0)</f>
        <v>0</v>
      </c>
      <c r="BJ147" s="19" t="s">
        <v>75</v>
      </c>
      <c r="BK147" s="148">
        <f>ROUND(I147*H147,2)</f>
        <v>0</v>
      </c>
      <c r="BL147" s="19" t="s">
        <v>139</v>
      </c>
      <c r="BM147" s="147" t="s">
        <v>189</v>
      </c>
    </row>
    <row r="148" spans="1:65" s="14" customFormat="1">
      <c r="B148" s="161"/>
      <c r="D148" s="149" t="s">
        <v>143</v>
      </c>
      <c r="E148" s="162" t="s">
        <v>3</v>
      </c>
      <c r="F148" s="163" t="s">
        <v>190</v>
      </c>
      <c r="H148" s="164">
        <v>7.6479999999999997</v>
      </c>
      <c r="I148" s="165"/>
      <c r="L148" s="161"/>
      <c r="M148" s="166"/>
      <c r="N148" s="167"/>
      <c r="O148" s="167"/>
      <c r="P148" s="167"/>
      <c r="Q148" s="167"/>
      <c r="R148" s="167"/>
      <c r="S148" s="167"/>
      <c r="T148" s="168"/>
      <c r="AT148" s="162" t="s">
        <v>143</v>
      </c>
      <c r="AU148" s="162" t="s">
        <v>77</v>
      </c>
      <c r="AV148" s="14" t="s">
        <v>77</v>
      </c>
      <c r="AW148" s="14" t="s">
        <v>29</v>
      </c>
      <c r="AX148" s="14" t="s">
        <v>75</v>
      </c>
      <c r="AY148" s="162" t="s">
        <v>132</v>
      </c>
    </row>
    <row r="149" spans="1:65" s="2" customFormat="1" ht="62.65" customHeight="1">
      <c r="A149" s="34"/>
      <c r="B149" s="135"/>
      <c r="C149" s="136" t="s">
        <v>191</v>
      </c>
      <c r="D149" s="136" t="s">
        <v>134</v>
      </c>
      <c r="E149" s="137" t="s">
        <v>192</v>
      </c>
      <c r="F149" s="138" t="s">
        <v>193</v>
      </c>
      <c r="G149" s="139" t="s">
        <v>137</v>
      </c>
      <c r="H149" s="140">
        <v>33.718000000000004</v>
      </c>
      <c r="I149" s="141"/>
      <c r="J149" s="142">
        <f>ROUND(I149*H149,2)</f>
        <v>0</v>
      </c>
      <c r="K149" s="138" t="s">
        <v>138</v>
      </c>
      <c r="L149" s="35"/>
      <c r="M149" s="143" t="s">
        <v>3</v>
      </c>
      <c r="N149" s="144" t="s">
        <v>38</v>
      </c>
      <c r="O149" s="55"/>
      <c r="P149" s="145">
        <f>O149*H149</f>
        <v>0</v>
      </c>
      <c r="Q149" s="145">
        <v>0</v>
      </c>
      <c r="R149" s="145">
        <f>Q149*H149</f>
        <v>0</v>
      </c>
      <c r="S149" s="145">
        <v>0</v>
      </c>
      <c r="T149" s="146">
        <f>S149*H149</f>
        <v>0</v>
      </c>
      <c r="U149" s="34"/>
      <c r="V149" s="34"/>
      <c r="W149" s="34"/>
      <c r="X149" s="34"/>
      <c r="Y149" s="34"/>
      <c r="Z149" s="34"/>
      <c r="AA149" s="34"/>
      <c r="AB149" s="34"/>
      <c r="AC149" s="34"/>
      <c r="AD149" s="34"/>
      <c r="AE149" s="34"/>
      <c r="AR149" s="147" t="s">
        <v>139</v>
      </c>
      <c r="AT149" s="147" t="s">
        <v>134</v>
      </c>
      <c r="AU149" s="147" t="s">
        <v>77</v>
      </c>
      <c r="AY149" s="19" t="s">
        <v>132</v>
      </c>
      <c r="BE149" s="148">
        <f>IF(N149="základní",J149,0)</f>
        <v>0</v>
      </c>
      <c r="BF149" s="148">
        <f>IF(N149="snížená",J149,0)</f>
        <v>0</v>
      </c>
      <c r="BG149" s="148">
        <f>IF(N149="zákl. přenesená",J149,0)</f>
        <v>0</v>
      </c>
      <c r="BH149" s="148">
        <f>IF(N149="sníž. přenesená",J149,0)</f>
        <v>0</v>
      </c>
      <c r="BI149" s="148">
        <f>IF(N149="nulová",J149,0)</f>
        <v>0</v>
      </c>
      <c r="BJ149" s="19" t="s">
        <v>75</v>
      </c>
      <c r="BK149" s="148">
        <f>ROUND(I149*H149,2)</f>
        <v>0</v>
      </c>
      <c r="BL149" s="19" t="s">
        <v>139</v>
      </c>
      <c r="BM149" s="147" t="s">
        <v>194</v>
      </c>
    </row>
    <row r="150" spans="1:65" s="2" customFormat="1" ht="78">
      <c r="A150" s="34"/>
      <c r="B150" s="35"/>
      <c r="C150" s="34"/>
      <c r="D150" s="149" t="s">
        <v>141</v>
      </c>
      <c r="E150" s="34"/>
      <c r="F150" s="150" t="s">
        <v>195</v>
      </c>
      <c r="G150" s="34"/>
      <c r="H150" s="34"/>
      <c r="I150" s="151"/>
      <c r="J150" s="34"/>
      <c r="K150" s="34"/>
      <c r="L150" s="35"/>
      <c r="M150" s="152"/>
      <c r="N150" s="153"/>
      <c r="O150" s="55"/>
      <c r="P150" s="55"/>
      <c r="Q150" s="55"/>
      <c r="R150" s="55"/>
      <c r="S150" s="55"/>
      <c r="T150" s="56"/>
      <c r="U150" s="34"/>
      <c r="V150" s="34"/>
      <c r="W150" s="34"/>
      <c r="X150" s="34"/>
      <c r="Y150" s="34"/>
      <c r="Z150" s="34"/>
      <c r="AA150" s="34"/>
      <c r="AB150" s="34"/>
      <c r="AC150" s="34"/>
      <c r="AD150" s="34"/>
      <c r="AE150" s="34"/>
      <c r="AT150" s="19" t="s">
        <v>141</v>
      </c>
      <c r="AU150" s="19" t="s">
        <v>77</v>
      </c>
    </row>
    <row r="151" spans="1:65" s="13" customFormat="1">
      <c r="B151" s="154"/>
      <c r="D151" s="149" t="s">
        <v>143</v>
      </c>
      <c r="E151" s="155" t="s">
        <v>3</v>
      </c>
      <c r="F151" s="156" t="s">
        <v>196</v>
      </c>
      <c r="H151" s="155" t="s">
        <v>3</v>
      </c>
      <c r="I151" s="157"/>
      <c r="L151" s="154"/>
      <c r="M151" s="158"/>
      <c r="N151" s="159"/>
      <c r="O151" s="159"/>
      <c r="P151" s="159"/>
      <c r="Q151" s="159"/>
      <c r="R151" s="159"/>
      <c r="S151" s="159"/>
      <c r="T151" s="160"/>
      <c r="AT151" s="155" t="s">
        <v>143</v>
      </c>
      <c r="AU151" s="155" t="s">
        <v>77</v>
      </c>
      <c r="AV151" s="13" t="s">
        <v>75</v>
      </c>
      <c r="AW151" s="13" t="s">
        <v>29</v>
      </c>
      <c r="AX151" s="13" t="s">
        <v>67</v>
      </c>
      <c r="AY151" s="155" t="s">
        <v>132</v>
      </c>
    </row>
    <row r="152" spans="1:65" s="14" customFormat="1">
      <c r="B152" s="161"/>
      <c r="D152" s="149" t="s">
        <v>143</v>
      </c>
      <c r="E152" s="162" t="s">
        <v>3</v>
      </c>
      <c r="F152" s="163" t="s">
        <v>197</v>
      </c>
      <c r="H152" s="164">
        <v>16.859000000000002</v>
      </c>
      <c r="I152" s="165"/>
      <c r="L152" s="161"/>
      <c r="M152" s="166"/>
      <c r="N152" s="167"/>
      <c r="O152" s="167"/>
      <c r="P152" s="167"/>
      <c r="Q152" s="167"/>
      <c r="R152" s="167"/>
      <c r="S152" s="167"/>
      <c r="T152" s="168"/>
      <c r="AT152" s="162" t="s">
        <v>143</v>
      </c>
      <c r="AU152" s="162" t="s">
        <v>77</v>
      </c>
      <c r="AV152" s="14" t="s">
        <v>77</v>
      </c>
      <c r="AW152" s="14" t="s">
        <v>29</v>
      </c>
      <c r="AX152" s="14" t="s">
        <v>67</v>
      </c>
      <c r="AY152" s="162" t="s">
        <v>132</v>
      </c>
    </row>
    <row r="153" spans="1:65" s="13" customFormat="1">
      <c r="B153" s="154"/>
      <c r="D153" s="149" t="s">
        <v>143</v>
      </c>
      <c r="E153" s="155" t="s">
        <v>3</v>
      </c>
      <c r="F153" s="156" t="s">
        <v>198</v>
      </c>
      <c r="H153" s="155" t="s">
        <v>3</v>
      </c>
      <c r="I153" s="157"/>
      <c r="L153" s="154"/>
      <c r="M153" s="158"/>
      <c r="N153" s="159"/>
      <c r="O153" s="159"/>
      <c r="P153" s="159"/>
      <c r="Q153" s="159"/>
      <c r="R153" s="159"/>
      <c r="S153" s="159"/>
      <c r="T153" s="160"/>
      <c r="AT153" s="155" t="s">
        <v>143</v>
      </c>
      <c r="AU153" s="155" t="s">
        <v>77</v>
      </c>
      <c r="AV153" s="13" t="s">
        <v>75</v>
      </c>
      <c r="AW153" s="13" t="s">
        <v>29</v>
      </c>
      <c r="AX153" s="13" t="s">
        <v>67</v>
      </c>
      <c r="AY153" s="155" t="s">
        <v>132</v>
      </c>
    </row>
    <row r="154" spans="1:65" s="14" customFormat="1">
      <c r="B154" s="161"/>
      <c r="D154" s="149" t="s">
        <v>143</v>
      </c>
      <c r="E154" s="162" t="s">
        <v>3</v>
      </c>
      <c r="F154" s="163" t="s">
        <v>197</v>
      </c>
      <c r="H154" s="164">
        <v>16.859000000000002</v>
      </c>
      <c r="I154" s="165"/>
      <c r="L154" s="161"/>
      <c r="M154" s="166"/>
      <c r="N154" s="167"/>
      <c r="O154" s="167"/>
      <c r="P154" s="167"/>
      <c r="Q154" s="167"/>
      <c r="R154" s="167"/>
      <c r="S154" s="167"/>
      <c r="T154" s="168"/>
      <c r="AT154" s="162" t="s">
        <v>143</v>
      </c>
      <c r="AU154" s="162" t="s">
        <v>77</v>
      </c>
      <c r="AV154" s="14" t="s">
        <v>77</v>
      </c>
      <c r="AW154" s="14" t="s">
        <v>29</v>
      </c>
      <c r="AX154" s="14" t="s">
        <v>67</v>
      </c>
      <c r="AY154" s="162" t="s">
        <v>132</v>
      </c>
    </row>
    <row r="155" spans="1:65" s="15" customFormat="1">
      <c r="B155" s="169"/>
      <c r="D155" s="149" t="s">
        <v>143</v>
      </c>
      <c r="E155" s="170" t="s">
        <v>3</v>
      </c>
      <c r="F155" s="171" t="s">
        <v>148</v>
      </c>
      <c r="H155" s="172">
        <v>33.718000000000004</v>
      </c>
      <c r="I155" s="173"/>
      <c r="L155" s="169"/>
      <c r="M155" s="174"/>
      <c r="N155" s="175"/>
      <c r="O155" s="175"/>
      <c r="P155" s="175"/>
      <c r="Q155" s="175"/>
      <c r="R155" s="175"/>
      <c r="S155" s="175"/>
      <c r="T155" s="176"/>
      <c r="AT155" s="170" t="s">
        <v>143</v>
      </c>
      <c r="AU155" s="170" t="s">
        <v>77</v>
      </c>
      <c r="AV155" s="15" t="s">
        <v>139</v>
      </c>
      <c r="AW155" s="15" t="s">
        <v>29</v>
      </c>
      <c r="AX155" s="15" t="s">
        <v>75</v>
      </c>
      <c r="AY155" s="170" t="s">
        <v>132</v>
      </c>
    </row>
    <row r="156" spans="1:65" s="2" customFormat="1" ht="62.65" customHeight="1">
      <c r="A156" s="34"/>
      <c r="B156" s="135"/>
      <c r="C156" s="136" t="s">
        <v>199</v>
      </c>
      <c r="D156" s="136" t="s">
        <v>134</v>
      </c>
      <c r="E156" s="137" t="s">
        <v>200</v>
      </c>
      <c r="F156" s="138" t="s">
        <v>201</v>
      </c>
      <c r="G156" s="139" t="s">
        <v>137</v>
      </c>
      <c r="H156" s="140">
        <v>222.28899999999999</v>
      </c>
      <c r="I156" s="141"/>
      <c r="J156" s="142">
        <f>ROUND(I156*H156,2)</f>
        <v>0</v>
      </c>
      <c r="K156" s="138" t="s">
        <v>138</v>
      </c>
      <c r="L156" s="35"/>
      <c r="M156" s="143" t="s">
        <v>3</v>
      </c>
      <c r="N156" s="144" t="s">
        <v>38</v>
      </c>
      <c r="O156" s="55"/>
      <c r="P156" s="145">
        <f>O156*H156</f>
        <v>0</v>
      </c>
      <c r="Q156" s="145">
        <v>0</v>
      </c>
      <c r="R156" s="145">
        <f>Q156*H156</f>
        <v>0</v>
      </c>
      <c r="S156" s="145">
        <v>0</v>
      </c>
      <c r="T156" s="146">
        <f>S156*H156</f>
        <v>0</v>
      </c>
      <c r="U156" s="34"/>
      <c r="V156" s="34"/>
      <c r="W156" s="34"/>
      <c r="X156" s="34"/>
      <c r="Y156" s="34"/>
      <c r="Z156" s="34"/>
      <c r="AA156" s="34"/>
      <c r="AB156" s="34"/>
      <c r="AC156" s="34"/>
      <c r="AD156" s="34"/>
      <c r="AE156" s="34"/>
      <c r="AR156" s="147" t="s">
        <v>139</v>
      </c>
      <c r="AT156" s="147" t="s">
        <v>134</v>
      </c>
      <c r="AU156" s="147" t="s">
        <v>77</v>
      </c>
      <c r="AY156" s="19" t="s">
        <v>132</v>
      </c>
      <c r="BE156" s="148">
        <f>IF(N156="základní",J156,0)</f>
        <v>0</v>
      </c>
      <c r="BF156" s="148">
        <f>IF(N156="snížená",J156,0)</f>
        <v>0</v>
      </c>
      <c r="BG156" s="148">
        <f>IF(N156="zákl. přenesená",J156,0)</f>
        <v>0</v>
      </c>
      <c r="BH156" s="148">
        <f>IF(N156="sníž. přenesená",J156,0)</f>
        <v>0</v>
      </c>
      <c r="BI156" s="148">
        <f>IF(N156="nulová",J156,0)</f>
        <v>0</v>
      </c>
      <c r="BJ156" s="19" t="s">
        <v>75</v>
      </c>
      <c r="BK156" s="148">
        <f>ROUND(I156*H156,2)</f>
        <v>0</v>
      </c>
      <c r="BL156" s="19" t="s">
        <v>139</v>
      </c>
      <c r="BM156" s="147" t="s">
        <v>202</v>
      </c>
    </row>
    <row r="157" spans="1:65" s="2" customFormat="1" ht="78">
      <c r="A157" s="34"/>
      <c r="B157" s="35"/>
      <c r="C157" s="34"/>
      <c r="D157" s="149" t="s">
        <v>141</v>
      </c>
      <c r="E157" s="34"/>
      <c r="F157" s="150" t="s">
        <v>195</v>
      </c>
      <c r="G157" s="34"/>
      <c r="H157" s="34"/>
      <c r="I157" s="151"/>
      <c r="J157" s="34"/>
      <c r="K157" s="34"/>
      <c r="L157" s="35"/>
      <c r="M157" s="152"/>
      <c r="N157" s="153"/>
      <c r="O157" s="55"/>
      <c r="P157" s="55"/>
      <c r="Q157" s="55"/>
      <c r="R157" s="55"/>
      <c r="S157" s="55"/>
      <c r="T157" s="56"/>
      <c r="U157" s="34"/>
      <c r="V157" s="34"/>
      <c r="W157" s="34"/>
      <c r="X157" s="34"/>
      <c r="Y157" s="34"/>
      <c r="Z157" s="34"/>
      <c r="AA157" s="34"/>
      <c r="AB157" s="34"/>
      <c r="AC157" s="34"/>
      <c r="AD157" s="34"/>
      <c r="AE157" s="34"/>
      <c r="AT157" s="19" t="s">
        <v>141</v>
      </c>
      <c r="AU157" s="19" t="s">
        <v>77</v>
      </c>
    </row>
    <row r="158" spans="1:65" s="13" customFormat="1">
      <c r="B158" s="154"/>
      <c r="D158" s="149" t="s">
        <v>143</v>
      </c>
      <c r="E158" s="155" t="s">
        <v>3</v>
      </c>
      <c r="F158" s="156" t="s">
        <v>203</v>
      </c>
      <c r="H158" s="155" t="s">
        <v>3</v>
      </c>
      <c r="I158" s="157"/>
      <c r="L158" s="154"/>
      <c r="M158" s="158"/>
      <c r="N158" s="159"/>
      <c r="O158" s="159"/>
      <c r="P158" s="159"/>
      <c r="Q158" s="159"/>
      <c r="R158" s="159"/>
      <c r="S158" s="159"/>
      <c r="T158" s="160"/>
      <c r="AT158" s="155" t="s">
        <v>143</v>
      </c>
      <c r="AU158" s="155" t="s">
        <v>77</v>
      </c>
      <c r="AV158" s="13" t="s">
        <v>75</v>
      </c>
      <c r="AW158" s="13" t="s">
        <v>29</v>
      </c>
      <c r="AX158" s="13" t="s">
        <v>67</v>
      </c>
      <c r="AY158" s="155" t="s">
        <v>132</v>
      </c>
    </row>
    <row r="159" spans="1:65" s="14" customFormat="1">
      <c r="B159" s="161"/>
      <c r="D159" s="149" t="s">
        <v>143</v>
      </c>
      <c r="E159" s="162" t="s">
        <v>3</v>
      </c>
      <c r="F159" s="163" t="s">
        <v>204</v>
      </c>
      <c r="H159" s="164">
        <v>239.148</v>
      </c>
      <c r="I159" s="165"/>
      <c r="L159" s="161"/>
      <c r="M159" s="166"/>
      <c r="N159" s="167"/>
      <c r="O159" s="167"/>
      <c r="P159" s="167"/>
      <c r="Q159" s="167"/>
      <c r="R159" s="167"/>
      <c r="S159" s="167"/>
      <c r="T159" s="168"/>
      <c r="AT159" s="162" t="s">
        <v>143</v>
      </c>
      <c r="AU159" s="162" t="s">
        <v>77</v>
      </c>
      <c r="AV159" s="14" t="s">
        <v>77</v>
      </c>
      <c r="AW159" s="14" t="s">
        <v>29</v>
      </c>
      <c r="AX159" s="14" t="s">
        <v>67</v>
      </c>
      <c r="AY159" s="162" t="s">
        <v>132</v>
      </c>
    </row>
    <row r="160" spans="1:65" s="13" customFormat="1">
      <c r="B160" s="154"/>
      <c r="D160" s="149" t="s">
        <v>143</v>
      </c>
      <c r="E160" s="155" t="s">
        <v>3</v>
      </c>
      <c r="F160" s="156" t="s">
        <v>205</v>
      </c>
      <c r="H160" s="155" t="s">
        <v>3</v>
      </c>
      <c r="I160" s="157"/>
      <c r="L160" s="154"/>
      <c r="M160" s="158"/>
      <c r="N160" s="159"/>
      <c r="O160" s="159"/>
      <c r="P160" s="159"/>
      <c r="Q160" s="159"/>
      <c r="R160" s="159"/>
      <c r="S160" s="159"/>
      <c r="T160" s="160"/>
      <c r="AT160" s="155" t="s">
        <v>143</v>
      </c>
      <c r="AU160" s="155" t="s">
        <v>77</v>
      </c>
      <c r="AV160" s="13" t="s">
        <v>75</v>
      </c>
      <c r="AW160" s="13" t="s">
        <v>29</v>
      </c>
      <c r="AX160" s="13" t="s">
        <v>67</v>
      </c>
      <c r="AY160" s="155" t="s">
        <v>132</v>
      </c>
    </row>
    <row r="161" spans="1:65" s="14" customFormat="1">
      <c r="B161" s="161"/>
      <c r="D161" s="149" t="s">
        <v>143</v>
      </c>
      <c r="E161" s="162" t="s">
        <v>3</v>
      </c>
      <c r="F161" s="163" t="s">
        <v>206</v>
      </c>
      <c r="H161" s="164">
        <v>-16.859000000000002</v>
      </c>
      <c r="I161" s="165"/>
      <c r="L161" s="161"/>
      <c r="M161" s="166"/>
      <c r="N161" s="167"/>
      <c r="O161" s="167"/>
      <c r="P161" s="167"/>
      <c r="Q161" s="167"/>
      <c r="R161" s="167"/>
      <c r="S161" s="167"/>
      <c r="T161" s="168"/>
      <c r="AT161" s="162" t="s">
        <v>143</v>
      </c>
      <c r="AU161" s="162" t="s">
        <v>77</v>
      </c>
      <c r="AV161" s="14" t="s">
        <v>77</v>
      </c>
      <c r="AW161" s="14" t="s">
        <v>29</v>
      </c>
      <c r="AX161" s="14" t="s">
        <v>67</v>
      </c>
      <c r="AY161" s="162" t="s">
        <v>132</v>
      </c>
    </row>
    <row r="162" spans="1:65" s="15" customFormat="1">
      <c r="B162" s="169"/>
      <c r="D162" s="149" t="s">
        <v>143</v>
      </c>
      <c r="E162" s="170" t="s">
        <v>3</v>
      </c>
      <c r="F162" s="171" t="s">
        <v>148</v>
      </c>
      <c r="H162" s="172">
        <v>222.28899999999999</v>
      </c>
      <c r="I162" s="173"/>
      <c r="L162" s="169"/>
      <c r="M162" s="174"/>
      <c r="N162" s="175"/>
      <c r="O162" s="175"/>
      <c r="P162" s="175"/>
      <c r="Q162" s="175"/>
      <c r="R162" s="175"/>
      <c r="S162" s="175"/>
      <c r="T162" s="176"/>
      <c r="AT162" s="170" t="s">
        <v>143</v>
      </c>
      <c r="AU162" s="170" t="s">
        <v>77</v>
      </c>
      <c r="AV162" s="15" t="s">
        <v>139</v>
      </c>
      <c r="AW162" s="15" t="s">
        <v>29</v>
      </c>
      <c r="AX162" s="15" t="s">
        <v>75</v>
      </c>
      <c r="AY162" s="170" t="s">
        <v>132</v>
      </c>
    </row>
    <row r="163" spans="1:65" s="2" customFormat="1" ht="37.9" customHeight="1">
      <c r="A163" s="34"/>
      <c r="B163" s="135"/>
      <c r="C163" s="136" t="s">
        <v>207</v>
      </c>
      <c r="D163" s="136" t="s">
        <v>134</v>
      </c>
      <c r="E163" s="137" t="s">
        <v>208</v>
      </c>
      <c r="F163" s="138" t="s">
        <v>209</v>
      </c>
      <c r="G163" s="139" t="s">
        <v>137</v>
      </c>
      <c r="H163" s="140">
        <v>16.859000000000002</v>
      </c>
      <c r="I163" s="141"/>
      <c r="J163" s="142">
        <f>ROUND(I163*H163,2)</f>
        <v>0</v>
      </c>
      <c r="K163" s="138" t="s">
        <v>138</v>
      </c>
      <c r="L163" s="35"/>
      <c r="M163" s="143" t="s">
        <v>3</v>
      </c>
      <c r="N163" s="144" t="s">
        <v>38</v>
      </c>
      <c r="O163" s="55"/>
      <c r="P163" s="145">
        <f>O163*H163</f>
        <v>0</v>
      </c>
      <c r="Q163" s="145">
        <v>0</v>
      </c>
      <c r="R163" s="145">
        <f>Q163*H163</f>
        <v>0</v>
      </c>
      <c r="S163" s="145">
        <v>0</v>
      </c>
      <c r="T163" s="146">
        <f>S163*H163</f>
        <v>0</v>
      </c>
      <c r="U163" s="34"/>
      <c r="V163" s="34"/>
      <c r="W163" s="34"/>
      <c r="X163" s="34"/>
      <c r="Y163" s="34"/>
      <c r="Z163" s="34"/>
      <c r="AA163" s="34"/>
      <c r="AB163" s="34"/>
      <c r="AC163" s="34"/>
      <c r="AD163" s="34"/>
      <c r="AE163" s="34"/>
      <c r="AR163" s="147" t="s">
        <v>139</v>
      </c>
      <c r="AT163" s="147" t="s">
        <v>134</v>
      </c>
      <c r="AU163" s="147" t="s">
        <v>77</v>
      </c>
      <c r="AY163" s="19" t="s">
        <v>132</v>
      </c>
      <c r="BE163" s="148">
        <f>IF(N163="základní",J163,0)</f>
        <v>0</v>
      </c>
      <c r="BF163" s="148">
        <f>IF(N163="snížená",J163,0)</f>
        <v>0</v>
      </c>
      <c r="BG163" s="148">
        <f>IF(N163="zákl. přenesená",J163,0)</f>
        <v>0</v>
      </c>
      <c r="BH163" s="148">
        <f>IF(N163="sníž. přenesená",J163,0)</f>
        <v>0</v>
      </c>
      <c r="BI163" s="148">
        <f>IF(N163="nulová",J163,0)</f>
        <v>0</v>
      </c>
      <c r="BJ163" s="19" t="s">
        <v>75</v>
      </c>
      <c r="BK163" s="148">
        <f>ROUND(I163*H163,2)</f>
        <v>0</v>
      </c>
      <c r="BL163" s="19" t="s">
        <v>139</v>
      </c>
      <c r="BM163" s="147" t="s">
        <v>210</v>
      </c>
    </row>
    <row r="164" spans="1:65" s="2" customFormat="1" ht="136.5">
      <c r="A164" s="34"/>
      <c r="B164" s="35"/>
      <c r="C164" s="34"/>
      <c r="D164" s="149" t="s">
        <v>141</v>
      </c>
      <c r="E164" s="34"/>
      <c r="F164" s="150" t="s">
        <v>211</v>
      </c>
      <c r="G164" s="34"/>
      <c r="H164" s="34"/>
      <c r="I164" s="151"/>
      <c r="J164" s="34"/>
      <c r="K164" s="34"/>
      <c r="L164" s="35"/>
      <c r="M164" s="152"/>
      <c r="N164" s="153"/>
      <c r="O164" s="55"/>
      <c r="P164" s="55"/>
      <c r="Q164" s="55"/>
      <c r="R164" s="55"/>
      <c r="S164" s="55"/>
      <c r="T164" s="56"/>
      <c r="U164" s="34"/>
      <c r="V164" s="34"/>
      <c r="W164" s="34"/>
      <c r="X164" s="34"/>
      <c r="Y164" s="34"/>
      <c r="Z164" s="34"/>
      <c r="AA164" s="34"/>
      <c r="AB164" s="34"/>
      <c r="AC164" s="34"/>
      <c r="AD164" s="34"/>
      <c r="AE164" s="34"/>
      <c r="AT164" s="19" t="s">
        <v>141</v>
      </c>
      <c r="AU164" s="19" t="s">
        <v>77</v>
      </c>
    </row>
    <row r="165" spans="1:65" s="13" customFormat="1">
      <c r="B165" s="154"/>
      <c r="D165" s="149" t="s">
        <v>143</v>
      </c>
      <c r="E165" s="155" t="s">
        <v>3</v>
      </c>
      <c r="F165" s="156" t="s">
        <v>198</v>
      </c>
      <c r="H165" s="155" t="s">
        <v>3</v>
      </c>
      <c r="I165" s="157"/>
      <c r="L165" s="154"/>
      <c r="M165" s="158"/>
      <c r="N165" s="159"/>
      <c r="O165" s="159"/>
      <c r="P165" s="159"/>
      <c r="Q165" s="159"/>
      <c r="R165" s="159"/>
      <c r="S165" s="159"/>
      <c r="T165" s="160"/>
      <c r="AT165" s="155" t="s">
        <v>143</v>
      </c>
      <c r="AU165" s="155" t="s">
        <v>77</v>
      </c>
      <c r="AV165" s="13" t="s">
        <v>75</v>
      </c>
      <c r="AW165" s="13" t="s">
        <v>29</v>
      </c>
      <c r="AX165" s="13" t="s">
        <v>67</v>
      </c>
      <c r="AY165" s="155" t="s">
        <v>132</v>
      </c>
    </row>
    <row r="166" spans="1:65" s="14" customFormat="1">
      <c r="B166" s="161"/>
      <c r="D166" s="149" t="s">
        <v>143</v>
      </c>
      <c r="E166" s="162" t="s">
        <v>3</v>
      </c>
      <c r="F166" s="163" t="s">
        <v>197</v>
      </c>
      <c r="H166" s="164">
        <v>16.859000000000002</v>
      </c>
      <c r="I166" s="165"/>
      <c r="L166" s="161"/>
      <c r="M166" s="166"/>
      <c r="N166" s="167"/>
      <c r="O166" s="167"/>
      <c r="P166" s="167"/>
      <c r="Q166" s="167"/>
      <c r="R166" s="167"/>
      <c r="S166" s="167"/>
      <c r="T166" s="168"/>
      <c r="AT166" s="162" t="s">
        <v>143</v>
      </c>
      <c r="AU166" s="162" t="s">
        <v>77</v>
      </c>
      <c r="AV166" s="14" t="s">
        <v>77</v>
      </c>
      <c r="AW166" s="14" t="s">
        <v>29</v>
      </c>
      <c r="AX166" s="14" t="s">
        <v>75</v>
      </c>
      <c r="AY166" s="162" t="s">
        <v>132</v>
      </c>
    </row>
    <row r="167" spans="1:65" s="2" customFormat="1" ht="37.9" customHeight="1">
      <c r="A167" s="34"/>
      <c r="B167" s="135"/>
      <c r="C167" s="136" t="s">
        <v>212</v>
      </c>
      <c r="D167" s="136" t="s">
        <v>134</v>
      </c>
      <c r="E167" s="137" t="s">
        <v>213</v>
      </c>
      <c r="F167" s="138" t="s">
        <v>214</v>
      </c>
      <c r="G167" s="139" t="s">
        <v>215</v>
      </c>
      <c r="H167" s="140">
        <v>400.12</v>
      </c>
      <c r="I167" s="141"/>
      <c r="J167" s="142">
        <f>ROUND(I167*H167,2)</f>
        <v>0</v>
      </c>
      <c r="K167" s="138" t="s">
        <v>138</v>
      </c>
      <c r="L167" s="35"/>
      <c r="M167" s="143" t="s">
        <v>3</v>
      </c>
      <c r="N167" s="144" t="s">
        <v>38</v>
      </c>
      <c r="O167" s="55"/>
      <c r="P167" s="145">
        <f>O167*H167</f>
        <v>0</v>
      </c>
      <c r="Q167" s="145">
        <v>0</v>
      </c>
      <c r="R167" s="145">
        <f>Q167*H167</f>
        <v>0</v>
      </c>
      <c r="S167" s="145">
        <v>0</v>
      </c>
      <c r="T167" s="146">
        <f>S167*H167</f>
        <v>0</v>
      </c>
      <c r="U167" s="34"/>
      <c r="V167" s="34"/>
      <c r="W167" s="34"/>
      <c r="X167" s="34"/>
      <c r="Y167" s="34"/>
      <c r="Z167" s="34"/>
      <c r="AA167" s="34"/>
      <c r="AB167" s="34"/>
      <c r="AC167" s="34"/>
      <c r="AD167" s="34"/>
      <c r="AE167" s="34"/>
      <c r="AR167" s="147" t="s">
        <v>139</v>
      </c>
      <c r="AT167" s="147" t="s">
        <v>134</v>
      </c>
      <c r="AU167" s="147" t="s">
        <v>77</v>
      </c>
      <c r="AY167" s="19" t="s">
        <v>132</v>
      </c>
      <c r="BE167" s="148">
        <f>IF(N167="základní",J167,0)</f>
        <v>0</v>
      </c>
      <c r="BF167" s="148">
        <f>IF(N167="snížená",J167,0)</f>
        <v>0</v>
      </c>
      <c r="BG167" s="148">
        <f>IF(N167="zákl. přenesená",J167,0)</f>
        <v>0</v>
      </c>
      <c r="BH167" s="148">
        <f>IF(N167="sníž. přenesená",J167,0)</f>
        <v>0</v>
      </c>
      <c r="BI167" s="148">
        <f>IF(N167="nulová",J167,0)</f>
        <v>0</v>
      </c>
      <c r="BJ167" s="19" t="s">
        <v>75</v>
      </c>
      <c r="BK167" s="148">
        <f>ROUND(I167*H167,2)</f>
        <v>0</v>
      </c>
      <c r="BL167" s="19" t="s">
        <v>139</v>
      </c>
      <c r="BM167" s="147" t="s">
        <v>216</v>
      </c>
    </row>
    <row r="168" spans="1:65" s="2" customFormat="1" ht="58.5">
      <c r="A168" s="34"/>
      <c r="B168" s="35"/>
      <c r="C168" s="34"/>
      <c r="D168" s="149" t="s">
        <v>141</v>
      </c>
      <c r="E168" s="34"/>
      <c r="F168" s="150" t="s">
        <v>217</v>
      </c>
      <c r="G168" s="34"/>
      <c r="H168" s="34"/>
      <c r="I168" s="151"/>
      <c r="J168" s="34"/>
      <c r="K168" s="34"/>
      <c r="L168" s="35"/>
      <c r="M168" s="152"/>
      <c r="N168" s="153"/>
      <c r="O168" s="55"/>
      <c r="P168" s="55"/>
      <c r="Q168" s="55"/>
      <c r="R168" s="55"/>
      <c r="S168" s="55"/>
      <c r="T168" s="56"/>
      <c r="U168" s="34"/>
      <c r="V168" s="34"/>
      <c r="W168" s="34"/>
      <c r="X168" s="34"/>
      <c r="Y168" s="34"/>
      <c r="Z168" s="34"/>
      <c r="AA168" s="34"/>
      <c r="AB168" s="34"/>
      <c r="AC168" s="34"/>
      <c r="AD168" s="34"/>
      <c r="AE168" s="34"/>
      <c r="AT168" s="19" t="s">
        <v>141</v>
      </c>
      <c r="AU168" s="19" t="s">
        <v>77</v>
      </c>
    </row>
    <row r="169" spans="1:65" s="14" customFormat="1">
      <c r="B169" s="161"/>
      <c r="D169" s="149" t="s">
        <v>143</v>
      </c>
      <c r="E169" s="162" t="s">
        <v>3</v>
      </c>
      <c r="F169" s="163" t="s">
        <v>218</v>
      </c>
      <c r="H169" s="164">
        <v>400.12</v>
      </c>
      <c r="I169" s="165"/>
      <c r="L169" s="161"/>
      <c r="M169" s="166"/>
      <c r="N169" s="167"/>
      <c r="O169" s="167"/>
      <c r="P169" s="167"/>
      <c r="Q169" s="167"/>
      <c r="R169" s="167"/>
      <c r="S169" s="167"/>
      <c r="T169" s="168"/>
      <c r="AT169" s="162" t="s">
        <v>143</v>
      </c>
      <c r="AU169" s="162" t="s">
        <v>77</v>
      </c>
      <c r="AV169" s="14" t="s">
        <v>77</v>
      </c>
      <c r="AW169" s="14" t="s">
        <v>29</v>
      </c>
      <c r="AX169" s="14" t="s">
        <v>75</v>
      </c>
      <c r="AY169" s="162" t="s">
        <v>132</v>
      </c>
    </row>
    <row r="170" spans="1:65" s="2" customFormat="1" ht="62.65" customHeight="1">
      <c r="A170" s="34"/>
      <c r="B170" s="135"/>
      <c r="C170" s="136" t="s">
        <v>219</v>
      </c>
      <c r="D170" s="136" t="s">
        <v>134</v>
      </c>
      <c r="E170" s="137" t="s">
        <v>220</v>
      </c>
      <c r="F170" s="138" t="s">
        <v>221</v>
      </c>
      <c r="G170" s="139" t="s">
        <v>137</v>
      </c>
      <c r="H170" s="140">
        <v>3.052</v>
      </c>
      <c r="I170" s="141"/>
      <c r="J170" s="142">
        <f>ROUND(I170*H170,2)</f>
        <v>0</v>
      </c>
      <c r="K170" s="138" t="s">
        <v>138</v>
      </c>
      <c r="L170" s="35"/>
      <c r="M170" s="143" t="s">
        <v>3</v>
      </c>
      <c r="N170" s="144" t="s">
        <v>38</v>
      </c>
      <c r="O170" s="55"/>
      <c r="P170" s="145">
        <f>O170*H170</f>
        <v>0</v>
      </c>
      <c r="Q170" s="145">
        <v>0</v>
      </c>
      <c r="R170" s="145">
        <f>Q170*H170</f>
        <v>0</v>
      </c>
      <c r="S170" s="145">
        <v>0</v>
      </c>
      <c r="T170" s="146">
        <f>S170*H170</f>
        <v>0</v>
      </c>
      <c r="U170" s="34"/>
      <c r="V170" s="34"/>
      <c r="W170" s="34"/>
      <c r="X170" s="34"/>
      <c r="Y170" s="34"/>
      <c r="Z170" s="34"/>
      <c r="AA170" s="34"/>
      <c r="AB170" s="34"/>
      <c r="AC170" s="34"/>
      <c r="AD170" s="34"/>
      <c r="AE170" s="34"/>
      <c r="AR170" s="147" t="s">
        <v>139</v>
      </c>
      <c r="AT170" s="147" t="s">
        <v>134</v>
      </c>
      <c r="AU170" s="147" t="s">
        <v>77</v>
      </c>
      <c r="AY170" s="19" t="s">
        <v>132</v>
      </c>
      <c r="BE170" s="148">
        <f>IF(N170="základní",J170,0)</f>
        <v>0</v>
      </c>
      <c r="BF170" s="148">
        <f>IF(N170="snížená",J170,0)</f>
        <v>0</v>
      </c>
      <c r="BG170" s="148">
        <f>IF(N170="zákl. přenesená",J170,0)</f>
        <v>0</v>
      </c>
      <c r="BH170" s="148">
        <f>IF(N170="sníž. přenesená",J170,0)</f>
        <v>0</v>
      </c>
      <c r="BI170" s="148">
        <f>IF(N170="nulová",J170,0)</f>
        <v>0</v>
      </c>
      <c r="BJ170" s="19" t="s">
        <v>75</v>
      </c>
      <c r="BK170" s="148">
        <f>ROUND(I170*H170,2)</f>
        <v>0</v>
      </c>
      <c r="BL170" s="19" t="s">
        <v>139</v>
      </c>
      <c r="BM170" s="147" t="s">
        <v>222</v>
      </c>
    </row>
    <row r="171" spans="1:65" s="2" customFormat="1" ht="97.5">
      <c r="A171" s="34"/>
      <c r="B171" s="35"/>
      <c r="C171" s="34"/>
      <c r="D171" s="149" t="s">
        <v>141</v>
      </c>
      <c r="E171" s="34"/>
      <c r="F171" s="150" t="s">
        <v>223</v>
      </c>
      <c r="G171" s="34"/>
      <c r="H171" s="34"/>
      <c r="I171" s="151"/>
      <c r="J171" s="34"/>
      <c r="K171" s="34"/>
      <c r="L171" s="35"/>
      <c r="M171" s="152"/>
      <c r="N171" s="153"/>
      <c r="O171" s="55"/>
      <c r="P171" s="55"/>
      <c r="Q171" s="55"/>
      <c r="R171" s="55"/>
      <c r="S171" s="55"/>
      <c r="T171" s="56"/>
      <c r="U171" s="34"/>
      <c r="V171" s="34"/>
      <c r="W171" s="34"/>
      <c r="X171" s="34"/>
      <c r="Y171" s="34"/>
      <c r="Z171" s="34"/>
      <c r="AA171" s="34"/>
      <c r="AB171" s="34"/>
      <c r="AC171" s="34"/>
      <c r="AD171" s="34"/>
      <c r="AE171" s="34"/>
      <c r="AT171" s="19" t="s">
        <v>141</v>
      </c>
      <c r="AU171" s="19" t="s">
        <v>77</v>
      </c>
    </row>
    <row r="172" spans="1:65" s="13" customFormat="1">
      <c r="B172" s="154"/>
      <c r="D172" s="149" t="s">
        <v>143</v>
      </c>
      <c r="E172" s="155" t="s">
        <v>3</v>
      </c>
      <c r="F172" s="156" t="s">
        <v>180</v>
      </c>
      <c r="H172" s="155" t="s">
        <v>3</v>
      </c>
      <c r="I172" s="157"/>
      <c r="L172" s="154"/>
      <c r="M172" s="158"/>
      <c r="N172" s="159"/>
      <c r="O172" s="159"/>
      <c r="P172" s="159"/>
      <c r="Q172" s="159"/>
      <c r="R172" s="159"/>
      <c r="S172" s="159"/>
      <c r="T172" s="160"/>
      <c r="AT172" s="155" t="s">
        <v>143</v>
      </c>
      <c r="AU172" s="155" t="s">
        <v>77</v>
      </c>
      <c r="AV172" s="13" t="s">
        <v>75</v>
      </c>
      <c r="AW172" s="13" t="s">
        <v>29</v>
      </c>
      <c r="AX172" s="13" t="s">
        <v>67</v>
      </c>
      <c r="AY172" s="155" t="s">
        <v>132</v>
      </c>
    </row>
    <row r="173" spans="1:65" s="14" customFormat="1">
      <c r="B173" s="161"/>
      <c r="D173" s="149" t="s">
        <v>143</v>
      </c>
      <c r="E173" s="162" t="s">
        <v>3</v>
      </c>
      <c r="F173" s="163" t="s">
        <v>224</v>
      </c>
      <c r="H173" s="164">
        <v>3.8239999999999998</v>
      </c>
      <c r="I173" s="165"/>
      <c r="L173" s="161"/>
      <c r="M173" s="166"/>
      <c r="N173" s="167"/>
      <c r="O173" s="167"/>
      <c r="P173" s="167"/>
      <c r="Q173" s="167"/>
      <c r="R173" s="167"/>
      <c r="S173" s="167"/>
      <c r="T173" s="168"/>
      <c r="AT173" s="162" t="s">
        <v>143</v>
      </c>
      <c r="AU173" s="162" t="s">
        <v>77</v>
      </c>
      <c r="AV173" s="14" t="s">
        <v>77</v>
      </c>
      <c r="AW173" s="14" t="s">
        <v>29</v>
      </c>
      <c r="AX173" s="14" t="s">
        <v>67</v>
      </c>
      <c r="AY173" s="162" t="s">
        <v>132</v>
      </c>
    </row>
    <row r="174" spans="1:65" s="14" customFormat="1">
      <c r="B174" s="161"/>
      <c r="D174" s="149" t="s">
        <v>143</v>
      </c>
      <c r="E174" s="162" t="s">
        <v>3</v>
      </c>
      <c r="F174" s="163" t="s">
        <v>225</v>
      </c>
      <c r="H174" s="164">
        <v>-0.14000000000000001</v>
      </c>
      <c r="I174" s="165"/>
      <c r="L174" s="161"/>
      <c r="M174" s="166"/>
      <c r="N174" s="167"/>
      <c r="O174" s="167"/>
      <c r="P174" s="167"/>
      <c r="Q174" s="167"/>
      <c r="R174" s="167"/>
      <c r="S174" s="167"/>
      <c r="T174" s="168"/>
      <c r="AT174" s="162" t="s">
        <v>143</v>
      </c>
      <c r="AU174" s="162" t="s">
        <v>77</v>
      </c>
      <c r="AV174" s="14" t="s">
        <v>77</v>
      </c>
      <c r="AW174" s="14" t="s">
        <v>29</v>
      </c>
      <c r="AX174" s="14" t="s">
        <v>67</v>
      </c>
      <c r="AY174" s="162" t="s">
        <v>132</v>
      </c>
    </row>
    <row r="175" spans="1:65" s="14" customFormat="1">
      <c r="B175" s="161"/>
      <c r="D175" s="149" t="s">
        <v>143</v>
      </c>
      <c r="E175" s="162" t="s">
        <v>3</v>
      </c>
      <c r="F175" s="163" t="s">
        <v>226</v>
      </c>
      <c r="H175" s="164">
        <v>-0.63200000000000001</v>
      </c>
      <c r="I175" s="165"/>
      <c r="L175" s="161"/>
      <c r="M175" s="166"/>
      <c r="N175" s="167"/>
      <c r="O175" s="167"/>
      <c r="P175" s="167"/>
      <c r="Q175" s="167"/>
      <c r="R175" s="167"/>
      <c r="S175" s="167"/>
      <c r="T175" s="168"/>
      <c r="AT175" s="162" t="s">
        <v>143</v>
      </c>
      <c r="AU175" s="162" t="s">
        <v>77</v>
      </c>
      <c r="AV175" s="14" t="s">
        <v>77</v>
      </c>
      <c r="AW175" s="14" t="s">
        <v>29</v>
      </c>
      <c r="AX175" s="14" t="s">
        <v>67</v>
      </c>
      <c r="AY175" s="162" t="s">
        <v>132</v>
      </c>
    </row>
    <row r="176" spans="1:65" s="15" customFormat="1">
      <c r="B176" s="169"/>
      <c r="D176" s="149" t="s">
        <v>143</v>
      </c>
      <c r="E176" s="170" t="s">
        <v>3</v>
      </c>
      <c r="F176" s="171" t="s">
        <v>148</v>
      </c>
      <c r="H176" s="172">
        <v>3.0519999999999996</v>
      </c>
      <c r="I176" s="173"/>
      <c r="L176" s="169"/>
      <c r="M176" s="174"/>
      <c r="N176" s="175"/>
      <c r="O176" s="175"/>
      <c r="P176" s="175"/>
      <c r="Q176" s="175"/>
      <c r="R176" s="175"/>
      <c r="S176" s="175"/>
      <c r="T176" s="176"/>
      <c r="AT176" s="170" t="s">
        <v>143</v>
      </c>
      <c r="AU176" s="170" t="s">
        <v>77</v>
      </c>
      <c r="AV176" s="15" t="s">
        <v>139</v>
      </c>
      <c r="AW176" s="15" t="s">
        <v>29</v>
      </c>
      <c r="AX176" s="15" t="s">
        <v>75</v>
      </c>
      <c r="AY176" s="170" t="s">
        <v>132</v>
      </c>
    </row>
    <row r="177" spans="1:65" s="2" customFormat="1" ht="14.45" customHeight="1">
      <c r="A177" s="34"/>
      <c r="B177" s="135"/>
      <c r="C177" s="177" t="s">
        <v>227</v>
      </c>
      <c r="D177" s="177" t="s">
        <v>228</v>
      </c>
      <c r="E177" s="178" t="s">
        <v>229</v>
      </c>
      <c r="F177" s="179" t="s">
        <v>230</v>
      </c>
      <c r="G177" s="180" t="s">
        <v>215</v>
      </c>
      <c r="H177" s="181">
        <v>5.4939999999999998</v>
      </c>
      <c r="I177" s="182"/>
      <c r="J177" s="183">
        <f>ROUND(I177*H177,2)</f>
        <v>0</v>
      </c>
      <c r="K177" s="179" t="s">
        <v>138</v>
      </c>
      <c r="L177" s="184"/>
      <c r="M177" s="185" t="s">
        <v>3</v>
      </c>
      <c r="N177" s="186" t="s">
        <v>38</v>
      </c>
      <c r="O177" s="55"/>
      <c r="P177" s="145">
        <f>O177*H177</f>
        <v>0</v>
      </c>
      <c r="Q177" s="145">
        <v>1</v>
      </c>
      <c r="R177" s="145">
        <f>Q177*H177</f>
        <v>5.4939999999999998</v>
      </c>
      <c r="S177" s="145">
        <v>0</v>
      </c>
      <c r="T177" s="146">
        <f>S177*H177</f>
        <v>0</v>
      </c>
      <c r="U177" s="34"/>
      <c r="V177" s="34"/>
      <c r="W177" s="34"/>
      <c r="X177" s="34"/>
      <c r="Y177" s="34"/>
      <c r="Z177" s="34"/>
      <c r="AA177" s="34"/>
      <c r="AB177" s="34"/>
      <c r="AC177" s="34"/>
      <c r="AD177" s="34"/>
      <c r="AE177" s="34"/>
      <c r="AR177" s="147" t="s">
        <v>191</v>
      </c>
      <c r="AT177" s="147" t="s">
        <v>228</v>
      </c>
      <c r="AU177" s="147" t="s">
        <v>77</v>
      </c>
      <c r="AY177" s="19" t="s">
        <v>132</v>
      </c>
      <c r="BE177" s="148">
        <f>IF(N177="základní",J177,0)</f>
        <v>0</v>
      </c>
      <c r="BF177" s="148">
        <f>IF(N177="snížená",J177,0)</f>
        <v>0</v>
      </c>
      <c r="BG177" s="148">
        <f>IF(N177="zákl. přenesená",J177,0)</f>
        <v>0</v>
      </c>
      <c r="BH177" s="148">
        <f>IF(N177="sníž. přenesená",J177,0)</f>
        <v>0</v>
      </c>
      <c r="BI177" s="148">
        <f>IF(N177="nulová",J177,0)</f>
        <v>0</v>
      </c>
      <c r="BJ177" s="19" t="s">
        <v>75</v>
      </c>
      <c r="BK177" s="148">
        <f>ROUND(I177*H177,2)</f>
        <v>0</v>
      </c>
      <c r="BL177" s="19" t="s">
        <v>139</v>
      </c>
      <c r="BM177" s="147" t="s">
        <v>231</v>
      </c>
    </row>
    <row r="178" spans="1:65" s="14" customFormat="1">
      <c r="B178" s="161"/>
      <c r="D178" s="149" t="s">
        <v>143</v>
      </c>
      <c r="E178" s="162" t="s">
        <v>3</v>
      </c>
      <c r="F178" s="163" t="s">
        <v>232</v>
      </c>
      <c r="H178" s="164">
        <v>5.4939999999999998</v>
      </c>
      <c r="I178" s="165"/>
      <c r="L178" s="161"/>
      <c r="M178" s="166"/>
      <c r="N178" s="167"/>
      <c r="O178" s="167"/>
      <c r="P178" s="167"/>
      <c r="Q178" s="167"/>
      <c r="R178" s="167"/>
      <c r="S178" s="167"/>
      <c r="T178" s="168"/>
      <c r="AT178" s="162" t="s">
        <v>143</v>
      </c>
      <c r="AU178" s="162" t="s">
        <v>77</v>
      </c>
      <c r="AV178" s="14" t="s">
        <v>77</v>
      </c>
      <c r="AW178" s="14" t="s">
        <v>29</v>
      </c>
      <c r="AX178" s="14" t="s">
        <v>75</v>
      </c>
      <c r="AY178" s="162" t="s">
        <v>132</v>
      </c>
    </row>
    <row r="179" spans="1:65" s="2" customFormat="1" ht="62.65" customHeight="1">
      <c r="A179" s="34"/>
      <c r="B179" s="135"/>
      <c r="C179" s="136" t="s">
        <v>233</v>
      </c>
      <c r="D179" s="136" t="s">
        <v>134</v>
      </c>
      <c r="E179" s="137" t="s">
        <v>234</v>
      </c>
      <c r="F179" s="138" t="s">
        <v>235</v>
      </c>
      <c r="G179" s="139" t="s">
        <v>137</v>
      </c>
      <c r="H179" s="140">
        <v>16.859000000000002</v>
      </c>
      <c r="I179" s="141"/>
      <c r="J179" s="142">
        <f>ROUND(I179*H179,2)</f>
        <v>0</v>
      </c>
      <c r="K179" s="138" t="s">
        <v>138</v>
      </c>
      <c r="L179" s="35"/>
      <c r="M179" s="143" t="s">
        <v>3</v>
      </c>
      <c r="N179" s="144" t="s">
        <v>38</v>
      </c>
      <c r="O179" s="55"/>
      <c r="P179" s="145">
        <f>O179*H179</f>
        <v>0</v>
      </c>
      <c r="Q179" s="145">
        <v>0</v>
      </c>
      <c r="R179" s="145">
        <f>Q179*H179</f>
        <v>0</v>
      </c>
      <c r="S179" s="145">
        <v>0</v>
      </c>
      <c r="T179" s="146">
        <f>S179*H179</f>
        <v>0</v>
      </c>
      <c r="U179" s="34"/>
      <c r="V179" s="34"/>
      <c r="W179" s="34"/>
      <c r="X179" s="34"/>
      <c r="Y179" s="34"/>
      <c r="Z179" s="34"/>
      <c r="AA179" s="34"/>
      <c r="AB179" s="34"/>
      <c r="AC179" s="34"/>
      <c r="AD179" s="34"/>
      <c r="AE179" s="34"/>
      <c r="AR179" s="147" t="s">
        <v>139</v>
      </c>
      <c r="AT179" s="147" t="s">
        <v>134</v>
      </c>
      <c r="AU179" s="147" t="s">
        <v>77</v>
      </c>
      <c r="AY179" s="19" t="s">
        <v>132</v>
      </c>
      <c r="BE179" s="148">
        <f>IF(N179="základní",J179,0)</f>
        <v>0</v>
      </c>
      <c r="BF179" s="148">
        <f>IF(N179="snížená",J179,0)</f>
        <v>0</v>
      </c>
      <c r="BG179" s="148">
        <f>IF(N179="zákl. přenesená",J179,0)</f>
        <v>0</v>
      </c>
      <c r="BH179" s="148">
        <f>IF(N179="sníž. přenesená",J179,0)</f>
        <v>0</v>
      </c>
      <c r="BI179" s="148">
        <f>IF(N179="nulová",J179,0)</f>
        <v>0</v>
      </c>
      <c r="BJ179" s="19" t="s">
        <v>75</v>
      </c>
      <c r="BK179" s="148">
        <f>ROUND(I179*H179,2)</f>
        <v>0</v>
      </c>
      <c r="BL179" s="19" t="s">
        <v>139</v>
      </c>
      <c r="BM179" s="147" t="s">
        <v>236</v>
      </c>
    </row>
    <row r="180" spans="1:65" s="2" customFormat="1" ht="234">
      <c r="A180" s="34"/>
      <c r="B180" s="35"/>
      <c r="C180" s="34"/>
      <c r="D180" s="149" t="s">
        <v>141</v>
      </c>
      <c r="E180" s="34"/>
      <c r="F180" s="150" t="s">
        <v>237</v>
      </c>
      <c r="G180" s="34"/>
      <c r="H180" s="34"/>
      <c r="I180" s="151"/>
      <c r="J180" s="34"/>
      <c r="K180" s="34"/>
      <c r="L180" s="35"/>
      <c r="M180" s="152"/>
      <c r="N180" s="153"/>
      <c r="O180" s="55"/>
      <c r="P180" s="55"/>
      <c r="Q180" s="55"/>
      <c r="R180" s="55"/>
      <c r="S180" s="55"/>
      <c r="T180" s="56"/>
      <c r="U180" s="34"/>
      <c r="V180" s="34"/>
      <c r="W180" s="34"/>
      <c r="X180" s="34"/>
      <c r="Y180" s="34"/>
      <c r="Z180" s="34"/>
      <c r="AA180" s="34"/>
      <c r="AB180" s="34"/>
      <c r="AC180" s="34"/>
      <c r="AD180" s="34"/>
      <c r="AE180" s="34"/>
      <c r="AT180" s="19" t="s">
        <v>141</v>
      </c>
      <c r="AU180" s="19" t="s">
        <v>77</v>
      </c>
    </row>
    <row r="181" spans="1:65" s="13" customFormat="1">
      <c r="B181" s="154"/>
      <c r="D181" s="149" t="s">
        <v>143</v>
      </c>
      <c r="E181" s="155" t="s">
        <v>3</v>
      </c>
      <c r="F181" s="156" t="s">
        <v>238</v>
      </c>
      <c r="H181" s="155" t="s">
        <v>3</v>
      </c>
      <c r="I181" s="157"/>
      <c r="L181" s="154"/>
      <c r="M181" s="158"/>
      <c r="N181" s="159"/>
      <c r="O181" s="159"/>
      <c r="P181" s="159"/>
      <c r="Q181" s="159"/>
      <c r="R181" s="159"/>
      <c r="S181" s="159"/>
      <c r="T181" s="160"/>
      <c r="AT181" s="155" t="s">
        <v>143</v>
      </c>
      <c r="AU181" s="155" t="s">
        <v>77</v>
      </c>
      <c r="AV181" s="13" t="s">
        <v>75</v>
      </c>
      <c r="AW181" s="13" t="s">
        <v>29</v>
      </c>
      <c r="AX181" s="13" t="s">
        <v>67</v>
      </c>
      <c r="AY181" s="155" t="s">
        <v>132</v>
      </c>
    </row>
    <row r="182" spans="1:65" s="14" customFormat="1">
      <c r="B182" s="161"/>
      <c r="D182" s="149" t="s">
        <v>143</v>
      </c>
      <c r="E182" s="162" t="s">
        <v>3</v>
      </c>
      <c r="F182" s="163" t="s">
        <v>239</v>
      </c>
      <c r="H182" s="164">
        <v>16.859000000000002</v>
      </c>
      <c r="I182" s="165"/>
      <c r="L182" s="161"/>
      <c r="M182" s="166"/>
      <c r="N182" s="167"/>
      <c r="O182" s="167"/>
      <c r="P182" s="167"/>
      <c r="Q182" s="167"/>
      <c r="R182" s="167"/>
      <c r="S182" s="167"/>
      <c r="T182" s="168"/>
      <c r="AT182" s="162" t="s">
        <v>143</v>
      </c>
      <c r="AU182" s="162" t="s">
        <v>77</v>
      </c>
      <c r="AV182" s="14" t="s">
        <v>77</v>
      </c>
      <c r="AW182" s="14" t="s">
        <v>29</v>
      </c>
      <c r="AX182" s="14" t="s">
        <v>75</v>
      </c>
      <c r="AY182" s="162" t="s">
        <v>132</v>
      </c>
    </row>
    <row r="183" spans="1:65" s="2" customFormat="1" ht="24.2" customHeight="1">
      <c r="A183" s="34"/>
      <c r="B183" s="135"/>
      <c r="C183" s="136" t="s">
        <v>9</v>
      </c>
      <c r="D183" s="136" t="s">
        <v>134</v>
      </c>
      <c r="E183" s="137" t="s">
        <v>240</v>
      </c>
      <c r="F183" s="138" t="s">
        <v>241</v>
      </c>
      <c r="G183" s="139" t="s">
        <v>242</v>
      </c>
      <c r="H183" s="140">
        <v>172.81</v>
      </c>
      <c r="I183" s="141"/>
      <c r="J183" s="142">
        <f>ROUND(I183*H183,2)</f>
        <v>0</v>
      </c>
      <c r="K183" s="138" t="s">
        <v>138</v>
      </c>
      <c r="L183" s="35"/>
      <c r="M183" s="143" t="s">
        <v>3</v>
      </c>
      <c r="N183" s="144" t="s">
        <v>38</v>
      </c>
      <c r="O183" s="55"/>
      <c r="P183" s="145">
        <f>O183*H183</f>
        <v>0</v>
      </c>
      <c r="Q183" s="145">
        <v>0</v>
      </c>
      <c r="R183" s="145">
        <f>Q183*H183</f>
        <v>0</v>
      </c>
      <c r="S183" s="145">
        <v>0</v>
      </c>
      <c r="T183" s="146">
        <f>S183*H183</f>
        <v>0</v>
      </c>
      <c r="U183" s="34"/>
      <c r="V183" s="34"/>
      <c r="W183" s="34"/>
      <c r="X183" s="34"/>
      <c r="Y183" s="34"/>
      <c r="Z183" s="34"/>
      <c r="AA183" s="34"/>
      <c r="AB183" s="34"/>
      <c r="AC183" s="34"/>
      <c r="AD183" s="34"/>
      <c r="AE183" s="34"/>
      <c r="AR183" s="147" t="s">
        <v>139</v>
      </c>
      <c r="AT183" s="147" t="s">
        <v>134</v>
      </c>
      <c r="AU183" s="147" t="s">
        <v>77</v>
      </c>
      <c r="AY183" s="19" t="s">
        <v>132</v>
      </c>
      <c r="BE183" s="148">
        <f>IF(N183="základní",J183,0)</f>
        <v>0</v>
      </c>
      <c r="BF183" s="148">
        <f>IF(N183="snížená",J183,0)</f>
        <v>0</v>
      </c>
      <c r="BG183" s="148">
        <f>IF(N183="zákl. přenesená",J183,0)</f>
        <v>0</v>
      </c>
      <c r="BH183" s="148">
        <f>IF(N183="sníž. přenesená",J183,0)</f>
        <v>0</v>
      </c>
      <c r="BI183" s="148">
        <f>IF(N183="nulová",J183,0)</f>
        <v>0</v>
      </c>
      <c r="BJ183" s="19" t="s">
        <v>75</v>
      </c>
      <c r="BK183" s="148">
        <f>ROUND(I183*H183,2)</f>
        <v>0</v>
      </c>
      <c r="BL183" s="19" t="s">
        <v>139</v>
      </c>
      <c r="BM183" s="147" t="s">
        <v>243</v>
      </c>
    </row>
    <row r="184" spans="1:65" s="2" customFormat="1" ht="136.5">
      <c r="A184" s="34"/>
      <c r="B184" s="35"/>
      <c r="C184" s="34"/>
      <c r="D184" s="149" t="s">
        <v>141</v>
      </c>
      <c r="E184" s="34"/>
      <c r="F184" s="150" t="s">
        <v>244</v>
      </c>
      <c r="G184" s="34"/>
      <c r="H184" s="34"/>
      <c r="I184" s="151"/>
      <c r="J184" s="34"/>
      <c r="K184" s="34"/>
      <c r="L184" s="35"/>
      <c r="M184" s="152"/>
      <c r="N184" s="153"/>
      <c r="O184" s="55"/>
      <c r="P184" s="55"/>
      <c r="Q184" s="55"/>
      <c r="R184" s="55"/>
      <c r="S184" s="55"/>
      <c r="T184" s="56"/>
      <c r="U184" s="34"/>
      <c r="V184" s="34"/>
      <c r="W184" s="34"/>
      <c r="X184" s="34"/>
      <c r="Y184" s="34"/>
      <c r="Z184" s="34"/>
      <c r="AA184" s="34"/>
      <c r="AB184" s="34"/>
      <c r="AC184" s="34"/>
      <c r="AD184" s="34"/>
      <c r="AE184" s="34"/>
      <c r="AT184" s="19" t="s">
        <v>141</v>
      </c>
      <c r="AU184" s="19" t="s">
        <v>77</v>
      </c>
    </row>
    <row r="185" spans="1:65" s="13" customFormat="1">
      <c r="B185" s="154"/>
      <c r="D185" s="149" t="s">
        <v>143</v>
      </c>
      <c r="E185" s="155" t="s">
        <v>3</v>
      </c>
      <c r="F185" s="156" t="s">
        <v>153</v>
      </c>
      <c r="H185" s="155" t="s">
        <v>3</v>
      </c>
      <c r="I185" s="157"/>
      <c r="L185" s="154"/>
      <c r="M185" s="158"/>
      <c r="N185" s="159"/>
      <c r="O185" s="159"/>
      <c r="P185" s="159"/>
      <c r="Q185" s="159"/>
      <c r="R185" s="159"/>
      <c r="S185" s="159"/>
      <c r="T185" s="160"/>
      <c r="AT185" s="155" t="s">
        <v>143</v>
      </c>
      <c r="AU185" s="155" t="s">
        <v>77</v>
      </c>
      <c r="AV185" s="13" t="s">
        <v>75</v>
      </c>
      <c r="AW185" s="13" t="s">
        <v>29</v>
      </c>
      <c r="AX185" s="13" t="s">
        <v>67</v>
      </c>
      <c r="AY185" s="155" t="s">
        <v>132</v>
      </c>
    </row>
    <row r="186" spans="1:65" s="14" customFormat="1">
      <c r="B186" s="161"/>
      <c r="D186" s="149" t="s">
        <v>143</v>
      </c>
      <c r="E186" s="162" t="s">
        <v>3</v>
      </c>
      <c r="F186" s="163" t="s">
        <v>245</v>
      </c>
      <c r="H186" s="164">
        <v>120.84</v>
      </c>
      <c r="I186" s="165"/>
      <c r="L186" s="161"/>
      <c r="M186" s="166"/>
      <c r="N186" s="167"/>
      <c r="O186" s="167"/>
      <c r="P186" s="167"/>
      <c r="Q186" s="167"/>
      <c r="R186" s="167"/>
      <c r="S186" s="167"/>
      <c r="T186" s="168"/>
      <c r="AT186" s="162" t="s">
        <v>143</v>
      </c>
      <c r="AU186" s="162" t="s">
        <v>77</v>
      </c>
      <c r="AV186" s="14" t="s">
        <v>77</v>
      </c>
      <c r="AW186" s="14" t="s">
        <v>29</v>
      </c>
      <c r="AX186" s="14" t="s">
        <v>67</v>
      </c>
      <c r="AY186" s="162" t="s">
        <v>132</v>
      </c>
    </row>
    <row r="187" spans="1:65" s="13" customFormat="1">
      <c r="B187" s="154"/>
      <c r="D187" s="149" t="s">
        <v>143</v>
      </c>
      <c r="E187" s="155" t="s">
        <v>3</v>
      </c>
      <c r="F187" s="156" t="s">
        <v>155</v>
      </c>
      <c r="H187" s="155" t="s">
        <v>3</v>
      </c>
      <c r="I187" s="157"/>
      <c r="L187" s="154"/>
      <c r="M187" s="158"/>
      <c r="N187" s="159"/>
      <c r="O187" s="159"/>
      <c r="P187" s="159"/>
      <c r="Q187" s="159"/>
      <c r="R187" s="159"/>
      <c r="S187" s="159"/>
      <c r="T187" s="160"/>
      <c r="AT187" s="155" t="s">
        <v>143</v>
      </c>
      <c r="AU187" s="155" t="s">
        <v>77</v>
      </c>
      <c r="AV187" s="13" t="s">
        <v>75</v>
      </c>
      <c r="AW187" s="13" t="s">
        <v>29</v>
      </c>
      <c r="AX187" s="13" t="s">
        <v>67</v>
      </c>
      <c r="AY187" s="155" t="s">
        <v>132</v>
      </c>
    </row>
    <row r="188" spans="1:65" s="14" customFormat="1">
      <c r="B188" s="161"/>
      <c r="D188" s="149" t="s">
        <v>143</v>
      </c>
      <c r="E188" s="162" t="s">
        <v>3</v>
      </c>
      <c r="F188" s="163" t="s">
        <v>246</v>
      </c>
      <c r="H188" s="164">
        <v>31.36</v>
      </c>
      <c r="I188" s="165"/>
      <c r="L188" s="161"/>
      <c r="M188" s="166"/>
      <c r="N188" s="167"/>
      <c r="O188" s="167"/>
      <c r="P188" s="167"/>
      <c r="Q188" s="167"/>
      <c r="R188" s="167"/>
      <c r="S188" s="167"/>
      <c r="T188" s="168"/>
      <c r="AT188" s="162" t="s">
        <v>143</v>
      </c>
      <c r="AU188" s="162" t="s">
        <v>77</v>
      </c>
      <c r="AV188" s="14" t="s">
        <v>77</v>
      </c>
      <c r="AW188" s="14" t="s">
        <v>29</v>
      </c>
      <c r="AX188" s="14" t="s">
        <v>67</v>
      </c>
      <c r="AY188" s="162" t="s">
        <v>132</v>
      </c>
    </row>
    <row r="189" spans="1:65" s="13" customFormat="1">
      <c r="B189" s="154"/>
      <c r="D189" s="149" t="s">
        <v>143</v>
      </c>
      <c r="E189" s="155" t="s">
        <v>3</v>
      </c>
      <c r="F189" s="156" t="s">
        <v>157</v>
      </c>
      <c r="H189" s="155" t="s">
        <v>3</v>
      </c>
      <c r="I189" s="157"/>
      <c r="L189" s="154"/>
      <c r="M189" s="158"/>
      <c r="N189" s="159"/>
      <c r="O189" s="159"/>
      <c r="P189" s="159"/>
      <c r="Q189" s="159"/>
      <c r="R189" s="159"/>
      <c r="S189" s="159"/>
      <c r="T189" s="160"/>
      <c r="AT189" s="155" t="s">
        <v>143</v>
      </c>
      <c r="AU189" s="155" t="s">
        <v>77</v>
      </c>
      <c r="AV189" s="13" t="s">
        <v>75</v>
      </c>
      <c r="AW189" s="13" t="s">
        <v>29</v>
      </c>
      <c r="AX189" s="13" t="s">
        <v>67</v>
      </c>
      <c r="AY189" s="155" t="s">
        <v>132</v>
      </c>
    </row>
    <row r="190" spans="1:65" s="14" customFormat="1">
      <c r="B190" s="161"/>
      <c r="D190" s="149" t="s">
        <v>143</v>
      </c>
      <c r="E190" s="162" t="s">
        <v>3</v>
      </c>
      <c r="F190" s="163" t="s">
        <v>247</v>
      </c>
      <c r="H190" s="164">
        <v>20.61</v>
      </c>
      <c r="I190" s="165"/>
      <c r="L190" s="161"/>
      <c r="M190" s="166"/>
      <c r="N190" s="167"/>
      <c r="O190" s="167"/>
      <c r="P190" s="167"/>
      <c r="Q190" s="167"/>
      <c r="R190" s="167"/>
      <c r="S190" s="167"/>
      <c r="T190" s="168"/>
      <c r="AT190" s="162" t="s">
        <v>143</v>
      </c>
      <c r="AU190" s="162" t="s">
        <v>77</v>
      </c>
      <c r="AV190" s="14" t="s">
        <v>77</v>
      </c>
      <c r="AW190" s="14" t="s">
        <v>29</v>
      </c>
      <c r="AX190" s="14" t="s">
        <v>67</v>
      </c>
      <c r="AY190" s="162" t="s">
        <v>132</v>
      </c>
    </row>
    <row r="191" spans="1:65" s="15" customFormat="1">
      <c r="B191" s="169"/>
      <c r="D191" s="149" t="s">
        <v>143</v>
      </c>
      <c r="E191" s="170" t="s">
        <v>3</v>
      </c>
      <c r="F191" s="171" t="s">
        <v>148</v>
      </c>
      <c r="H191" s="172">
        <v>172.81</v>
      </c>
      <c r="I191" s="173"/>
      <c r="L191" s="169"/>
      <c r="M191" s="174"/>
      <c r="N191" s="175"/>
      <c r="O191" s="175"/>
      <c r="P191" s="175"/>
      <c r="Q191" s="175"/>
      <c r="R191" s="175"/>
      <c r="S191" s="175"/>
      <c r="T191" s="176"/>
      <c r="AT191" s="170" t="s">
        <v>143</v>
      </c>
      <c r="AU191" s="170" t="s">
        <v>77</v>
      </c>
      <c r="AV191" s="15" t="s">
        <v>139</v>
      </c>
      <c r="AW191" s="15" t="s">
        <v>29</v>
      </c>
      <c r="AX191" s="15" t="s">
        <v>75</v>
      </c>
      <c r="AY191" s="170" t="s">
        <v>132</v>
      </c>
    </row>
    <row r="192" spans="1:65" s="12" customFormat="1" ht="22.9" customHeight="1">
      <c r="B192" s="122"/>
      <c r="D192" s="123" t="s">
        <v>66</v>
      </c>
      <c r="E192" s="133" t="s">
        <v>248</v>
      </c>
      <c r="F192" s="133" t="s">
        <v>249</v>
      </c>
      <c r="I192" s="125"/>
      <c r="J192" s="134">
        <f>BK192</f>
        <v>0</v>
      </c>
      <c r="L192" s="122"/>
      <c r="M192" s="127"/>
      <c r="N192" s="128"/>
      <c r="O192" s="128"/>
      <c r="P192" s="129">
        <f>SUM(P193:P201)</f>
        <v>0</v>
      </c>
      <c r="Q192" s="128"/>
      <c r="R192" s="129">
        <f>SUM(R193:R201)</f>
        <v>0</v>
      </c>
      <c r="S192" s="128"/>
      <c r="T192" s="130">
        <f>SUM(T193:T201)</f>
        <v>0</v>
      </c>
      <c r="AR192" s="123" t="s">
        <v>75</v>
      </c>
      <c r="AT192" s="131" t="s">
        <v>66</v>
      </c>
      <c r="AU192" s="131" t="s">
        <v>75</v>
      </c>
      <c r="AY192" s="123" t="s">
        <v>132</v>
      </c>
      <c r="BK192" s="132">
        <f>SUM(BK193:BK201)</f>
        <v>0</v>
      </c>
    </row>
    <row r="193" spans="1:65" s="2" customFormat="1" ht="24.2" customHeight="1">
      <c r="A193" s="34"/>
      <c r="B193" s="135"/>
      <c r="C193" s="136" t="s">
        <v>250</v>
      </c>
      <c r="D193" s="136" t="s">
        <v>134</v>
      </c>
      <c r="E193" s="137" t="s">
        <v>251</v>
      </c>
      <c r="F193" s="138" t="s">
        <v>252</v>
      </c>
      <c r="G193" s="139" t="s">
        <v>242</v>
      </c>
      <c r="H193" s="140">
        <v>32.914000000000001</v>
      </c>
      <c r="I193" s="141"/>
      <c r="J193" s="142">
        <f>ROUND(I193*H193,2)</f>
        <v>0</v>
      </c>
      <c r="K193" s="138" t="s">
        <v>138</v>
      </c>
      <c r="L193" s="35"/>
      <c r="M193" s="143" t="s">
        <v>3</v>
      </c>
      <c r="N193" s="144" t="s">
        <v>38</v>
      </c>
      <c r="O193" s="55"/>
      <c r="P193" s="145">
        <f>O193*H193</f>
        <v>0</v>
      </c>
      <c r="Q193" s="145">
        <v>0</v>
      </c>
      <c r="R193" s="145">
        <f>Q193*H193</f>
        <v>0</v>
      </c>
      <c r="S193" s="145">
        <v>0</v>
      </c>
      <c r="T193" s="146">
        <f>S193*H193</f>
        <v>0</v>
      </c>
      <c r="U193" s="34"/>
      <c r="V193" s="34"/>
      <c r="W193" s="34"/>
      <c r="X193" s="34"/>
      <c r="Y193" s="34"/>
      <c r="Z193" s="34"/>
      <c r="AA193" s="34"/>
      <c r="AB193" s="34"/>
      <c r="AC193" s="34"/>
      <c r="AD193" s="34"/>
      <c r="AE193" s="34"/>
      <c r="AR193" s="147" t="s">
        <v>139</v>
      </c>
      <c r="AT193" s="147" t="s">
        <v>134</v>
      </c>
      <c r="AU193" s="147" t="s">
        <v>77</v>
      </c>
      <c r="AY193" s="19" t="s">
        <v>132</v>
      </c>
      <c r="BE193" s="148">
        <f>IF(N193="základní",J193,0)</f>
        <v>0</v>
      </c>
      <c r="BF193" s="148">
        <f>IF(N193="snížená",J193,0)</f>
        <v>0</v>
      </c>
      <c r="BG193" s="148">
        <f>IF(N193="zákl. přenesená",J193,0)</f>
        <v>0</v>
      </c>
      <c r="BH193" s="148">
        <f>IF(N193="sníž. přenesená",J193,0)</f>
        <v>0</v>
      </c>
      <c r="BI193" s="148">
        <f>IF(N193="nulová",J193,0)</f>
        <v>0</v>
      </c>
      <c r="BJ193" s="19" t="s">
        <v>75</v>
      </c>
      <c r="BK193" s="148">
        <f>ROUND(I193*H193,2)</f>
        <v>0</v>
      </c>
      <c r="BL193" s="19" t="s">
        <v>139</v>
      </c>
      <c r="BM193" s="147" t="s">
        <v>253</v>
      </c>
    </row>
    <row r="194" spans="1:65" s="2" customFormat="1" ht="136.5">
      <c r="A194" s="34"/>
      <c r="B194" s="35"/>
      <c r="C194" s="34"/>
      <c r="D194" s="149" t="s">
        <v>141</v>
      </c>
      <c r="E194" s="34"/>
      <c r="F194" s="150" t="s">
        <v>244</v>
      </c>
      <c r="G194" s="34"/>
      <c r="H194" s="34"/>
      <c r="I194" s="151"/>
      <c r="J194" s="34"/>
      <c r="K194" s="34"/>
      <c r="L194" s="35"/>
      <c r="M194" s="152"/>
      <c r="N194" s="153"/>
      <c r="O194" s="55"/>
      <c r="P194" s="55"/>
      <c r="Q194" s="55"/>
      <c r="R194" s="55"/>
      <c r="S194" s="55"/>
      <c r="T194" s="56"/>
      <c r="U194" s="34"/>
      <c r="V194" s="34"/>
      <c r="W194" s="34"/>
      <c r="X194" s="34"/>
      <c r="Y194" s="34"/>
      <c r="Z194" s="34"/>
      <c r="AA194" s="34"/>
      <c r="AB194" s="34"/>
      <c r="AC194" s="34"/>
      <c r="AD194" s="34"/>
      <c r="AE194" s="34"/>
      <c r="AT194" s="19" t="s">
        <v>141</v>
      </c>
      <c r="AU194" s="19" t="s">
        <v>77</v>
      </c>
    </row>
    <row r="195" spans="1:65" s="2" customFormat="1" ht="24.2" customHeight="1">
      <c r="A195" s="34"/>
      <c r="B195" s="135"/>
      <c r="C195" s="136" t="s">
        <v>254</v>
      </c>
      <c r="D195" s="136" t="s">
        <v>134</v>
      </c>
      <c r="E195" s="137" t="s">
        <v>255</v>
      </c>
      <c r="F195" s="138" t="s">
        <v>256</v>
      </c>
      <c r="G195" s="139" t="s">
        <v>242</v>
      </c>
      <c r="H195" s="140">
        <v>65.828000000000003</v>
      </c>
      <c r="I195" s="141"/>
      <c r="J195" s="142">
        <f>ROUND(I195*H195,2)</f>
        <v>0</v>
      </c>
      <c r="K195" s="138" t="s">
        <v>138</v>
      </c>
      <c r="L195" s="35"/>
      <c r="M195" s="143" t="s">
        <v>3</v>
      </c>
      <c r="N195" s="144" t="s">
        <v>38</v>
      </c>
      <c r="O195" s="55"/>
      <c r="P195" s="145">
        <f>O195*H195</f>
        <v>0</v>
      </c>
      <c r="Q195" s="145">
        <v>0</v>
      </c>
      <c r="R195" s="145">
        <f>Q195*H195</f>
        <v>0</v>
      </c>
      <c r="S195" s="145">
        <v>0</v>
      </c>
      <c r="T195" s="146">
        <f>S195*H195</f>
        <v>0</v>
      </c>
      <c r="U195" s="34"/>
      <c r="V195" s="34"/>
      <c r="W195" s="34"/>
      <c r="X195" s="34"/>
      <c r="Y195" s="34"/>
      <c r="Z195" s="34"/>
      <c r="AA195" s="34"/>
      <c r="AB195" s="34"/>
      <c r="AC195" s="34"/>
      <c r="AD195" s="34"/>
      <c r="AE195" s="34"/>
      <c r="AR195" s="147" t="s">
        <v>139</v>
      </c>
      <c r="AT195" s="147" t="s">
        <v>134</v>
      </c>
      <c r="AU195" s="147" t="s">
        <v>77</v>
      </c>
      <c r="AY195" s="19" t="s">
        <v>132</v>
      </c>
      <c r="BE195" s="148">
        <f>IF(N195="základní",J195,0)</f>
        <v>0</v>
      </c>
      <c r="BF195" s="148">
        <f>IF(N195="snížená",J195,0)</f>
        <v>0</v>
      </c>
      <c r="BG195" s="148">
        <f>IF(N195="zákl. přenesená",J195,0)</f>
        <v>0</v>
      </c>
      <c r="BH195" s="148">
        <f>IF(N195="sníž. přenesená",J195,0)</f>
        <v>0</v>
      </c>
      <c r="BI195" s="148">
        <f>IF(N195="nulová",J195,0)</f>
        <v>0</v>
      </c>
      <c r="BJ195" s="19" t="s">
        <v>75</v>
      </c>
      <c r="BK195" s="148">
        <f>ROUND(I195*H195,2)</f>
        <v>0</v>
      </c>
      <c r="BL195" s="19" t="s">
        <v>139</v>
      </c>
      <c r="BM195" s="147" t="s">
        <v>257</v>
      </c>
    </row>
    <row r="196" spans="1:65" s="2" customFormat="1" ht="97.5">
      <c r="A196" s="34"/>
      <c r="B196" s="35"/>
      <c r="C196" s="34"/>
      <c r="D196" s="149" t="s">
        <v>141</v>
      </c>
      <c r="E196" s="34"/>
      <c r="F196" s="150" t="s">
        <v>258</v>
      </c>
      <c r="G196" s="34"/>
      <c r="H196" s="34"/>
      <c r="I196" s="151"/>
      <c r="J196" s="34"/>
      <c r="K196" s="34"/>
      <c r="L196" s="35"/>
      <c r="M196" s="152"/>
      <c r="N196" s="153"/>
      <c r="O196" s="55"/>
      <c r="P196" s="55"/>
      <c r="Q196" s="55"/>
      <c r="R196" s="55"/>
      <c r="S196" s="55"/>
      <c r="T196" s="56"/>
      <c r="U196" s="34"/>
      <c r="V196" s="34"/>
      <c r="W196" s="34"/>
      <c r="X196" s="34"/>
      <c r="Y196" s="34"/>
      <c r="Z196" s="34"/>
      <c r="AA196" s="34"/>
      <c r="AB196" s="34"/>
      <c r="AC196" s="34"/>
      <c r="AD196" s="34"/>
      <c r="AE196" s="34"/>
      <c r="AT196" s="19" t="s">
        <v>141</v>
      </c>
      <c r="AU196" s="19" t="s">
        <v>77</v>
      </c>
    </row>
    <row r="197" spans="1:65" s="13" customFormat="1">
      <c r="B197" s="154"/>
      <c r="D197" s="149" t="s">
        <v>143</v>
      </c>
      <c r="E197" s="155" t="s">
        <v>3</v>
      </c>
      <c r="F197" s="156" t="s">
        <v>259</v>
      </c>
      <c r="H197" s="155" t="s">
        <v>3</v>
      </c>
      <c r="I197" s="157"/>
      <c r="L197" s="154"/>
      <c r="M197" s="158"/>
      <c r="N197" s="159"/>
      <c r="O197" s="159"/>
      <c r="P197" s="159"/>
      <c r="Q197" s="159"/>
      <c r="R197" s="159"/>
      <c r="S197" s="159"/>
      <c r="T197" s="160"/>
      <c r="AT197" s="155" t="s">
        <v>143</v>
      </c>
      <c r="AU197" s="155" t="s">
        <v>77</v>
      </c>
      <c r="AV197" s="13" t="s">
        <v>75</v>
      </c>
      <c r="AW197" s="13" t="s">
        <v>29</v>
      </c>
      <c r="AX197" s="13" t="s">
        <v>67</v>
      </c>
      <c r="AY197" s="155" t="s">
        <v>132</v>
      </c>
    </row>
    <row r="198" spans="1:65" s="14" customFormat="1">
      <c r="B198" s="161"/>
      <c r="D198" s="149" t="s">
        <v>143</v>
      </c>
      <c r="E198" s="162" t="s">
        <v>3</v>
      </c>
      <c r="F198" s="163" t="s">
        <v>260</v>
      </c>
      <c r="H198" s="164">
        <v>65.828000000000003</v>
      </c>
      <c r="I198" s="165"/>
      <c r="L198" s="161"/>
      <c r="M198" s="166"/>
      <c r="N198" s="167"/>
      <c r="O198" s="167"/>
      <c r="P198" s="167"/>
      <c r="Q198" s="167"/>
      <c r="R198" s="167"/>
      <c r="S198" s="167"/>
      <c r="T198" s="168"/>
      <c r="AT198" s="162" t="s">
        <v>143</v>
      </c>
      <c r="AU198" s="162" t="s">
        <v>77</v>
      </c>
      <c r="AV198" s="14" t="s">
        <v>77</v>
      </c>
      <c r="AW198" s="14" t="s">
        <v>29</v>
      </c>
      <c r="AX198" s="14" t="s">
        <v>75</v>
      </c>
      <c r="AY198" s="162" t="s">
        <v>132</v>
      </c>
    </row>
    <row r="199" spans="1:65" s="2" customFormat="1" ht="37.9" customHeight="1">
      <c r="A199" s="34"/>
      <c r="B199" s="135"/>
      <c r="C199" s="136" t="s">
        <v>261</v>
      </c>
      <c r="D199" s="136" t="s">
        <v>134</v>
      </c>
      <c r="E199" s="137" t="s">
        <v>262</v>
      </c>
      <c r="F199" s="138" t="s">
        <v>263</v>
      </c>
      <c r="G199" s="139" t="s">
        <v>242</v>
      </c>
      <c r="H199" s="140">
        <v>32.914000000000001</v>
      </c>
      <c r="I199" s="141"/>
      <c r="J199" s="142">
        <f>ROUND(I199*H199,2)</f>
        <v>0</v>
      </c>
      <c r="K199" s="138" t="s">
        <v>138</v>
      </c>
      <c r="L199" s="35"/>
      <c r="M199" s="143" t="s">
        <v>3</v>
      </c>
      <c r="N199" s="144" t="s">
        <v>38</v>
      </c>
      <c r="O199" s="55"/>
      <c r="P199" s="145">
        <f>O199*H199</f>
        <v>0</v>
      </c>
      <c r="Q199" s="145">
        <v>0</v>
      </c>
      <c r="R199" s="145">
        <f>Q199*H199</f>
        <v>0</v>
      </c>
      <c r="S199" s="145">
        <v>0</v>
      </c>
      <c r="T199" s="146">
        <f>S199*H199</f>
        <v>0</v>
      </c>
      <c r="U199" s="34"/>
      <c r="V199" s="34"/>
      <c r="W199" s="34"/>
      <c r="X199" s="34"/>
      <c r="Y199" s="34"/>
      <c r="Z199" s="34"/>
      <c r="AA199" s="34"/>
      <c r="AB199" s="34"/>
      <c r="AC199" s="34"/>
      <c r="AD199" s="34"/>
      <c r="AE199" s="34"/>
      <c r="AR199" s="147" t="s">
        <v>139</v>
      </c>
      <c r="AT199" s="147" t="s">
        <v>134</v>
      </c>
      <c r="AU199" s="147" t="s">
        <v>77</v>
      </c>
      <c r="AY199" s="19" t="s">
        <v>132</v>
      </c>
      <c r="BE199" s="148">
        <f>IF(N199="základní",J199,0)</f>
        <v>0</v>
      </c>
      <c r="BF199" s="148">
        <f>IF(N199="snížená",J199,0)</f>
        <v>0</v>
      </c>
      <c r="BG199" s="148">
        <f>IF(N199="zákl. přenesená",J199,0)</f>
        <v>0</v>
      </c>
      <c r="BH199" s="148">
        <f>IF(N199="sníž. přenesená",J199,0)</f>
        <v>0</v>
      </c>
      <c r="BI199" s="148">
        <f>IF(N199="nulová",J199,0)</f>
        <v>0</v>
      </c>
      <c r="BJ199" s="19" t="s">
        <v>75</v>
      </c>
      <c r="BK199" s="148">
        <f>ROUND(I199*H199,2)</f>
        <v>0</v>
      </c>
      <c r="BL199" s="19" t="s">
        <v>139</v>
      </c>
      <c r="BM199" s="147" t="s">
        <v>264</v>
      </c>
    </row>
    <row r="200" spans="1:65" s="2" customFormat="1" ht="68.25">
      <c r="A200" s="34"/>
      <c r="B200" s="35"/>
      <c r="C200" s="34"/>
      <c r="D200" s="149" t="s">
        <v>141</v>
      </c>
      <c r="E200" s="34"/>
      <c r="F200" s="150" t="s">
        <v>265</v>
      </c>
      <c r="G200" s="34"/>
      <c r="H200" s="34"/>
      <c r="I200" s="151"/>
      <c r="J200" s="34"/>
      <c r="K200" s="34"/>
      <c r="L200" s="35"/>
      <c r="M200" s="152"/>
      <c r="N200" s="153"/>
      <c r="O200" s="55"/>
      <c r="P200" s="55"/>
      <c r="Q200" s="55"/>
      <c r="R200" s="55"/>
      <c r="S200" s="55"/>
      <c r="T200" s="56"/>
      <c r="U200" s="34"/>
      <c r="V200" s="34"/>
      <c r="W200" s="34"/>
      <c r="X200" s="34"/>
      <c r="Y200" s="34"/>
      <c r="Z200" s="34"/>
      <c r="AA200" s="34"/>
      <c r="AB200" s="34"/>
      <c r="AC200" s="34"/>
      <c r="AD200" s="34"/>
      <c r="AE200" s="34"/>
      <c r="AT200" s="19" t="s">
        <v>141</v>
      </c>
      <c r="AU200" s="19" t="s">
        <v>77</v>
      </c>
    </row>
    <row r="201" spans="1:65" s="14" customFormat="1">
      <c r="B201" s="161"/>
      <c r="D201" s="149" t="s">
        <v>143</v>
      </c>
      <c r="E201" s="162" t="s">
        <v>3</v>
      </c>
      <c r="F201" s="163" t="s">
        <v>266</v>
      </c>
      <c r="H201" s="164">
        <v>32.914000000000001</v>
      </c>
      <c r="I201" s="165"/>
      <c r="L201" s="161"/>
      <c r="M201" s="166"/>
      <c r="N201" s="167"/>
      <c r="O201" s="167"/>
      <c r="P201" s="167"/>
      <c r="Q201" s="167"/>
      <c r="R201" s="167"/>
      <c r="S201" s="167"/>
      <c r="T201" s="168"/>
      <c r="AT201" s="162" t="s">
        <v>143</v>
      </c>
      <c r="AU201" s="162" t="s">
        <v>77</v>
      </c>
      <c r="AV201" s="14" t="s">
        <v>77</v>
      </c>
      <c r="AW201" s="14" t="s">
        <v>29</v>
      </c>
      <c r="AX201" s="14" t="s">
        <v>75</v>
      </c>
      <c r="AY201" s="162" t="s">
        <v>132</v>
      </c>
    </row>
    <row r="202" spans="1:65" s="12" customFormat="1" ht="22.9" customHeight="1">
      <c r="B202" s="122"/>
      <c r="D202" s="123" t="s">
        <v>66</v>
      </c>
      <c r="E202" s="133" t="s">
        <v>77</v>
      </c>
      <c r="F202" s="133" t="s">
        <v>267</v>
      </c>
      <c r="I202" s="125"/>
      <c r="J202" s="134">
        <f>BK202</f>
        <v>0</v>
      </c>
      <c r="L202" s="122"/>
      <c r="M202" s="127"/>
      <c r="N202" s="128"/>
      <c r="O202" s="128"/>
      <c r="P202" s="129">
        <f>SUM(P203:P214)</f>
        <v>0</v>
      </c>
      <c r="Q202" s="128"/>
      <c r="R202" s="129">
        <f>SUM(R203:R214)</f>
        <v>9.3933538200000015</v>
      </c>
      <c r="S202" s="128"/>
      <c r="T202" s="130">
        <f>SUM(T203:T214)</f>
        <v>0</v>
      </c>
      <c r="AR202" s="123" t="s">
        <v>75</v>
      </c>
      <c r="AT202" s="131" t="s">
        <v>66</v>
      </c>
      <c r="AU202" s="131" t="s">
        <v>75</v>
      </c>
      <c r="AY202" s="123" t="s">
        <v>132</v>
      </c>
      <c r="BK202" s="132">
        <f>SUM(BK203:BK214)</f>
        <v>0</v>
      </c>
    </row>
    <row r="203" spans="1:65" s="2" customFormat="1" ht="37.9" customHeight="1">
      <c r="A203" s="34"/>
      <c r="B203" s="135"/>
      <c r="C203" s="136" t="s">
        <v>268</v>
      </c>
      <c r="D203" s="136" t="s">
        <v>134</v>
      </c>
      <c r="E203" s="137" t="s">
        <v>269</v>
      </c>
      <c r="F203" s="138" t="s">
        <v>270</v>
      </c>
      <c r="G203" s="139" t="s">
        <v>137</v>
      </c>
      <c r="H203" s="140">
        <v>3.08</v>
      </c>
      <c r="I203" s="141"/>
      <c r="J203" s="142">
        <f>ROUND(I203*H203,2)</f>
        <v>0</v>
      </c>
      <c r="K203" s="138" t="s">
        <v>138</v>
      </c>
      <c r="L203" s="35"/>
      <c r="M203" s="143" t="s">
        <v>3</v>
      </c>
      <c r="N203" s="144" t="s">
        <v>38</v>
      </c>
      <c r="O203" s="55"/>
      <c r="P203" s="145">
        <f>O203*H203</f>
        <v>0</v>
      </c>
      <c r="Q203" s="145">
        <v>2.16</v>
      </c>
      <c r="R203" s="145">
        <f>Q203*H203</f>
        <v>6.6528000000000009</v>
      </c>
      <c r="S203" s="145">
        <v>0</v>
      </c>
      <c r="T203" s="146">
        <f>S203*H203</f>
        <v>0</v>
      </c>
      <c r="U203" s="34"/>
      <c r="V203" s="34"/>
      <c r="W203" s="34"/>
      <c r="X203" s="34"/>
      <c r="Y203" s="34"/>
      <c r="Z203" s="34"/>
      <c r="AA203" s="34"/>
      <c r="AB203" s="34"/>
      <c r="AC203" s="34"/>
      <c r="AD203" s="34"/>
      <c r="AE203" s="34"/>
      <c r="AR203" s="147" t="s">
        <v>139</v>
      </c>
      <c r="AT203" s="147" t="s">
        <v>134</v>
      </c>
      <c r="AU203" s="147" t="s">
        <v>77</v>
      </c>
      <c r="AY203" s="19" t="s">
        <v>132</v>
      </c>
      <c r="BE203" s="148">
        <f>IF(N203="základní",J203,0)</f>
        <v>0</v>
      </c>
      <c r="BF203" s="148">
        <f>IF(N203="snížená",J203,0)</f>
        <v>0</v>
      </c>
      <c r="BG203" s="148">
        <f>IF(N203="zákl. přenesená",J203,0)</f>
        <v>0</v>
      </c>
      <c r="BH203" s="148">
        <f>IF(N203="sníž. přenesená",J203,0)</f>
        <v>0</v>
      </c>
      <c r="BI203" s="148">
        <f>IF(N203="nulová",J203,0)</f>
        <v>0</v>
      </c>
      <c r="BJ203" s="19" t="s">
        <v>75</v>
      </c>
      <c r="BK203" s="148">
        <f>ROUND(I203*H203,2)</f>
        <v>0</v>
      </c>
      <c r="BL203" s="19" t="s">
        <v>139</v>
      </c>
      <c r="BM203" s="147" t="s">
        <v>271</v>
      </c>
    </row>
    <row r="204" spans="1:65" s="2" customFormat="1" ht="68.25">
      <c r="A204" s="34"/>
      <c r="B204" s="35"/>
      <c r="C204" s="34"/>
      <c r="D204" s="149" t="s">
        <v>141</v>
      </c>
      <c r="E204" s="34"/>
      <c r="F204" s="150" t="s">
        <v>272</v>
      </c>
      <c r="G204" s="34"/>
      <c r="H204" s="34"/>
      <c r="I204" s="151"/>
      <c r="J204" s="34"/>
      <c r="K204" s="34"/>
      <c r="L204" s="35"/>
      <c r="M204" s="152"/>
      <c r="N204" s="153"/>
      <c r="O204" s="55"/>
      <c r="P204" s="55"/>
      <c r="Q204" s="55"/>
      <c r="R204" s="55"/>
      <c r="S204" s="55"/>
      <c r="T204" s="56"/>
      <c r="U204" s="34"/>
      <c r="V204" s="34"/>
      <c r="W204" s="34"/>
      <c r="X204" s="34"/>
      <c r="Y204" s="34"/>
      <c r="Z204" s="34"/>
      <c r="AA204" s="34"/>
      <c r="AB204" s="34"/>
      <c r="AC204" s="34"/>
      <c r="AD204" s="34"/>
      <c r="AE204" s="34"/>
      <c r="AT204" s="19" t="s">
        <v>141</v>
      </c>
      <c r="AU204" s="19" t="s">
        <v>77</v>
      </c>
    </row>
    <row r="205" spans="1:65" s="13" customFormat="1">
      <c r="B205" s="154"/>
      <c r="D205" s="149" t="s">
        <v>143</v>
      </c>
      <c r="E205" s="155" t="s">
        <v>3</v>
      </c>
      <c r="F205" s="156" t="s">
        <v>273</v>
      </c>
      <c r="H205" s="155" t="s">
        <v>3</v>
      </c>
      <c r="I205" s="157"/>
      <c r="L205" s="154"/>
      <c r="M205" s="158"/>
      <c r="N205" s="159"/>
      <c r="O205" s="159"/>
      <c r="P205" s="159"/>
      <c r="Q205" s="159"/>
      <c r="R205" s="159"/>
      <c r="S205" s="159"/>
      <c r="T205" s="160"/>
      <c r="AT205" s="155" t="s">
        <v>143</v>
      </c>
      <c r="AU205" s="155" t="s">
        <v>77</v>
      </c>
      <c r="AV205" s="13" t="s">
        <v>75</v>
      </c>
      <c r="AW205" s="13" t="s">
        <v>29</v>
      </c>
      <c r="AX205" s="13" t="s">
        <v>67</v>
      </c>
      <c r="AY205" s="155" t="s">
        <v>132</v>
      </c>
    </row>
    <row r="206" spans="1:65" s="14" customFormat="1">
      <c r="B206" s="161"/>
      <c r="D206" s="149" t="s">
        <v>143</v>
      </c>
      <c r="E206" s="162" t="s">
        <v>3</v>
      </c>
      <c r="F206" s="163" t="s">
        <v>274</v>
      </c>
      <c r="H206" s="164">
        <v>3.08</v>
      </c>
      <c r="I206" s="165"/>
      <c r="L206" s="161"/>
      <c r="M206" s="166"/>
      <c r="N206" s="167"/>
      <c r="O206" s="167"/>
      <c r="P206" s="167"/>
      <c r="Q206" s="167"/>
      <c r="R206" s="167"/>
      <c r="S206" s="167"/>
      <c r="T206" s="168"/>
      <c r="AT206" s="162" t="s">
        <v>143</v>
      </c>
      <c r="AU206" s="162" t="s">
        <v>77</v>
      </c>
      <c r="AV206" s="14" t="s">
        <v>77</v>
      </c>
      <c r="AW206" s="14" t="s">
        <v>29</v>
      </c>
      <c r="AX206" s="14" t="s">
        <v>75</v>
      </c>
      <c r="AY206" s="162" t="s">
        <v>132</v>
      </c>
    </row>
    <row r="207" spans="1:65" s="2" customFormat="1" ht="24.2" customHeight="1">
      <c r="A207" s="34"/>
      <c r="B207" s="135"/>
      <c r="C207" s="136" t="s">
        <v>275</v>
      </c>
      <c r="D207" s="136" t="s">
        <v>134</v>
      </c>
      <c r="E207" s="137" t="s">
        <v>276</v>
      </c>
      <c r="F207" s="138" t="s">
        <v>277</v>
      </c>
      <c r="G207" s="139" t="s">
        <v>137</v>
      </c>
      <c r="H207" s="140">
        <v>1.095</v>
      </c>
      <c r="I207" s="141"/>
      <c r="J207" s="142">
        <f>ROUND(I207*H207,2)</f>
        <v>0</v>
      </c>
      <c r="K207" s="138" t="s">
        <v>138</v>
      </c>
      <c r="L207" s="35"/>
      <c r="M207" s="143" t="s">
        <v>3</v>
      </c>
      <c r="N207" s="144" t="s">
        <v>38</v>
      </c>
      <c r="O207" s="55"/>
      <c r="P207" s="145">
        <f>O207*H207</f>
        <v>0</v>
      </c>
      <c r="Q207" s="145">
        <v>2.45329</v>
      </c>
      <c r="R207" s="145">
        <f>Q207*H207</f>
        <v>2.6863525500000001</v>
      </c>
      <c r="S207" s="145">
        <v>0</v>
      </c>
      <c r="T207" s="146">
        <f>S207*H207</f>
        <v>0</v>
      </c>
      <c r="U207" s="34"/>
      <c r="V207" s="34"/>
      <c r="W207" s="34"/>
      <c r="X207" s="34"/>
      <c r="Y207" s="34"/>
      <c r="Z207" s="34"/>
      <c r="AA207" s="34"/>
      <c r="AB207" s="34"/>
      <c r="AC207" s="34"/>
      <c r="AD207" s="34"/>
      <c r="AE207" s="34"/>
      <c r="AR207" s="147" t="s">
        <v>139</v>
      </c>
      <c r="AT207" s="147" t="s">
        <v>134</v>
      </c>
      <c r="AU207" s="147" t="s">
        <v>77</v>
      </c>
      <c r="AY207" s="19" t="s">
        <v>132</v>
      </c>
      <c r="BE207" s="148">
        <f>IF(N207="základní",J207,0)</f>
        <v>0</v>
      </c>
      <c r="BF207" s="148">
        <f>IF(N207="snížená",J207,0)</f>
        <v>0</v>
      </c>
      <c r="BG207" s="148">
        <f>IF(N207="zákl. přenesená",J207,0)</f>
        <v>0</v>
      </c>
      <c r="BH207" s="148">
        <f>IF(N207="sníž. přenesená",J207,0)</f>
        <v>0</v>
      </c>
      <c r="BI207" s="148">
        <f>IF(N207="nulová",J207,0)</f>
        <v>0</v>
      </c>
      <c r="BJ207" s="19" t="s">
        <v>75</v>
      </c>
      <c r="BK207" s="148">
        <f>ROUND(I207*H207,2)</f>
        <v>0</v>
      </c>
      <c r="BL207" s="19" t="s">
        <v>139</v>
      </c>
      <c r="BM207" s="147" t="s">
        <v>278</v>
      </c>
    </row>
    <row r="208" spans="1:65" s="2" customFormat="1" ht="146.25">
      <c r="A208" s="34"/>
      <c r="B208" s="35"/>
      <c r="C208" s="34"/>
      <c r="D208" s="149" t="s">
        <v>141</v>
      </c>
      <c r="E208" s="34"/>
      <c r="F208" s="150" t="s">
        <v>279</v>
      </c>
      <c r="G208" s="34"/>
      <c r="H208" s="34"/>
      <c r="I208" s="151"/>
      <c r="J208" s="34"/>
      <c r="K208" s="34"/>
      <c r="L208" s="35"/>
      <c r="M208" s="152"/>
      <c r="N208" s="153"/>
      <c r="O208" s="55"/>
      <c r="P208" s="55"/>
      <c r="Q208" s="55"/>
      <c r="R208" s="55"/>
      <c r="S208" s="55"/>
      <c r="T208" s="56"/>
      <c r="U208" s="34"/>
      <c r="V208" s="34"/>
      <c r="W208" s="34"/>
      <c r="X208" s="34"/>
      <c r="Y208" s="34"/>
      <c r="Z208" s="34"/>
      <c r="AA208" s="34"/>
      <c r="AB208" s="34"/>
      <c r="AC208" s="34"/>
      <c r="AD208" s="34"/>
      <c r="AE208" s="34"/>
      <c r="AT208" s="19" t="s">
        <v>141</v>
      </c>
      <c r="AU208" s="19" t="s">
        <v>77</v>
      </c>
    </row>
    <row r="209" spans="1:65" s="13" customFormat="1">
      <c r="B209" s="154"/>
      <c r="D209" s="149" t="s">
        <v>143</v>
      </c>
      <c r="E209" s="155" t="s">
        <v>3</v>
      </c>
      <c r="F209" s="156" t="s">
        <v>280</v>
      </c>
      <c r="H209" s="155" t="s">
        <v>3</v>
      </c>
      <c r="I209" s="157"/>
      <c r="L209" s="154"/>
      <c r="M209" s="158"/>
      <c r="N209" s="159"/>
      <c r="O209" s="159"/>
      <c r="P209" s="159"/>
      <c r="Q209" s="159"/>
      <c r="R209" s="159"/>
      <c r="S209" s="159"/>
      <c r="T209" s="160"/>
      <c r="AT209" s="155" t="s">
        <v>143</v>
      </c>
      <c r="AU209" s="155" t="s">
        <v>77</v>
      </c>
      <c r="AV209" s="13" t="s">
        <v>75</v>
      </c>
      <c r="AW209" s="13" t="s">
        <v>29</v>
      </c>
      <c r="AX209" s="13" t="s">
        <v>67</v>
      </c>
      <c r="AY209" s="155" t="s">
        <v>132</v>
      </c>
    </row>
    <row r="210" spans="1:65" s="14" customFormat="1">
      <c r="B210" s="161"/>
      <c r="D210" s="149" t="s">
        <v>143</v>
      </c>
      <c r="E210" s="162" t="s">
        <v>3</v>
      </c>
      <c r="F210" s="163" t="s">
        <v>281</v>
      </c>
      <c r="H210" s="164">
        <v>1.095</v>
      </c>
      <c r="I210" s="165"/>
      <c r="L210" s="161"/>
      <c r="M210" s="166"/>
      <c r="N210" s="167"/>
      <c r="O210" s="167"/>
      <c r="P210" s="167"/>
      <c r="Q210" s="167"/>
      <c r="R210" s="167"/>
      <c r="S210" s="167"/>
      <c r="T210" s="168"/>
      <c r="AT210" s="162" t="s">
        <v>143</v>
      </c>
      <c r="AU210" s="162" t="s">
        <v>77</v>
      </c>
      <c r="AV210" s="14" t="s">
        <v>77</v>
      </c>
      <c r="AW210" s="14" t="s">
        <v>29</v>
      </c>
      <c r="AX210" s="14" t="s">
        <v>75</v>
      </c>
      <c r="AY210" s="162" t="s">
        <v>132</v>
      </c>
    </row>
    <row r="211" spans="1:65" s="2" customFormat="1" ht="24.2" customHeight="1">
      <c r="A211" s="34"/>
      <c r="B211" s="135"/>
      <c r="C211" s="136" t="s">
        <v>8</v>
      </c>
      <c r="D211" s="136" t="s">
        <v>134</v>
      </c>
      <c r="E211" s="137" t="s">
        <v>282</v>
      </c>
      <c r="F211" s="138" t="s">
        <v>283</v>
      </c>
      <c r="G211" s="139" t="s">
        <v>215</v>
      </c>
      <c r="H211" s="140">
        <v>5.0999999999999997E-2</v>
      </c>
      <c r="I211" s="141"/>
      <c r="J211" s="142">
        <f>ROUND(I211*H211,2)</f>
        <v>0</v>
      </c>
      <c r="K211" s="138" t="s">
        <v>138</v>
      </c>
      <c r="L211" s="35"/>
      <c r="M211" s="143" t="s">
        <v>3</v>
      </c>
      <c r="N211" s="144" t="s">
        <v>38</v>
      </c>
      <c r="O211" s="55"/>
      <c r="P211" s="145">
        <f>O211*H211</f>
        <v>0</v>
      </c>
      <c r="Q211" s="145">
        <v>1.06277</v>
      </c>
      <c r="R211" s="145">
        <f>Q211*H211</f>
        <v>5.4201269999999996E-2</v>
      </c>
      <c r="S211" s="145">
        <v>0</v>
      </c>
      <c r="T211" s="146">
        <f>S211*H211</f>
        <v>0</v>
      </c>
      <c r="U211" s="34"/>
      <c r="V211" s="34"/>
      <c r="W211" s="34"/>
      <c r="X211" s="34"/>
      <c r="Y211" s="34"/>
      <c r="Z211" s="34"/>
      <c r="AA211" s="34"/>
      <c r="AB211" s="34"/>
      <c r="AC211" s="34"/>
      <c r="AD211" s="34"/>
      <c r="AE211" s="34"/>
      <c r="AR211" s="147" t="s">
        <v>139</v>
      </c>
      <c r="AT211" s="147" t="s">
        <v>134</v>
      </c>
      <c r="AU211" s="147" t="s">
        <v>77</v>
      </c>
      <c r="AY211" s="19" t="s">
        <v>132</v>
      </c>
      <c r="BE211" s="148">
        <f>IF(N211="základní",J211,0)</f>
        <v>0</v>
      </c>
      <c r="BF211" s="148">
        <f>IF(N211="snížená",J211,0)</f>
        <v>0</v>
      </c>
      <c r="BG211" s="148">
        <f>IF(N211="zákl. přenesená",J211,0)</f>
        <v>0</v>
      </c>
      <c r="BH211" s="148">
        <f>IF(N211="sníž. přenesená",J211,0)</f>
        <v>0</v>
      </c>
      <c r="BI211" s="148">
        <f>IF(N211="nulová",J211,0)</f>
        <v>0</v>
      </c>
      <c r="BJ211" s="19" t="s">
        <v>75</v>
      </c>
      <c r="BK211" s="148">
        <f>ROUND(I211*H211,2)</f>
        <v>0</v>
      </c>
      <c r="BL211" s="19" t="s">
        <v>139</v>
      </c>
      <c r="BM211" s="147" t="s">
        <v>284</v>
      </c>
    </row>
    <row r="212" spans="1:65" s="2" customFormat="1" ht="39">
      <c r="A212" s="34"/>
      <c r="B212" s="35"/>
      <c r="C212" s="34"/>
      <c r="D212" s="149" t="s">
        <v>141</v>
      </c>
      <c r="E212" s="34"/>
      <c r="F212" s="150" t="s">
        <v>285</v>
      </c>
      <c r="G212" s="34"/>
      <c r="H212" s="34"/>
      <c r="I212" s="151"/>
      <c r="J212" s="34"/>
      <c r="K212" s="34"/>
      <c r="L212" s="35"/>
      <c r="M212" s="152"/>
      <c r="N212" s="153"/>
      <c r="O212" s="55"/>
      <c r="P212" s="55"/>
      <c r="Q212" s="55"/>
      <c r="R212" s="55"/>
      <c r="S212" s="55"/>
      <c r="T212" s="56"/>
      <c r="U212" s="34"/>
      <c r="V212" s="34"/>
      <c r="W212" s="34"/>
      <c r="X212" s="34"/>
      <c r="Y212" s="34"/>
      <c r="Z212" s="34"/>
      <c r="AA212" s="34"/>
      <c r="AB212" s="34"/>
      <c r="AC212" s="34"/>
      <c r="AD212" s="34"/>
      <c r="AE212" s="34"/>
      <c r="AT212" s="19" t="s">
        <v>141</v>
      </c>
      <c r="AU212" s="19" t="s">
        <v>77</v>
      </c>
    </row>
    <row r="213" spans="1:65" s="13" customFormat="1">
      <c r="B213" s="154"/>
      <c r="D213" s="149" t="s">
        <v>143</v>
      </c>
      <c r="E213" s="155" t="s">
        <v>3</v>
      </c>
      <c r="F213" s="156" t="s">
        <v>280</v>
      </c>
      <c r="H213" s="155" t="s">
        <v>3</v>
      </c>
      <c r="I213" s="157"/>
      <c r="L213" s="154"/>
      <c r="M213" s="158"/>
      <c r="N213" s="159"/>
      <c r="O213" s="159"/>
      <c r="P213" s="159"/>
      <c r="Q213" s="159"/>
      <c r="R213" s="159"/>
      <c r="S213" s="159"/>
      <c r="T213" s="160"/>
      <c r="AT213" s="155" t="s">
        <v>143</v>
      </c>
      <c r="AU213" s="155" t="s">
        <v>77</v>
      </c>
      <c r="AV213" s="13" t="s">
        <v>75</v>
      </c>
      <c r="AW213" s="13" t="s">
        <v>29</v>
      </c>
      <c r="AX213" s="13" t="s">
        <v>67</v>
      </c>
      <c r="AY213" s="155" t="s">
        <v>132</v>
      </c>
    </row>
    <row r="214" spans="1:65" s="14" customFormat="1">
      <c r="B214" s="161"/>
      <c r="D214" s="149" t="s">
        <v>143</v>
      </c>
      <c r="E214" s="162" t="s">
        <v>3</v>
      </c>
      <c r="F214" s="163" t="s">
        <v>286</v>
      </c>
      <c r="H214" s="164">
        <v>5.0999999999999997E-2</v>
      </c>
      <c r="I214" s="165"/>
      <c r="L214" s="161"/>
      <c r="M214" s="166"/>
      <c r="N214" s="167"/>
      <c r="O214" s="167"/>
      <c r="P214" s="167"/>
      <c r="Q214" s="167"/>
      <c r="R214" s="167"/>
      <c r="S214" s="167"/>
      <c r="T214" s="168"/>
      <c r="AT214" s="162" t="s">
        <v>143</v>
      </c>
      <c r="AU214" s="162" t="s">
        <v>77</v>
      </c>
      <c r="AV214" s="14" t="s">
        <v>77</v>
      </c>
      <c r="AW214" s="14" t="s">
        <v>29</v>
      </c>
      <c r="AX214" s="14" t="s">
        <v>75</v>
      </c>
      <c r="AY214" s="162" t="s">
        <v>132</v>
      </c>
    </row>
    <row r="215" spans="1:65" s="12" customFormat="1" ht="22.9" customHeight="1">
      <c r="B215" s="122"/>
      <c r="D215" s="123" t="s">
        <v>66</v>
      </c>
      <c r="E215" s="133" t="s">
        <v>159</v>
      </c>
      <c r="F215" s="133" t="s">
        <v>287</v>
      </c>
      <c r="I215" s="125"/>
      <c r="J215" s="134">
        <f>BK215</f>
        <v>0</v>
      </c>
      <c r="L215" s="122"/>
      <c r="M215" s="127"/>
      <c r="N215" s="128"/>
      <c r="O215" s="128"/>
      <c r="P215" s="129">
        <f>SUM(P216:P250)</f>
        <v>0</v>
      </c>
      <c r="Q215" s="128"/>
      <c r="R215" s="129">
        <f>SUM(R216:R250)</f>
        <v>6.8369308100000001</v>
      </c>
      <c r="S215" s="128"/>
      <c r="T215" s="130">
        <f>SUM(T216:T250)</f>
        <v>0</v>
      </c>
      <c r="AR215" s="123" t="s">
        <v>75</v>
      </c>
      <c r="AT215" s="131" t="s">
        <v>66</v>
      </c>
      <c r="AU215" s="131" t="s">
        <v>75</v>
      </c>
      <c r="AY215" s="123" t="s">
        <v>132</v>
      </c>
      <c r="BK215" s="132">
        <f>SUM(BK216:BK250)</f>
        <v>0</v>
      </c>
    </row>
    <row r="216" spans="1:65" s="2" customFormat="1" ht="37.9" customHeight="1">
      <c r="A216" s="34"/>
      <c r="B216" s="135"/>
      <c r="C216" s="136" t="s">
        <v>288</v>
      </c>
      <c r="D216" s="136" t="s">
        <v>134</v>
      </c>
      <c r="E216" s="137" t="s">
        <v>289</v>
      </c>
      <c r="F216" s="138" t="s">
        <v>290</v>
      </c>
      <c r="G216" s="139" t="s">
        <v>242</v>
      </c>
      <c r="H216" s="140">
        <v>1.8029999999999999</v>
      </c>
      <c r="I216" s="141"/>
      <c r="J216" s="142">
        <f>ROUND(I216*H216,2)</f>
        <v>0</v>
      </c>
      <c r="K216" s="138" t="s">
        <v>138</v>
      </c>
      <c r="L216" s="35"/>
      <c r="M216" s="143" t="s">
        <v>3</v>
      </c>
      <c r="N216" s="144" t="s">
        <v>38</v>
      </c>
      <c r="O216" s="55"/>
      <c r="P216" s="145">
        <f>O216*H216</f>
        <v>0</v>
      </c>
      <c r="Q216" s="145">
        <v>0.17351</v>
      </c>
      <c r="R216" s="145">
        <f>Q216*H216</f>
        <v>0.31283853</v>
      </c>
      <c r="S216" s="145">
        <v>0</v>
      </c>
      <c r="T216" s="146">
        <f>S216*H216</f>
        <v>0</v>
      </c>
      <c r="U216" s="34"/>
      <c r="V216" s="34"/>
      <c r="W216" s="34"/>
      <c r="X216" s="34"/>
      <c r="Y216" s="34"/>
      <c r="Z216" s="34"/>
      <c r="AA216" s="34"/>
      <c r="AB216" s="34"/>
      <c r="AC216" s="34"/>
      <c r="AD216" s="34"/>
      <c r="AE216" s="34"/>
      <c r="AR216" s="147" t="s">
        <v>139</v>
      </c>
      <c r="AT216" s="147" t="s">
        <v>134</v>
      </c>
      <c r="AU216" s="147" t="s">
        <v>77</v>
      </c>
      <c r="AY216" s="19" t="s">
        <v>132</v>
      </c>
      <c r="BE216" s="148">
        <f>IF(N216="základní",J216,0)</f>
        <v>0</v>
      </c>
      <c r="BF216" s="148">
        <f>IF(N216="snížená",J216,0)</f>
        <v>0</v>
      </c>
      <c r="BG216" s="148">
        <f>IF(N216="zákl. přenesená",J216,0)</f>
        <v>0</v>
      </c>
      <c r="BH216" s="148">
        <f>IF(N216="sníž. přenesená",J216,0)</f>
        <v>0</v>
      </c>
      <c r="BI216" s="148">
        <f>IF(N216="nulová",J216,0)</f>
        <v>0</v>
      </c>
      <c r="BJ216" s="19" t="s">
        <v>75</v>
      </c>
      <c r="BK216" s="148">
        <f>ROUND(I216*H216,2)</f>
        <v>0</v>
      </c>
      <c r="BL216" s="19" t="s">
        <v>139</v>
      </c>
      <c r="BM216" s="147" t="s">
        <v>291</v>
      </c>
    </row>
    <row r="217" spans="1:65" s="13" customFormat="1">
      <c r="B217" s="154"/>
      <c r="D217" s="149" t="s">
        <v>143</v>
      </c>
      <c r="E217" s="155" t="s">
        <v>3</v>
      </c>
      <c r="F217" s="156" t="s">
        <v>292</v>
      </c>
      <c r="H217" s="155" t="s">
        <v>3</v>
      </c>
      <c r="I217" s="157"/>
      <c r="L217" s="154"/>
      <c r="M217" s="158"/>
      <c r="N217" s="159"/>
      <c r="O217" s="159"/>
      <c r="P217" s="159"/>
      <c r="Q217" s="159"/>
      <c r="R217" s="159"/>
      <c r="S217" s="159"/>
      <c r="T217" s="160"/>
      <c r="AT217" s="155" t="s">
        <v>143</v>
      </c>
      <c r="AU217" s="155" t="s">
        <v>77</v>
      </c>
      <c r="AV217" s="13" t="s">
        <v>75</v>
      </c>
      <c r="AW217" s="13" t="s">
        <v>29</v>
      </c>
      <c r="AX217" s="13" t="s">
        <v>67</v>
      </c>
      <c r="AY217" s="155" t="s">
        <v>132</v>
      </c>
    </row>
    <row r="218" spans="1:65" s="14" customFormat="1">
      <c r="B218" s="161"/>
      <c r="D218" s="149" t="s">
        <v>143</v>
      </c>
      <c r="E218" s="162" t="s">
        <v>3</v>
      </c>
      <c r="F218" s="163" t="s">
        <v>293</v>
      </c>
      <c r="H218" s="164">
        <v>0.94499999999999995</v>
      </c>
      <c r="I218" s="165"/>
      <c r="L218" s="161"/>
      <c r="M218" s="166"/>
      <c r="N218" s="167"/>
      <c r="O218" s="167"/>
      <c r="P218" s="167"/>
      <c r="Q218" s="167"/>
      <c r="R218" s="167"/>
      <c r="S218" s="167"/>
      <c r="T218" s="168"/>
      <c r="AT218" s="162" t="s">
        <v>143</v>
      </c>
      <c r="AU218" s="162" t="s">
        <v>77</v>
      </c>
      <c r="AV218" s="14" t="s">
        <v>77</v>
      </c>
      <c r="AW218" s="14" t="s">
        <v>29</v>
      </c>
      <c r="AX218" s="14" t="s">
        <v>67</v>
      </c>
      <c r="AY218" s="162" t="s">
        <v>132</v>
      </c>
    </row>
    <row r="219" spans="1:65" s="13" customFormat="1">
      <c r="B219" s="154"/>
      <c r="D219" s="149" t="s">
        <v>143</v>
      </c>
      <c r="E219" s="155" t="s">
        <v>3</v>
      </c>
      <c r="F219" s="156" t="s">
        <v>294</v>
      </c>
      <c r="H219" s="155" t="s">
        <v>3</v>
      </c>
      <c r="I219" s="157"/>
      <c r="L219" s="154"/>
      <c r="M219" s="158"/>
      <c r="N219" s="159"/>
      <c r="O219" s="159"/>
      <c r="P219" s="159"/>
      <c r="Q219" s="159"/>
      <c r="R219" s="159"/>
      <c r="S219" s="159"/>
      <c r="T219" s="160"/>
      <c r="AT219" s="155" t="s">
        <v>143</v>
      </c>
      <c r="AU219" s="155" t="s">
        <v>77</v>
      </c>
      <c r="AV219" s="13" t="s">
        <v>75</v>
      </c>
      <c r="AW219" s="13" t="s">
        <v>29</v>
      </c>
      <c r="AX219" s="13" t="s">
        <v>67</v>
      </c>
      <c r="AY219" s="155" t="s">
        <v>132</v>
      </c>
    </row>
    <row r="220" spans="1:65" s="14" customFormat="1">
      <c r="B220" s="161"/>
      <c r="D220" s="149" t="s">
        <v>143</v>
      </c>
      <c r="E220" s="162" t="s">
        <v>3</v>
      </c>
      <c r="F220" s="163" t="s">
        <v>295</v>
      </c>
      <c r="H220" s="164">
        <v>0.85799999999999998</v>
      </c>
      <c r="I220" s="165"/>
      <c r="L220" s="161"/>
      <c r="M220" s="166"/>
      <c r="N220" s="167"/>
      <c r="O220" s="167"/>
      <c r="P220" s="167"/>
      <c r="Q220" s="167"/>
      <c r="R220" s="167"/>
      <c r="S220" s="167"/>
      <c r="T220" s="168"/>
      <c r="AT220" s="162" t="s">
        <v>143</v>
      </c>
      <c r="AU220" s="162" t="s">
        <v>77</v>
      </c>
      <c r="AV220" s="14" t="s">
        <v>77</v>
      </c>
      <c r="AW220" s="14" t="s">
        <v>29</v>
      </c>
      <c r="AX220" s="14" t="s">
        <v>67</v>
      </c>
      <c r="AY220" s="162" t="s">
        <v>132</v>
      </c>
    </row>
    <row r="221" spans="1:65" s="15" customFormat="1">
      <c r="B221" s="169"/>
      <c r="D221" s="149" t="s">
        <v>143</v>
      </c>
      <c r="E221" s="170" t="s">
        <v>3</v>
      </c>
      <c r="F221" s="171" t="s">
        <v>148</v>
      </c>
      <c r="H221" s="172">
        <v>1.8029999999999999</v>
      </c>
      <c r="I221" s="173"/>
      <c r="L221" s="169"/>
      <c r="M221" s="174"/>
      <c r="N221" s="175"/>
      <c r="O221" s="175"/>
      <c r="P221" s="175"/>
      <c r="Q221" s="175"/>
      <c r="R221" s="175"/>
      <c r="S221" s="175"/>
      <c r="T221" s="176"/>
      <c r="AT221" s="170" t="s">
        <v>143</v>
      </c>
      <c r="AU221" s="170" t="s">
        <v>77</v>
      </c>
      <c r="AV221" s="15" t="s">
        <v>139</v>
      </c>
      <c r="AW221" s="15" t="s">
        <v>29</v>
      </c>
      <c r="AX221" s="15" t="s">
        <v>75</v>
      </c>
      <c r="AY221" s="170" t="s">
        <v>132</v>
      </c>
    </row>
    <row r="222" spans="1:65" s="2" customFormat="1" ht="37.9" customHeight="1">
      <c r="A222" s="34"/>
      <c r="B222" s="135"/>
      <c r="C222" s="136" t="s">
        <v>296</v>
      </c>
      <c r="D222" s="136" t="s">
        <v>134</v>
      </c>
      <c r="E222" s="137" t="s">
        <v>297</v>
      </c>
      <c r="F222" s="138" t="s">
        <v>298</v>
      </c>
      <c r="G222" s="139" t="s">
        <v>299</v>
      </c>
      <c r="H222" s="140">
        <v>1</v>
      </c>
      <c r="I222" s="141"/>
      <c r="J222" s="142">
        <f>ROUND(I222*H222,2)</f>
        <v>0</v>
      </c>
      <c r="K222" s="138" t="s">
        <v>138</v>
      </c>
      <c r="L222" s="35"/>
      <c r="M222" s="143" t="s">
        <v>3</v>
      </c>
      <c r="N222" s="144" t="s">
        <v>38</v>
      </c>
      <c r="O222" s="55"/>
      <c r="P222" s="145">
        <f>O222*H222</f>
        <v>0</v>
      </c>
      <c r="Q222" s="145">
        <v>8.763E-2</v>
      </c>
      <c r="R222" s="145">
        <f>Q222*H222</f>
        <v>8.763E-2</v>
      </c>
      <c r="S222" s="145">
        <v>0</v>
      </c>
      <c r="T222" s="146">
        <f>S222*H222</f>
        <v>0</v>
      </c>
      <c r="U222" s="34"/>
      <c r="V222" s="34"/>
      <c r="W222" s="34"/>
      <c r="X222" s="34"/>
      <c r="Y222" s="34"/>
      <c r="Z222" s="34"/>
      <c r="AA222" s="34"/>
      <c r="AB222" s="34"/>
      <c r="AC222" s="34"/>
      <c r="AD222" s="34"/>
      <c r="AE222" s="34"/>
      <c r="AR222" s="147" t="s">
        <v>139</v>
      </c>
      <c r="AT222" s="147" t="s">
        <v>134</v>
      </c>
      <c r="AU222" s="147" t="s">
        <v>77</v>
      </c>
      <c r="AY222" s="19" t="s">
        <v>132</v>
      </c>
      <c r="BE222" s="148">
        <f>IF(N222="základní",J222,0)</f>
        <v>0</v>
      </c>
      <c r="BF222" s="148">
        <f>IF(N222="snížená",J222,0)</f>
        <v>0</v>
      </c>
      <c r="BG222" s="148">
        <f>IF(N222="zákl. přenesená",J222,0)</f>
        <v>0</v>
      </c>
      <c r="BH222" s="148">
        <f>IF(N222="sníž. přenesená",J222,0)</f>
        <v>0</v>
      </c>
      <c r="BI222" s="148">
        <f>IF(N222="nulová",J222,0)</f>
        <v>0</v>
      </c>
      <c r="BJ222" s="19" t="s">
        <v>75</v>
      </c>
      <c r="BK222" s="148">
        <f>ROUND(I222*H222,2)</f>
        <v>0</v>
      </c>
      <c r="BL222" s="19" t="s">
        <v>139</v>
      </c>
      <c r="BM222" s="147" t="s">
        <v>300</v>
      </c>
    </row>
    <row r="223" spans="1:65" s="2" customFormat="1" ht="39">
      <c r="A223" s="34"/>
      <c r="B223" s="35"/>
      <c r="C223" s="34"/>
      <c r="D223" s="149" t="s">
        <v>141</v>
      </c>
      <c r="E223" s="34"/>
      <c r="F223" s="150" t="s">
        <v>301</v>
      </c>
      <c r="G223" s="34"/>
      <c r="H223" s="34"/>
      <c r="I223" s="151"/>
      <c r="J223" s="34"/>
      <c r="K223" s="34"/>
      <c r="L223" s="35"/>
      <c r="M223" s="152"/>
      <c r="N223" s="153"/>
      <c r="O223" s="55"/>
      <c r="P223" s="55"/>
      <c r="Q223" s="55"/>
      <c r="R223" s="55"/>
      <c r="S223" s="55"/>
      <c r="T223" s="56"/>
      <c r="U223" s="34"/>
      <c r="V223" s="34"/>
      <c r="W223" s="34"/>
      <c r="X223" s="34"/>
      <c r="Y223" s="34"/>
      <c r="Z223" s="34"/>
      <c r="AA223" s="34"/>
      <c r="AB223" s="34"/>
      <c r="AC223" s="34"/>
      <c r="AD223" s="34"/>
      <c r="AE223" s="34"/>
      <c r="AT223" s="19" t="s">
        <v>141</v>
      </c>
      <c r="AU223" s="19" t="s">
        <v>77</v>
      </c>
    </row>
    <row r="224" spans="1:65" s="2" customFormat="1" ht="24.2" customHeight="1">
      <c r="A224" s="34"/>
      <c r="B224" s="135"/>
      <c r="C224" s="136" t="s">
        <v>302</v>
      </c>
      <c r="D224" s="136" t="s">
        <v>134</v>
      </c>
      <c r="E224" s="137" t="s">
        <v>303</v>
      </c>
      <c r="F224" s="138" t="s">
        <v>304</v>
      </c>
      <c r="G224" s="139" t="s">
        <v>137</v>
      </c>
      <c r="H224" s="140">
        <v>0.29599999999999999</v>
      </c>
      <c r="I224" s="141"/>
      <c r="J224" s="142">
        <f>ROUND(I224*H224,2)</f>
        <v>0</v>
      </c>
      <c r="K224" s="138" t="s">
        <v>138</v>
      </c>
      <c r="L224" s="35"/>
      <c r="M224" s="143" t="s">
        <v>3</v>
      </c>
      <c r="N224" s="144" t="s">
        <v>38</v>
      </c>
      <c r="O224" s="55"/>
      <c r="P224" s="145">
        <f>O224*H224</f>
        <v>0</v>
      </c>
      <c r="Q224" s="145">
        <v>1.94302</v>
      </c>
      <c r="R224" s="145">
        <f>Q224*H224</f>
        <v>0.57513391999999997</v>
      </c>
      <c r="S224" s="145">
        <v>0</v>
      </c>
      <c r="T224" s="146">
        <f>S224*H224</f>
        <v>0</v>
      </c>
      <c r="U224" s="34"/>
      <c r="V224" s="34"/>
      <c r="W224" s="34"/>
      <c r="X224" s="34"/>
      <c r="Y224" s="34"/>
      <c r="Z224" s="34"/>
      <c r="AA224" s="34"/>
      <c r="AB224" s="34"/>
      <c r="AC224" s="34"/>
      <c r="AD224" s="34"/>
      <c r="AE224" s="34"/>
      <c r="AR224" s="147" t="s">
        <v>139</v>
      </c>
      <c r="AT224" s="147" t="s">
        <v>134</v>
      </c>
      <c r="AU224" s="147" t="s">
        <v>77</v>
      </c>
      <c r="AY224" s="19" t="s">
        <v>132</v>
      </c>
      <c r="BE224" s="148">
        <f>IF(N224="základní",J224,0)</f>
        <v>0</v>
      </c>
      <c r="BF224" s="148">
        <f>IF(N224="snížená",J224,0)</f>
        <v>0</v>
      </c>
      <c r="BG224" s="148">
        <f>IF(N224="zákl. přenesená",J224,0)</f>
        <v>0</v>
      </c>
      <c r="BH224" s="148">
        <f>IF(N224="sníž. přenesená",J224,0)</f>
        <v>0</v>
      </c>
      <c r="BI224" s="148">
        <f>IF(N224="nulová",J224,0)</f>
        <v>0</v>
      </c>
      <c r="BJ224" s="19" t="s">
        <v>75</v>
      </c>
      <c r="BK224" s="148">
        <f>ROUND(I224*H224,2)</f>
        <v>0</v>
      </c>
      <c r="BL224" s="19" t="s">
        <v>139</v>
      </c>
      <c r="BM224" s="147" t="s">
        <v>305</v>
      </c>
    </row>
    <row r="225" spans="1:65" s="2" customFormat="1" ht="97.5">
      <c r="A225" s="34"/>
      <c r="B225" s="35"/>
      <c r="C225" s="34"/>
      <c r="D225" s="149" t="s">
        <v>141</v>
      </c>
      <c r="E225" s="34"/>
      <c r="F225" s="150" t="s">
        <v>306</v>
      </c>
      <c r="G225" s="34"/>
      <c r="H225" s="34"/>
      <c r="I225" s="151"/>
      <c r="J225" s="34"/>
      <c r="K225" s="34"/>
      <c r="L225" s="35"/>
      <c r="M225" s="152"/>
      <c r="N225" s="153"/>
      <c r="O225" s="55"/>
      <c r="P225" s="55"/>
      <c r="Q225" s="55"/>
      <c r="R225" s="55"/>
      <c r="S225" s="55"/>
      <c r="T225" s="56"/>
      <c r="U225" s="34"/>
      <c r="V225" s="34"/>
      <c r="W225" s="34"/>
      <c r="X225" s="34"/>
      <c r="Y225" s="34"/>
      <c r="Z225" s="34"/>
      <c r="AA225" s="34"/>
      <c r="AB225" s="34"/>
      <c r="AC225" s="34"/>
      <c r="AD225" s="34"/>
      <c r="AE225" s="34"/>
      <c r="AT225" s="19" t="s">
        <v>141</v>
      </c>
      <c r="AU225" s="19" t="s">
        <v>77</v>
      </c>
    </row>
    <row r="226" spans="1:65" s="13" customFormat="1">
      <c r="B226" s="154"/>
      <c r="D226" s="149" t="s">
        <v>143</v>
      </c>
      <c r="E226" s="155" t="s">
        <v>3</v>
      </c>
      <c r="F226" s="156" t="s">
        <v>307</v>
      </c>
      <c r="H226" s="155" t="s">
        <v>3</v>
      </c>
      <c r="I226" s="157"/>
      <c r="L226" s="154"/>
      <c r="M226" s="158"/>
      <c r="N226" s="159"/>
      <c r="O226" s="159"/>
      <c r="P226" s="159"/>
      <c r="Q226" s="159"/>
      <c r="R226" s="159"/>
      <c r="S226" s="159"/>
      <c r="T226" s="160"/>
      <c r="AT226" s="155" t="s">
        <v>143</v>
      </c>
      <c r="AU226" s="155" t="s">
        <v>77</v>
      </c>
      <c r="AV226" s="13" t="s">
        <v>75</v>
      </c>
      <c r="AW226" s="13" t="s">
        <v>29</v>
      </c>
      <c r="AX226" s="13" t="s">
        <v>67</v>
      </c>
      <c r="AY226" s="155" t="s">
        <v>132</v>
      </c>
    </row>
    <row r="227" spans="1:65" s="14" customFormat="1">
      <c r="B227" s="161"/>
      <c r="D227" s="149" t="s">
        <v>143</v>
      </c>
      <c r="E227" s="162" t="s">
        <v>3</v>
      </c>
      <c r="F227" s="163" t="s">
        <v>308</v>
      </c>
      <c r="H227" s="164">
        <v>0.23799999999999999</v>
      </c>
      <c r="I227" s="165"/>
      <c r="L227" s="161"/>
      <c r="M227" s="166"/>
      <c r="N227" s="167"/>
      <c r="O227" s="167"/>
      <c r="P227" s="167"/>
      <c r="Q227" s="167"/>
      <c r="R227" s="167"/>
      <c r="S227" s="167"/>
      <c r="T227" s="168"/>
      <c r="AT227" s="162" t="s">
        <v>143</v>
      </c>
      <c r="AU227" s="162" t="s">
        <v>77</v>
      </c>
      <c r="AV227" s="14" t="s">
        <v>77</v>
      </c>
      <c r="AW227" s="14" t="s">
        <v>29</v>
      </c>
      <c r="AX227" s="14" t="s">
        <v>67</v>
      </c>
      <c r="AY227" s="162" t="s">
        <v>132</v>
      </c>
    </row>
    <row r="228" spans="1:65" s="13" customFormat="1">
      <c r="B228" s="154"/>
      <c r="D228" s="149" t="s">
        <v>143</v>
      </c>
      <c r="E228" s="155" t="s">
        <v>3</v>
      </c>
      <c r="F228" s="156" t="s">
        <v>309</v>
      </c>
      <c r="H228" s="155" t="s">
        <v>3</v>
      </c>
      <c r="I228" s="157"/>
      <c r="L228" s="154"/>
      <c r="M228" s="158"/>
      <c r="N228" s="159"/>
      <c r="O228" s="159"/>
      <c r="P228" s="159"/>
      <c r="Q228" s="159"/>
      <c r="R228" s="159"/>
      <c r="S228" s="159"/>
      <c r="T228" s="160"/>
      <c r="AT228" s="155" t="s">
        <v>143</v>
      </c>
      <c r="AU228" s="155" t="s">
        <v>77</v>
      </c>
      <c r="AV228" s="13" t="s">
        <v>75</v>
      </c>
      <c r="AW228" s="13" t="s">
        <v>29</v>
      </c>
      <c r="AX228" s="13" t="s">
        <v>67</v>
      </c>
      <c r="AY228" s="155" t="s">
        <v>132</v>
      </c>
    </row>
    <row r="229" spans="1:65" s="14" customFormat="1">
      <c r="B229" s="161"/>
      <c r="D229" s="149" t="s">
        <v>143</v>
      </c>
      <c r="E229" s="162" t="s">
        <v>3</v>
      </c>
      <c r="F229" s="163" t="s">
        <v>310</v>
      </c>
      <c r="H229" s="164">
        <v>5.8000000000000003E-2</v>
      </c>
      <c r="I229" s="165"/>
      <c r="L229" s="161"/>
      <c r="M229" s="166"/>
      <c r="N229" s="167"/>
      <c r="O229" s="167"/>
      <c r="P229" s="167"/>
      <c r="Q229" s="167"/>
      <c r="R229" s="167"/>
      <c r="S229" s="167"/>
      <c r="T229" s="168"/>
      <c r="AT229" s="162" t="s">
        <v>143</v>
      </c>
      <c r="AU229" s="162" t="s">
        <v>77</v>
      </c>
      <c r="AV229" s="14" t="s">
        <v>77</v>
      </c>
      <c r="AW229" s="14" t="s">
        <v>29</v>
      </c>
      <c r="AX229" s="14" t="s">
        <v>67</v>
      </c>
      <c r="AY229" s="162" t="s">
        <v>132</v>
      </c>
    </row>
    <row r="230" spans="1:65" s="15" customFormat="1">
      <c r="B230" s="169"/>
      <c r="D230" s="149" t="s">
        <v>143</v>
      </c>
      <c r="E230" s="170" t="s">
        <v>3</v>
      </c>
      <c r="F230" s="171" t="s">
        <v>148</v>
      </c>
      <c r="H230" s="172">
        <v>0.29599999999999999</v>
      </c>
      <c r="I230" s="173"/>
      <c r="L230" s="169"/>
      <c r="M230" s="174"/>
      <c r="N230" s="175"/>
      <c r="O230" s="175"/>
      <c r="P230" s="175"/>
      <c r="Q230" s="175"/>
      <c r="R230" s="175"/>
      <c r="S230" s="175"/>
      <c r="T230" s="176"/>
      <c r="AT230" s="170" t="s">
        <v>143</v>
      </c>
      <c r="AU230" s="170" t="s">
        <v>77</v>
      </c>
      <c r="AV230" s="15" t="s">
        <v>139</v>
      </c>
      <c r="AW230" s="15" t="s">
        <v>29</v>
      </c>
      <c r="AX230" s="15" t="s">
        <v>75</v>
      </c>
      <c r="AY230" s="170" t="s">
        <v>132</v>
      </c>
    </row>
    <row r="231" spans="1:65" s="2" customFormat="1" ht="37.9" customHeight="1">
      <c r="A231" s="34"/>
      <c r="B231" s="135"/>
      <c r="C231" s="136" t="s">
        <v>311</v>
      </c>
      <c r="D231" s="136" t="s">
        <v>134</v>
      </c>
      <c r="E231" s="137" t="s">
        <v>312</v>
      </c>
      <c r="F231" s="138" t="s">
        <v>313</v>
      </c>
      <c r="G231" s="139" t="s">
        <v>215</v>
      </c>
      <c r="H231" s="140">
        <v>0.224</v>
      </c>
      <c r="I231" s="141"/>
      <c r="J231" s="142">
        <f>ROUND(I231*H231,2)</f>
        <v>0</v>
      </c>
      <c r="K231" s="138" t="s">
        <v>138</v>
      </c>
      <c r="L231" s="35"/>
      <c r="M231" s="143" t="s">
        <v>3</v>
      </c>
      <c r="N231" s="144" t="s">
        <v>38</v>
      </c>
      <c r="O231" s="55"/>
      <c r="P231" s="145">
        <f>O231*H231</f>
        <v>0</v>
      </c>
      <c r="Q231" s="145">
        <v>1.7090000000000001E-2</v>
      </c>
      <c r="R231" s="145">
        <f>Q231*H231</f>
        <v>3.8281600000000002E-3</v>
      </c>
      <c r="S231" s="145">
        <v>0</v>
      </c>
      <c r="T231" s="146">
        <f>S231*H231</f>
        <v>0</v>
      </c>
      <c r="U231" s="34"/>
      <c r="V231" s="34"/>
      <c r="W231" s="34"/>
      <c r="X231" s="34"/>
      <c r="Y231" s="34"/>
      <c r="Z231" s="34"/>
      <c r="AA231" s="34"/>
      <c r="AB231" s="34"/>
      <c r="AC231" s="34"/>
      <c r="AD231" s="34"/>
      <c r="AE231" s="34"/>
      <c r="AR231" s="147" t="s">
        <v>139</v>
      </c>
      <c r="AT231" s="147" t="s">
        <v>134</v>
      </c>
      <c r="AU231" s="147" t="s">
        <v>77</v>
      </c>
      <c r="AY231" s="19" t="s">
        <v>132</v>
      </c>
      <c r="BE231" s="148">
        <f>IF(N231="základní",J231,0)</f>
        <v>0</v>
      </c>
      <c r="BF231" s="148">
        <f>IF(N231="snížená",J231,0)</f>
        <v>0</v>
      </c>
      <c r="BG231" s="148">
        <f>IF(N231="zákl. přenesená",J231,0)</f>
        <v>0</v>
      </c>
      <c r="BH231" s="148">
        <f>IF(N231="sníž. přenesená",J231,0)</f>
        <v>0</v>
      </c>
      <c r="BI231" s="148">
        <f>IF(N231="nulová",J231,0)</f>
        <v>0</v>
      </c>
      <c r="BJ231" s="19" t="s">
        <v>75</v>
      </c>
      <c r="BK231" s="148">
        <f>ROUND(I231*H231,2)</f>
        <v>0</v>
      </c>
      <c r="BL231" s="19" t="s">
        <v>139</v>
      </c>
      <c r="BM231" s="147" t="s">
        <v>314</v>
      </c>
    </row>
    <row r="232" spans="1:65" s="2" customFormat="1" ht="78">
      <c r="A232" s="34"/>
      <c r="B232" s="35"/>
      <c r="C232" s="34"/>
      <c r="D232" s="149" t="s">
        <v>141</v>
      </c>
      <c r="E232" s="34"/>
      <c r="F232" s="150" t="s">
        <v>315</v>
      </c>
      <c r="G232" s="34"/>
      <c r="H232" s="34"/>
      <c r="I232" s="151"/>
      <c r="J232" s="34"/>
      <c r="K232" s="34"/>
      <c r="L232" s="35"/>
      <c r="M232" s="152"/>
      <c r="N232" s="153"/>
      <c r="O232" s="55"/>
      <c r="P232" s="55"/>
      <c r="Q232" s="55"/>
      <c r="R232" s="55"/>
      <c r="S232" s="55"/>
      <c r="T232" s="56"/>
      <c r="U232" s="34"/>
      <c r="V232" s="34"/>
      <c r="W232" s="34"/>
      <c r="X232" s="34"/>
      <c r="Y232" s="34"/>
      <c r="Z232" s="34"/>
      <c r="AA232" s="34"/>
      <c r="AB232" s="34"/>
      <c r="AC232" s="34"/>
      <c r="AD232" s="34"/>
      <c r="AE232" s="34"/>
      <c r="AT232" s="19" t="s">
        <v>141</v>
      </c>
      <c r="AU232" s="19" t="s">
        <v>77</v>
      </c>
    </row>
    <row r="233" spans="1:65" s="13" customFormat="1">
      <c r="B233" s="154"/>
      <c r="D233" s="149" t="s">
        <v>143</v>
      </c>
      <c r="E233" s="155" t="s">
        <v>3</v>
      </c>
      <c r="F233" s="156" t="s">
        <v>307</v>
      </c>
      <c r="H233" s="155" t="s">
        <v>3</v>
      </c>
      <c r="I233" s="157"/>
      <c r="L233" s="154"/>
      <c r="M233" s="158"/>
      <c r="N233" s="159"/>
      <c r="O233" s="159"/>
      <c r="P233" s="159"/>
      <c r="Q233" s="159"/>
      <c r="R233" s="159"/>
      <c r="S233" s="159"/>
      <c r="T233" s="160"/>
      <c r="AT233" s="155" t="s">
        <v>143</v>
      </c>
      <c r="AU233" s="155" t="s">
        <v>77</v>
      </c>
      <c r="AV233" s="13" t="s">
        <v>75</v>
      </c>
      <c r="AW233" s="13" t="s">
        <v>29</v>
      </c>
      <c r="AX233" s="13" t="s">
        <v>67</v>
      </c>
      <c r="AY233" s="155" t="s">
        <v>132</v>
      </c>
    </row>
    <row r="234" spans="1:65" s="14" customFormat="1">
      <c r="B234" s="161"/>
      <c r="D234" s="149" t="s">
        <v>143</v>
      </c>
      <c r="E234" s="162" t="s">
        <v>3</v>
      </c>
      <c r="F234" s="163" t="s">
        <v>316</v>
      </c>
      <c r="H234" s="164">
        <v>0.17699999999999999</v>
      </c>
      <c r="I234" s="165"/>
      <c r="L234" s="161"/>
      <c r="M234" s="166"/>
      <c r="N234" s="167"/>
      <c r="O234" s="167"/>
      <c r="P234" s="167"/>
      <c r="Q234" s="167"/>
      <c r="R234" s="167"/>
      <c r="S234" s="167"/>
      <c r="T234" s="168"/>
      <c r="AT234" s="162" t="s">
        <v>143</v>
      </c>
      <c r="AU234" s="162" t="s">
        <v>77</v>
      </c>
      <c r="AV234" s="14" t="s">
        <v>77</v>
      </c>
      <c r="AW234" s="14" t="s">
        <v>29</v>
      </c>
      <c r="AX234" s="14" t="s">
        <v>67</v>
      </c>
      <c r="AY234" s="162" t="s">
        <v>132</v>
      </c>
    </row>
    <row r="235" spans="1:65" s="13" customFormat="1">
      <c r="B235" s="154"/>
      <c r="D235" s="149" t="s">
        <v>143</v>
      </c>
      <c r="E235" s="155" t="s">
        <v>3</v>
      </c>
      <c r="F235" s="156" t="s">
        <v>309</v>
      </c>
      <c r="H235" s="155" t="s">
        <v>3</v>
      </c>
      <c r="I235" s="157"/>
      <c r="L235" s="154"/>
      <c r="M235" s="158"/>
      <c r="N235" s="159"/>
      <c r="O235" s="159"/>
      <c r="P235" s="159"/>
      <c r="Q235" s="159"/>
      <c r="R235" s="159"/>
      <c r="S235" s="159"/>
      <c r="T235" s="160"/>
      <c r="AT235" s="155" t="s">
        <v>143</v>
      </c>
      <c r="AU235" s="155" t="s">
        <v>77</v>
      </c>
      <c r="AV235" s="13" t="s">
        <v>75</v>
      </c>
      <c r="AW235" s="13" t="s">
        <v>29</v>
      </c>
      <c r="AX235" s="13" t="s">
        <v>67</v>
      </c>
      <c r="AY235" s="155" t="s">
        <v>132</v>
      </c>
    </row>
    <row r="236" spans="1:65" s="14" customFormat="1">
      <c r="B236" s="161"/>
      <c r="D236" s="149" t="s">
        <v>143</v>
      </c>
      <c r="E236" s="162" t="s">
        <v>3</v>
      </c>
      <c r="F236" s="163" t="s">
        <v>317</v>
      </c>
      <c r="H236" s="164">
        <v>4.7E-2</v>
      </c>
      <c r="I236" s="165"/>
      <c r="L236" s="161"/>
      <c r="M236" s="166"/>
      <c r="N236" s="167"/>
      <c r="O236" s="167"/>
      <c r="P236" s="167"/>
      <c r="Q236" s="167"/>
      <c r="R236" s="167"/>
      <c r="S236" s="167"/>
      <c r="T236" s="168"/>
      <c r="AT236" s="162" t="s">
        <v>143</v>
      </c>
      <c r="AU236" s="162" t="s">
        <v>77</v>
      </c>
      <c r="AV236" s="14" t="s">
        <v>77</v>
      </c>
      <c r="AW236" s="14" t="s">
        <v>29</v>
      </c>
      <c r="AX236" s="14" t="s">
        <v>67</v>
      </c>
      <c r="AY236" s="162" t="s">
        <v>132</v>
      </c>
    </row>
    <row r="237" spans="1:65" s="15" customFormat="1">
      <c r="B237" s="169"/>
      <c r="D237" s="149" t="s">
        <v>143</v>
      </c>
      <c r="E237" s="170" t="s">
        <v>3</v>
      </c>
      <c r="F237" s="171" t="s">
        <v>148</v>
      </c>
      <c r="H237" s="172">
        <v>0.22399999999999998</v>
      </c>
      <c r="I237" s="173"/>
      <c r="L237" s="169"/>
      <c r="M237" s="174"/>
      <c r="N237" s="175"/>
      <c r="O237" s="175"/>
      <c r="P237" s="175"/>
      <c r="Q237" s="175"/>
      <c r="R237" s="175"/>
      <c r="S237" s="175"/>
      <c r="T237" s="176"/>
      <c r="AT237" s="170" t="s">
        <v>143</v>
      </c>
      <c r="AU237" s="170" t="s">
        <v>77</v>
      </c>
      <c r="AV237" s="15" t="s">
        <v>139</v>
      </c>
      <c r="AW237" s="15" t="s">
        <v>29</v>
      </c>
      <c r="AX237" s="15" t="s">
        <v>75</v>
      </c>
      <c r="AY237" s="170" t="s">
        <v>132</v>
      </c>
    </row>
    <row r="238" spans="1:65" s="2" customFormat="1" ht="14.45" customHeight="1">
      <c r="A238" s="34"/>
      <c r="B238" s="135"/>
      <c r="C238" s="177" t="s">
        <v>318</v>
      </c>
      <c r="D238" s="177" t="s">
        <v>228</v>
      </c>
      <c r="E238" s="178" t="s">
        <v>319</v>
      </c>
      <c r="F238" s="179" t="s">
        <v>320</v>
      </c>
      <c r="G238" s="180" t="s">
        <v>215</v>
      </c>
      <c r="H238" s="181">
        <v>0.24199999999999999</v>
      </c>
      <c r="I238" s="182"/>
      <c r="J238" s="183">
        <f>ROUND(I238*H238,2)</f>
        <v>0</v>
      </c>
      <c r="K238" s="179" t="s">
        <v>138</v>
      </c>
      <c r="L238" s="184"/>
      <c r="M238" s="185" t="s">
        <v>3</v>
      </c>
      <c r="N238" s="186" t="s">
        <v>38</v>
      </c>
      <c r="O238" s="55"/>
      <c r="P238" s="145">
        <f>O238*H238</f>
        <v>0</v>
      </c>
      <c r="Q238" s="145">
        <v>1</v>
      </c>
      <c r="R238" s="145">
        <f>Q238*H238</f>
        <v>0.24199999999999999</v>
      </c>
      <c r="S238" s="145">
        <v>0</v>
      </c>
      <c r="T238" s="146">
        <f>S238*H238</f>
        <v>0</v>
      </c>
      <c r="U238" s="34"/>
      <c r="V238" s="34"/>
      <c r="W238" s="34"/>
      <c r="X238" s="34"/>
      <c r="Y238" s="34"/>
      <c r="Z238" s="34"/>
      <c r="AA238" s="34"/>
      <c r="AB238" s="34"/>
      <c r="AC238" s="34"/>
      <c r="AD238" s="34"/>
      <c r="AE238" s="34"/>
      <c r="AR238" s="147" t="s">
        <v>191</v>
      </c>
      <c r="AT238" s="147" t="s">
        <v>228</v>
      </c>
      <c r="AU238" s="147" t="s">
        <v>77</v>
      </c>
      <c r="AY238" s="19" t="s">
        <v>132</v>
      </c>
      <c r="BE238" s="148">
        <f>IF(N238="základní",J238,0)</f>
        <v>0</v>
      </c>
      <c r="BF238" s="148">
        <f>IF(N238="snížená",J238,0)</f>
        <v>0</v>
      </c>
      <c r="BG238" s="148">
        <f>IF(N238="zákl. přenesená",J238,0)</f>
        <v>0</v>
      </c>
      <c r="BH238" s="148">
        <f>IF(N238="sníž. přenesená",J238,0)</f>
        <v>0</v>
      </c>
      <c r="BI238" s="148">
        <f>IF(N238="nulová",J238,0)</f>
        <v>0</v>
      </c>
      <c r="BJ238" s="19" t="s">
        <v>75</v>
      </c>
      <c r="BK238" s="148">
        <f>ROUND(I238*H238,2)</f>
        <v>0</v>
      </c>
      <c r="BL238" s="19" t="s">
        <v>139</v>
      </c>
      <c r="BM238" s="147" t="s">
        <v>321</v>
      </c>
    </row>
    <row r="239" spans="1:65" s="14" customFormat="1">
      <c r="B239" s="161"/>
      <c r="D239" s="149" t="s">
        <v>143</v>
      </c>
      <c r="E239" s="162" t="s">
        <v>3</v>
      </c>
      <c r="F239" s="163" t="s">
        <v>322</v>
      </c>
      <c r="H239" s="164">
        <v>0.24199999999999999</v>
      </c>
      <c r="I239" s="165"/>
      <c r="L239" s="161"/>
      <c r="M239" s="166"/>
      <c r="N239" s="167"/>
      <c r="O239" s="167"/>
      <c r="P239" s="167"/>
      <c r="Q239" s="167"/>
      <c r="R239" s="167"/>
      <c r="S239" s="167"/>
      <c r="T239" s="168"/>
      <c r="AT239" s="162" t="s">
        <v>143</v>
      </c>
      <c r="AU239" s="162" t="s">
        <v>77</v>
      </c>
      <c r="AV239" s="14" t="s">
        <v>77</v>
      </c>
      <c r="AW239" s="14" t="s">
        <v>29</v>
      </c>
      <c r="AX239" s="14" t="s">
        <v>75</v>
      </c>
      <c r="AY239" s="162" t="s">
        <v>132</v>
      </c>
    </row>
    <row r="240" spans="1:65" s="2" customFormat="1" ht="37.9" customHeight="1">
      <c r="A240" s="34"/>
      <c r="B240" s="135"/>
      <c r="C240" s="136" t="s">
        <v>323</v>
      </c>
      <c r="D240" s="136" t="s">
        <v>134</v>
      </c>
      <c r="E240" s="137" t="s">
        <v>324</v>
      </c>
      <c r="F240" s="138" t="s">
        <v>325</v>
      </c>
      <c r="G240" s="139" t="s">
        <v>242</v>
      </c>
      <c r="H240" s="140">
        <v>61.56</v>
      </c>
      <c r="I240" s="141"/>
      <c r="J240" s="142">
        <f>ROUND(I240*H240,2)</f>
        <v>0</v>
      </c>
      <c r="K240" s="138" t="s">
        <v>138</v>
      </c>
      <c r="L240" s="35"/>
      <c r="M240" s="143" t="s">
        <v>3</v>
      </c>
      <c r="N240" s="144" t="s">
        <v>38</v>
      </c>
      <c r="O240" s="55"/>
      <c r="P240" s="145">
        <f>O240*H240</f>
        <v>0</v>
      </c>
      <c r="Q240" s="145">
        <v>7.571E-2</v>
      </c>
      <c r="R240" s="145">
        <f>Q240*H240</f>
        <v>4.6607076000000003</v>
      </c>
      <c r="S240" s="145">
        <v>0</v>
      </c>
      <c r="T240" s="146">
        <f>S240*H240</f>
        <v>0</v>
      </c>
      <c r="U240" s="34"/>
      <c r="V240" s="34"/>
      <c r="W240" s="34"/>
      <c r="X240" s="34"/>
      <c r="Y240" s="34"/>
      <c r="Z240" s="34"/>
      <c r="AA240" s="34"/>
      <c r="AB240" s="34"/>
      <c r="AC240" s="34"/>
      <c r="AD240" s="34"/>
      <c r="AE240" s="34"/>
      <c r="AR240" s="147" t="s">
        <v>139</v>
      </c>
      <c r="AT240" s="147" t="s">
        <v>134</v>
      </c>
      <c r="AU240" s="147" t="s">
        <v>77</v>
      </c>
      <c r="AY240" s="19" t="s">
        <v>132</v>
      </c>
      <c r="BE240" s="148">
        <f>IF(N240="základní",J240,0)</f>
        <v>0</v>
      </c>
      <c r="BF240" s="148">
        <f>IF(N240="snížená",J240,0)</f>
        <v>0</v>
      </c>
      <c r="BG240" s="148">
        <f>IF(N240="zákl. přenesená",J240,0)</f>
        <v>0</v>
      </c>
      <c r="BH240" s="148">
        <f>IF(N240="sníž. přenesená",J240,0)</f>
        <v>0</v>
      </c>
      <c r="BI240" s="148">
        <f>IF(N240="nulová",J240,0)</f>
        <v>0</v>
      </c>
      <c r="BJ240" s="19" t="s">
        <v>75</v>
      </c>
      <c r="BK240" s="148">
        <f>ROUND(I240*H240,2)</f>
        <v>0</v>
      </c>
      <c r="BL240" s="19" t="s">
        <v>139</v>
      </c>
      <c r="BM240" s="147" t="s">
        <v>326</v>
      </c>
    </row>
    <row r="241" spans="1:65" s="14" customFormat="1">
      <c r="B241" s="161"/>
      <c r="D241" s="149" t="s">
        <v>143</v>
      </c>
      <c r="E241" s="162" t="s">
        <v>3</v>
      </c>
      <c r="F241" s="163" t="s">
        <v>327</v>
      </c>
      <c r="H241" s="164">
        <v>61.56</v>
      </c>
      <c r="I241" s="165"/>
      <c r="L241" s="161"/>
      <c r="M241" s="166"/>
      <c r="N241" s="167"/>
      <c r="O241" s="167"/>
      <c r="P241" s="167"/>
      <c r="Q241" s="167"/>
      <c r="R241" s="167"/>
      <c r="S241" s="167"/>
      <c r="T241" s="168"/>
      <c r="AT241" s="162" t="s">
        <v>143</v>
      </c>
      <c r="AU241" s="162" t="s">
        <v>77</v>
      </c>
      <c r="AV241" s="14" t="s">
        <v>77</v>
      </c>
      <c r="AW241" s="14" t="s">
        <v>29</v>
      </c>
      <c r="AX241" s="14" t="s">
        <v>75</v>
      </c>
      <c r="AY241" s="162" t="s">
        <v>132</v>
      </c>
    </row>
    <row r="242" spans="1:65" s="2" customFormat="1" ht="24.2" customHeight="1">
      <c r="A242" s="34"/>
      <c r="B242" s="135"/>
      <c r="C242" s="136" t="s">
        <v>328</v>
      </c>
      <c r="D242" s="136" t="s">
        <v>134</v>
      </c>
      <c r="E242" s="137" t="s">
        <v>329</v>
      </c>
      <c r="F242" s="138" t="s">
        <v>330</v>
      </c>
      <c r="G242" s="139" t="s">
        <v>331</v>
      </c>
      <c r="H242" s="140">
        <v>17.579999999999998</v>
      </c>
      <c r="I242" s="141"/>
      <c r="J242" s="142">
        <f>ROUND(I242*H242,2)</f>
        <v>0</v>
      </c>
      <c r="K242" s="138" t="s">
        <v>138</v>
      </c>
      <c r="L242" s="35"/>
      <c r="M242" s="143" t="s">
        <v>3</v>
      </c>
      <c r="N242" s="144" t="s">
        <v>38</v>
      </c>
      <c r="O242" s="55"/>
      <c r="P242" s="145">
        <f>O242*H242</f>
        <v>0</v>
      </c>
      <c r="Q242" s="145">
        <v>1.2999999999999999E-4</v>
      </c>
      <c r="R242" s="145">
        <f>Q242*H242</f>
        <v>2.2853999999999995E-3</v>
      </c>
      <c r="S242" s="145">
        <v>0</v>
      </c>
      <c r="T242" s="146">
        <f>S242*H242</f>
        <v>0</v>
      </c>
      <c r="U242" s="34"/>
      <c r="V242" s="34"/>
      <c r="W242" s="34"/>
      <c r="X242" s="34"/>
      <c r="Y242" s="34"/>
      <c r="Z242" s="34"/>
      <c r="AA242" s="34"/>
      <c r="AB242" s="34"/>
      <c r="AC242" s="34"/>
      <c r="AD242" s="34"/>
      <c r="AE242" s="34"/>
      <c r="AR242" s="147" t="s">
        <v>139</v>
      </c>
      <c r="AT242" s="147" t="s">
        <v>134</v>
      </c>
      <c r="AU242" s="147" t="s">
        <v>77</v>
      </c>
      <c r="AY242" s="19" t="s">
        <v>132</v>
      </c>
      <c r="BE242" s="148">
        <f>IF(N242="základní",J242,0)</f>
        <v>0</v>
      </c>
      <c r="BF242" s="148">
        <f>IF(N242="snížená",J242,0)</f>
        <v>0</v>
      </c>
      <c r="BG242" s="148">
        <f>IF(N242="zákl. přenesená",J242,0)</f>
        <v>0</v>
      </c>
      <c r="BH242" s="148">
        <f>IF(N242="sníž. přenesená",J242,0)</f>
        <v>0</v>
      </c>
      <c r="BI242" s="148">
        <f>IF(N242="nulová",J242,0)</f>
        <v>0</v>
      </c>
      <c r="BJ242" s="19" t="s">
        <v>75</v>
      </c>
      <c r="BK242" s="148">
        <f>ROUND(I242*H242,2)</f>
        <v>0</v>
      </c>
      <c r="BL242" s="19" t="s">
        <v>139</v>
      </c>
      <c r="BM242" s="147" t="s">
        <v>332</v>
      </c>
    </row>
    <row r="243" spans="1:65" s="2" customFormat="1" ht="78">
      <c r="A243" s="34"/>
      <c r="B243" s="35"/>
      <c r="C243" s="34"/>
      <c r="D243" s="149" t="s">
        <v>141</v>
      </c>
      <c r="E243" s="34"/>
      <c r="F243" s="150" t="s">
        <v>333</v>
      </c>
      <c r="G243" s="34"/>
      <c r="H243" s="34"/>
      <c r="I243" s="151"/>
      <c r="J243" s="34"/>
      <c r="K243" s="34"/>
      <c r="L243" s="35"/>
      <c r="M243" s="152"/>
      <c r="N243" s="153"/>
      <c r="O243" s="55"/>
      <c r="P243" s="55"/>
      <c r="Q243" s="55"/>
      <c r="R243" s="55"/>
      <c r="S243" s="55"/>
      <c r="T243" s="56"/>
      <c r="U243" s="34"/>
      <c r="V243" s="34"/>
      <c r="W243" s="34"/>
      <c r="X243" s="34"/>
      <c r="Y243" s="34"/>
      <c r="Z243" s="34"/>
      <c r="AA243" s="34"/>
      <c r="AB243" s="34"/>
      <c r="AC243" s="34"/>
      <c r="AD243" s="34"/>
      <c r="AE243" s="34"/>
      <c r="AT243" s="19" t="s">
        <v>141</v>
      </c>
      <c r="AU243" s="19" t="s">
        <v>77</v>
      </c>
    </row>
    <row r="244" spans="1:65" s="14" customFormat="1">
      <c r="B244" s="161"/>
      <c r="D244" s="149" t="s">
        <v>143</v>
      </c>
      <c r="E244" s="162" t="s">
        <v>3</v>
      </c>
      <c r="F244" s="163" t="s">
        <v>334</v>
      </c>
      <c r="H244" s="164">
        <v>17.579999999999998</v>
      </c>
      <c r="I244" s="165"/>
      <c r="L244" s="161"/>
      <c r="M244" s="166"/>
      <c r="N244" s="167"/>
      <c r="O244" s="167"/>
      <c r="P244" s="167"/>
      <c r="Q244" s="167"/>
      <c r="R244" s="167"/>
      <c r="S244" s="167"/>
      <c r="T244" s="168"/>
      <c r="AT244" s="162" t="s">
        <v>143</v>
      </c>
      <c r="AU244" s="162" t="s">
        <v>77</v>
      </c>
      <c r="AV244" s="14" t="s">
        <v>77</v>
      </c>
      <c r="AW244" s="14" t="s">
        <v>29</v>
      </c>
      <c r="AX244" s="14" t="s">
        <v>75</v>
      </c>
      <c r="AY244" s="162" t="s">
        <v>132</v>
      </c>
    </row>
    <row r="245" spans="1:65" s="2" customFormat="1" ht="37.9" customHeight="1">
      <c r="A245" s="34"/>
      <c r="B245" s="135"/>
      <c r="C245" s="136" t="s">
        <v>335</v>
      </c>
      <c r="D245" s="136" t="s">
        <v>134</v>
      </c>
      <c r="E245" s="137" t="s">
        <v>336</v>
      </c>
      <c r="F245" s="138" t="s">
        <v>337</v>
      </c>
      <c r="G245" s="139" t="s">
        <v>242</v>
      </c>
      <c r="H245" s="140">
        <v>5.4</v>
      </c>
      <c r="I245" s="141"/>
      <c r="J245" s="142">
        <f>ROUND(I245*H245,2)</f>
        <v>0</v>
      </c>
      <c r="K245" s="138" t="s">
        <v>138</v>
      </c>
      <c r="L245" s="35"/>
      <c r="M245" s="143" t="s">
        <v>3</v>
      </c>
      <c r="N245" s="144" t="s">
        <v>38</v>
      </c>
      <c r="O245" s="55"/>
      <c r="P245" s="145">
        <f>O245*H245</f>
        <v>0</v>
      </c>
      <c r="Q245" s="145">
        <v>7.9909999999999995E-2</v>
      </c>
      <c r="R245" s="145">
        <f>Q245*H245</f>
        <v>0.43151400000000001</v>
      </c>
      <c r="S245" s="145">
        <v>0</v>
      </c>
      <c r="T245" s="146">
        <f>S245*H245</f>
        <v>0</v>
      </c>
      <c r="U245" s="34"/>
      <c r="V245" s="34"/>
      <c r="W245" s="34"/>
      <c r="X245" s="34"/>
      <c r="Y245" s="34"/>
      <c r="Z245" s="34"/>
      <c r="AA245" s="34"/>
      <c r="AB245" s="34"/>
      <c r="AC245" s="34"/>
      <c r="AD245" s="34"/>
      <c r="AE245" s="34"/>
      <c r="AR245" s="147" t="s">
        <v>139</v>
      </c>
      <c r="AT245" s="147" t="s">
        <v>134</v>
      </c>
      <c r="AU245" s="147" t="s">
        <v>77</v>
      </c>
      <c r="AY245" s="19" t="s">
        <v>132</v>
      </c>
      <c r="BE245" s="148">
        <f>IF(N245="základní",J245,0)</f>
        <v>0</v>
      </c>
      <c r="BF245" s="148">
        <f>IF(N245="snížená",J245,0)</f>
        <v>0</v>
      </c>
      <c r="BG245" s="148">
        <f>IF(N245="zákl. přenesená",J245,0)</f>
        <v>0</v>
      </c>
      <c r="BH245" s="148">
        <f>IF(N245="sníž. přenesená",J245,0)</f>
        <v>0</v>
      </c>
      <c r="BI245" s="148">
        <f>IF(N245="nulová",J245,0)</f>
        <v>0</v>
      </c>
      <c r="BJ245" s="19" t="s">
        <v>75</v>
      </c>
      <c r="BK245" s="148">
        <f>ROUND(I245*H245,2)</f>
        <v>0</v>
      </c>
      <c r="BL245" s="19" t="s">
        <v>139</v>
      </c>
      <c r="BM245" s="147" t="s">
        <v>338</v>
      </c>
    </row>
    <row r="246" spans="1:65" s="13" customFormat="1">
      <c r="B246" s="154"/>
      <c r="D246" s="149" t="s">
        <v>143</v>
      </c>
      <c r="E246" s="155" t="s">
        <v>3</v>
      </c>
      <c r="F246" s="156" t="s">
        <v>339</v>
      </c>
      <c r="H246" s="155" t="s">
        <v>3</v>
      </c>
      <c r="I246" s="157"/>
      <c r="L246" s="154"/>
      <c r="M246" s="158"/>
      <c r="N246" s="159"/>
      <c r="O246" s="159"/>
      <c r="P246" s="159"/>
      <c r="Q246" s="159"/>
      <c r="R246" s="159"/>
      <c r="S246" s="159"/>
      <c r="T246" s="160"/>
      <c r="AT246" s="155" t="s">
        <v>143</v>
      </c>
      <c r="AU246" s="155" t="s">
        <v>77</v>
      </c>
      <c r="AV246" s="13" t="s">
        <v>75</v>
      </c>
      <c r="AW246" s="13" t="s">
        <v>29</v>
      </c>
      <c r="AX246" s="13" t="s">
        <v>67</v>
      </c>
      <c r="AY246" s="155" t="s">
        <v>132</v>
      </c>
    </row>
    <row r="247" spans="1:65" s="14" customFormat="1">
      <c r="B247" s="161"/>
      <c r="D247" s="149" t="s">
        <v>143</v>
      </c>
      <c r="E247" s="162" t="s">
        <v>3</v>
      </c>
      <c r="F247" s="163" t="s">
        <v>340</v>
      </c>
      <c r="H247" s="164">
        <v>5.4</v>
      </c>
      <c r="I247" s="165"/>
      <c r="L247" s="161"/>
      <c r="M247" s="166"/>
      <c r="N247" s="167"/>
      <c r="O247" s="167"/>
      <c r="P247" s="167"/>
      <c r="Q247" s="167"/>
      <c r="R247" s="167"/>
      <c r="S247" s="167"/>
      <c r="T247" s="168"/>
      <c r="AT247" s="162" t="s">
        <v>143</v>
      </c>
      <c r="AU247" s="162" t="s">
        <v>77</v>
      </c>
      <c r="AV247" s="14" t="s">
        <v>77</v>
      </c>
      <c r="AW247" s="14" t="s">
        <v>29</v>
      </c>
      <c r="AX247" s="14" t="s">
        <v>75</v>
      </c>
      <c r="AY247" s="162" t="s">
        <v>132</v>
      </c>
    </row>
    <row r="248" spans="1:65" s="2" customFormat="1" ht="37.9" customHeight="1">
      <c r="A248" s="34"/>
      <c r="B248" s="135"/>
      <c r="C248" s="136" t="s">
        <v>341</v>
      </c>
      <c r="D248" s="136" t="s">
        <v>134</v>
      </c>
      <c r="E248" s="137" t="s">
        <v>342</v>
      </c>
      <c r="F248" s="138" t="s">
        <v>343</v>
      </c>
      <c r="G248" s="139" t="s">
        <v>242</v>
      </c>
      <c r="H248" s="140">
        <v>3.38</v>
      </c>
      <c r="I248" s="141"/>
      <c r="J248" s="142">
        <f>ROUND(I248*H248,2)</f>
        <v>0</v>
      </c>
      <c r="K248" s="138" t="s">
        <v>138</v>
      </c>
      <c r="L248" s="35"/>
      <c r="M248" s="143" t="s">
        <v>3</v>
      </c>
      <c r="N248" s="144" t="s">
        <v>38</v>
      </c>
      <c r="O248" s="55"/>
      <c r="P248" s="145">
        <f>O248*H248</f>
        <v>0</v>
      </c>
      <c r="Q248" s="145">
        <v>0.15414</v>
      </c>
      <c r="R248" s="145">
        <f>Q248*H248</f>
        <v>0.52099319999999993</v>
      </c>
      <c r="S248" s="145">
        <v>0</v>
      </c>
      <c r="T248" s="146">
        <f>S248*H248</f>
        <v>0</v>
      </c>
      <c r="U248" s="34"/>
      <c r="V248" s="34"/>
      <c r="W248" s="34"/>
      <c r="X248" s="34"/>
      <c r="Y248" s="34"/>
      <c r="Z248" s="34"/>
      <c r="AA248" s="34"/>
      <c r="AB248" s="34"/>
      <c r="AC248" s="34"/>
      <c r="AD248" s="34"/>
      <c r="AE248" s="34"/>
      <c r="AR248" s="147" t="s">
        <v>139</v>
      </c>
      <c r="AT248" s="147" t="s">
        <v>134</v>
      </c>
      <c r="AU248" s="147" t="s">
        <v>77</v>
      </c>
      <c r="AY248" s="19" t="s">
        <v>132</v>
      </c>
      <c r="BE248" s="148">
        <f>IF(N248="základní",J248,0)</f>
        <v>0</v>
      </c>
      <c r="BF248" s="148">
        <f>IF(N248="snížená",J248,0)</f>
        <v>0</v>
      </c>
      <c r="BG248" s="148">
        <f>IF(N248="zákl. přenesená",J248,0)</f>
        <v>0</v>
      </c>
      <c r="BH248" s="148">
        <f>IF(N248="sníž. přenesená",J248,0)</f>
        <v>0</v>
      </c>
      <c r="BI248" s="148">
        <f>IF(N248="nulová",J248,0)</f>
        <v>0</v>
      </c>
      <c r="BJ248" s="19" t="s">
        <v>75</v>
      </c>
      <c r="BK248" s="148">
        <f>ROUND(I248*H248,2)</f>
        <v>0</v>
      </c>
      <c r="BL248" s="19" t="s">
        <v>139</v>
      </c>
      <c r="BM248" s="147" t="s">
        <v>344</v>
      </c>
    </row>
    <row r="249" spans="1:65" s="13" customFormat="1">
      <c r="B249" s="154"/>
      <c r="D249" s="149" t="s">
        <v>143</v>
      </c>
      <c r="E249" s="155" t="s">
        <v>3</v>
      </c>
      <c r="F249" s="156" t="s">
        <v>345</v>
      </c>
      <c r="H249" s="155" t="s">
        <v>3</v>
      </c>
      <c r="I249" s="157"/>
      <c r="L249" s="154"/>
      <c r="M249" s="158"/>
      <c r="N249" s="159"/>
      <c r="O249" s="159"/>
      <c r="P249" s="159"/>
      <c r="Q249" s="159"/>
      <c r="R249" s="159"/>
      <c r="S249" s="159"/>
      <c r="T249" s="160"/>
      <c r="AT249" s="155" t="s">
        <v>143</v>
      </c>
      <c r="AU249" s="155" t="s">
        <v>77</v>
      </c>
      <c r="AV249" s="13" t="s">
        <v>75</v>
      </c>
      <c r="AW249" s="13" t="s">
        <v>29</v>
      </c>
      <c r="AX249" s="13" t="s">
        <v>67</v>
      </c>
      <c r="AY249" s="155" t="s">
        <v>132</v>
      </c>
    </row>
    <row r="250" spans="1:65" s="14" customFormat="1">
      <c r="B250" s="161"/>
      <c r="D250" s="149" t="s">
        <v>143</v>
      </c>
      <c r="E250" s="162" t="s">
        <v>3</v>
      </c>
      <c r="F250" s="163" t="s">
        <v>346</v>
      </c>
      <c r="H250" s="164">
        <v>3.38</v>
      </c>
      <c r="I250" s="165"/>
      <c r="L250" s="161"/>
      <c r="M250" s="166"/>
      <c r="N250" s="167"/>
      <c r="O250" s="167"/>
      <c r="P250" s="167"/>
      <c r="Q250" s="167"/>
      <c r="R250" s="167"/>
      <c r="S250" s="167"/>
      <c r="T250" s="168"/>
      <c r="AT250" s="162" t="s">
        <v>143</v>
      </c>
      <c r="AU250" s="162" t="s">
        <v>77</v>
      </c>
      <c r="AV250" s="14" t="s">
        <v>77</v>
      </c>
      <c r="AW250" s="14" t="s">
        <v>29</v>
      </c>
      <c r="AX250" s="14" t="s">
        <v>75</v>
      </c>
      <c r="AY250" s="162" t="s">
        <v>132</v>
      </c>
    </row>
    <row r="251" spans="1:65" s="12" customFormat="1" ht="22.9" customHeight="1">
      <c r="B251" s="122"/>
      <c r="D251" s="123" t="s">
        <v>66</v>
      </c>
      <c r="E251" s="133" t="s">
        <v>347</v>
      </c>
      <c r="F251" s="133" t="s">
        <v>348</v>
      </c>
      <c r="I251" s="125"/>
      <c r="J251" s="134">
        <f>BK251</f>
        <v>0</v>
      </c>
      <c r="L251" s="122"/>
      <c r="M251" s="127"/>
      <c r="N251" s="128"/>
      <c r="O251" s="128"/>
      <c r="P251" s="129">
        <f>SUM(P252:P282)</f>
        <v>0</v>
      </c>
      <c r="Q251" s="128"/>
      <c r="R251" s="129">
        <f>SUM(R252:R282)</f>
        <v>20.76574007</v>
      </c>
      <c r="S251" s="128"/>
      <c r="T251" s="130">
        <f>SUM(T252:T282)</f>
        <v>0</v>
      </c>
      <c r="AR251" s="123" t="s">
        <v>75</v>
      </c>
      <c r="AT251" s="131" t="s">
        <v>66</v>
      </c>
      <c r="AU251" s="131" t="s">
        <v>75</v>
      </c>
      <c r="AY251" s="123" t="s">
        <v>132</v>
      </c>
      <c r="BK251" s="132">
        <f>SUM(BK252:BK282)</f>
        <v>0</v>
      </c>
    </row>
    <row r="252" spans="1:65" s="2" customFormat="1" ht="24.2" customHeight="1">
      <c r="A252" s="34"/>
      <c r="B252" s="135"/>
      <c r="C252" s="136" t="s">
        <v>349</v>
      </c>
      <c r="D252" s="136" t="s">
        <v>134</v>
      </c>
      <c r="E252" s="137" t="s">
        <v>350</v>
      </c>
      <c r="F252" s="138" t="s">
        <v>351</v>
      </c>
      <c r="G252" s="139" t="s">
        <v>137</v>
      </c>
      <c r="H252" s="140">
        <v>8.0310000000000006</v>
      </c>
      <c r="I252" s="141"/>
      <c r="J252" s="142">
        <f>ROUND(I252*H252,2)</f>
        <v>0</v>
      </c>
      <c r="K252" s="138" t="s">
        <v>138</v>
      </c>
      <c r="L252" s="35"/>
      <c r="M252" s="143" t="s">
        <v>3</v>
      </c>
      <c r="N252" s="144" t="s">
        <v>38</v>
      </c>
      <c r="O252" s="55"/>
      <c r="P252" s="145">
        <f>O252*H252</f>
        <v>0</v>
      </c>
      <c r="Q252" s="145">
        <v>2.45329</v>
      </c>
      <c r="R252" s="145">
        <f>Q252*H252</f>
        <v>19.70237199</v>
      </c>
      <c r="S252" s="145">
        <v>0</v>
      </c>
      <c r="T252" s="146">
        <f>S252*H252</f>
        <v>0</v>
      </c>
      <c r="U252" s="34"/>
      <c r="V252" s="34"/>
      <c r="W252" s="34"/>
      <c r="X252" s="34"/>
      <c r="Y252" s="34"/>
      <c r="Z252" s="34"/>
      <c r="AA252" s="34"/>
      <c r="AB252" s="34"/>
      <c r="AC252" s="34"/>
      <c r="AD252" s="34"/>
      <c r="AE252" s="34"/>
      <c r="AR252" s="147" t="s">
        <v>139</v>
      </c>
      <c r="AT252" s="147" t="s">
        <v>134</v>
      </c>
      <c r="AU252" s="147" t="s">
        <v>77</v>
      </c>
      <c r="AY252" s="19" t="s">
        <v>132</v>
      </c>
      <c r="BE252" s="148">
        <f>IF(N252="základní",J252,0)</f>
        <v>0</v>
      </c>
      <c r="BF252" s="148">
        <f>IF(N252="snížená",J252,0)</f>
        <v>0</v>
      </c>
      <c r="BG252" s="148">
        <f>IF(N252="zákl. přenesená",J252,0)</f>
        <v>0</v>
      </c>
      <c r="BH252" s="148">
        <f>IF(N252="sníž. přenesená",J252,0)</f>
        <v>0</v>
      </c>
      <c r="BI252" s="148">
        <f>IF(N252="nulová",J252,0)</f>
        <v>0</v>
      </c>
      <c r="BJ252" s="19" t="s">
        <v>75</v>
      </c>
      <c r="BK252" s="148">
        <f>ROUND(I252*H252,2)</f>
        <v>0</v>
      </c>
      <c r="BL252" s="19" t="s">
        <v>139</v>
      </c>
      <c r="BM252" s="147" t="s">
        <v>352</v>
      </c>
    </row>
    <row r="253" spans="1:65" s="2" customFormat="1" ht="165.75">
      <c r="A253" s="34"/>
      <c r="B253" s="35"/>
      <c r="C253" s="34"/>
      <c r="D253" s="149" t="s">
        <v>141</v>
      </c>
      <c r="E253" s="34"/>
      <c r="F253" s="150" t="s">
        <v>353</v>
      </c>
      <c r="G253" s="34"/>
      <c r="H253" s="34"/>
      <c r="I253" s="151"/>
      <c r="J253" s="34"/>
      <c r="K253" s="34"/>
      <c r="L253" s="35"/>
      <c r="M253" s="152"/>
      <c r="N253" s="153"/>
      <c r="O253" s="55"/>
      <c r="P253" s="55"/>
      <c r="Q253" s="55"/>
      <c r="R253" s="55"/>
      <c r="S253" s="55"/>
      <c r="T253" s="56"/>
      <c r="U253" s="34"/>
      <c r="V253" s="34"/>
      <c r="W253" s="34"/>
      <c r="X253" s="34"/>
      <c r="Y253" s="34"/>
      <c r="Z253" s="34"/>
      <c r="AA253" s="34"/>
      <c r="AB253" s="34"/>
      <c r="AC253" s="34"/>
      <c r="AD253" s="34"/>
      <c r="AE253" s="34"/>
      <c r="AT253" s="19" t="s">
        <v>141</v>
      </c>
      <c r="AU253" s="19" t="s">
        <v>77</v>
      </c>
    </row>
    <row r="254" spans="1:65" s="13" customFormat="1">
      <c r="B254" s="154"/>
      <c r="D254" s="149" t="s">
        <v>143</v>
      </c>
      <c r="E254" s="155" t="s">
        <v>3</v>
      </c>
      <c r="F254" s="156" t="s">
        <v>354</v>
      </c>
      <c r="H254" s="155" t="s">
        <v>3</v>
      </c>
      <c r="I254" s="157"/>
      <c r="L254" s="154"/>
      <c r="M254" s="158"/>
      <c r="N254" s="159"/>
      <c r="O254" s="159"/>
      <c r="P254" s="159"/>
      <c r="Q254" s="159"/>
      <c r="R254" s="159"/>
      <c r="S254" s="159"/>
      <c r="T254" s="160"/>
      <c r="AT254" s="155" t="s">
        <v>143</v>
      </c>
      <c r="AU254" s="155" t="s">
        <v>77</v>
      </c>
      <c r="AV254" s="13" t="s">
        <v>75</v>
      </c>
      <c r="AW254" s="13" t="s">
        <v>29</v>
      </c>
      <c r="AX254" s="13" t="s">
        <v>67</v>
      </c>
      <c r="AY254" s="155" t="s">
        <v>132</v>
      </c>
    </row>
    <row r="255" spans="1:65" s="14" customFormat="1">
      <c r="B255" s="161"/>
      <c r="D255" s="149" t="s">
        <v>143</v>
      </c>
      <c r="E255" s="162" t="s">
        <v>3</v>
      </c>
      <c r="F255" s="163" t="s">
        <v>355</v>
      </c>
      <c r="H255" s="164">
        <v>3.15</v>
      </c>
      <c r="I255" s="165"/>
      <c r="L255" s="161"/>
      <c r="M255" s="166"/>
      <c r="N255" s="167"/>
      <c r="O255" s="167"/>
      <c r="P255" s="167"/>
      <c r="Q255" s="167"/>
      <c r="R255" s="167"/>
      <c r="S255" s="167"/>
      <c r="T255" s="168"/>
      <c r="AT255" s="162" t="s">
        <v>143</v>
      </c>
      <c r="AU255" s="162" t="s">
        <v>77</v>
      </c>
      <c r="AV255" s="14" t="s">
        <v>77</v>
      </c>
      <c r="AW255" s="14" t="s">
        <v>29</v>
      </c>
      <c r="AX255" s="14" t="s">
        <v>67</v>
      </c>
      <c r="AY255" s="162" t="s">
        <v>132</v>
      </c>
    </row>
    <row r="256" spans="1:65" s="14" customFormat="1">
      <c r="B256" s="161"/>
      <c r="D256" s="149" t="s">
        <v>143</v>
      </c>
      <c r="E256" s="162" t="s">
        <v>3</v>
      </c>
      <c r="F256" s="163" t="s">
        <v>356</v>
      </c>
      <c r="H256" s="164">
        <v>1.0129999999999999</v>
      </c>
      <c r="I256" s="165"/>
      <c r="L256" s="161"/>
      <c r="M256" s="166"/>
      <c r="N256" s="167"/>
      <c r="O256" s="167"/>
      <c r="P256" s="167"/>
      <c r="Q256" s="167"/>
      <c r="R256" s="167"/>
      <c r="S256" s="167"/>
      <c r="T256" s="168"/>
      <c r="AT256" s="162" t="s">
        <v>143</v>
      </c>
      <c r="AU256" s="162" t="s">
        <v>77</v>
      </c>
      <c r="AV256" s="14" t="s">
        <v>77</v>
      </c>
      <c r="AW256" s="14" t="s">
        <v>29</v>
      </c>
      <c r="AX256" s="14" t="s">
        <v>67</v>
      </c>
      <c r="AY256" s="162" t="s">
        <v>132</v>
      </c>
    </row>
    <row r="257" spans="1:65" s="14" customFormat="1">
      <c r="B257" s="161"/>
      <c r="D257" s="149" t="s">
        <v>143</v>
      </c>
      <c r="E257" s="162" t="s">
        <v>3</v>
      </c>
      <c r="F257" s="163" t="s">
        <v>357</v>
      </c>
      <c r="H257" s="164">
        <v>1.64</v>
      </c>
      <c r="I257" s="165"/>
      <c r="L257" s="161"/>
      <c r="M257" s="166"/>
      <c r="N257" s="167"/>
      <c r="O257" s="167"/>
      <c r="P257" s="167"/>
      <c r="Q257" s="167"/>
      <c r="R257" s="167"/>
      <c r="S257" s="167"/>
      <c r="T257" s="168"/>
      <c r="AT257" s="162" t="s">
        <v>143</v>
      </c>
      <c r="AU257" s="162" t="s">
        <v>77</v>
      </c>
      <c r="AV257" s="14" t="s">
        <v>77</v>
      </c>
      <c r="AW257" s="14" t="s">
        <v>29</v>
      </c>
      <c r="AX257" s="14" t="s">
        <v>67</v>
      </c>
      <c r="AY257" s="162" t="s">
        <v>132</v>
      </c>
    </row>
    <row r="258" spans="1:65" s="14" customFormat="1">
      <c r="B258" s="161"/>
      <c r="D258" s="149" t="s">
        <v>143</v>
      </c>
      <c r="E258" s="162" t="s">
        <v>3</v>
      </c>
      <c r="F258" s="163" t="s">
        <v>358</v>
      </c>
      <c r="H258" s="164">
        <v>2.2280000000000002</v>
      </c>
      <c r="I258" s="165"/>
      <c r="L258" s="161"/>
      <c r="M258" s="166"/>
      <c r="N258" s="167"/>
      <c r="O258" s="167"/>
      <c r="P258" s="167"/>
      <c r="Q258" s="167"/>
      <c r="R258" s="167"/>
      <c r="S258" s="167"/>
      <c r="T258" s="168"/>
      <c r="AT258" s="162" t="s">
        <v>143</v>
      </c>
      <c r="AU258" s="162" t="s">
        <v>77</v>
      </c>
      <c r="AV258" s="14" t="s">
        <v>77</v>
      </c>
      <c r="AW258" s="14" t="s">
        <v>29</v>
      </c>
      <c r="AX258" s="14" t="s">
        <v>67</v>
      </c>
      <c r="AY258" s="162" t="s">
        <v>132</v>
      </c>
    </row>
    <row r="259" spans="1:65" s="15" customFormat="1">
      <c r="B259" s="169"/>
      <c r="D259" s="149" t="s">
        <v>143</v>
      </c>
      <c r="E259" s="170" t="s">
        <v>3</v>
      </c>
      <c r="F259" s="171" t="s">
        <v>148</v>
      </c>
      <c r="H259" s="172">
        <v>8.0310000000000006</v>
      </c>
      <c r="I259" s="173"/>
      <c r="L259" s="169"/>
      <c r="M259" s="174"/>
      <c r="N259" s="175"/>
      <c r="O259" s="175"/>
      <c r="P259" s="175"/>
      <c r="Q259" s="175"/>
      <c r="R259" s="175"/>
      <c r="S259" s="175"/>
      <c r="T259" s="176"/>
      <c r="AT259" s="170" t="s">
        <v>143</v>
      </c>
      <c r="AU259" s="170" t="s">
        <v>77</v>
      </c>
      <c r="AV259" s="15" t="s">
        <v>139</v>
      </c>
      <c r="AW259" s="15" t="s">
        <v>29</v>
      </c>
      <c r="AX259" s="15" t="s">
        <v>75</v>
      </c>
      <c r="AY259" s="170" t="s">
        <v>132</v>
      </c>
    </row>
    <row r="260" spans="1:65" s="2" customFormat="1" ht="24.2" customHeight="1">
      <c r="A260" s="34"/>
      <c r="B260" s="135"/>
      <c r="C260" s="136" t="s">
        <v>359</v>
      </c>
      <c r="D260" s="136" t="s">
        <v>134</v>
      </c>
      <c r="E260" s="137" t="s">
        <v>360</v>
      </c>
      <c r="F260" s="138" t="s">
        <v>361</v>
      </c>
      <c r="G260" s="139" t="s">
        <v>242</v>
      </c>
      <c r="H260" s="140">
        <v>18.88</v>
      </c>
      <c r="I260" s="141"/>
      <c r="J260" s="142">
        <f>ROUND(I260*H260,2)</f>
        <v>0</v>
      </c>
      <c r="K260" s="138" t="s">
        <v>138</v>
      </c>
      <c r="L260" s="35"/>
      <c r="M260" s="143" t="s">
        <v>3</v>
      </c>
      <c r="N260" s="144" t="s">
        <v>38</v>
      </c>
      <c r="O260" s="55"/>
      <c r="P260" s="145">
        <f>O260*H260</f>
        <v>0</v>
      </c>
      <c r="Q260" s="145">
        <v>2.7499999999999998E-3</v>
      </c>
      <c r="R260" s="145">
        <f>Q260*H260</f>
        <v>5.1919999999999994E-2</v>
      </c>
      <c r="S260" s="145">
        <v>0</v>
      </c>
      <c r="T260" s="146">
        <f>S260*H260</f>
        <v>0</v>
      </c>
      <c r="U260" s="34"/>
      <c r="V260" s="34"/>
      <c r="W260" s="34"/>
      <c r="X260" s="34"/>
      <c r="Y260" s="34"/>
      <c r="Z260" s="34"/>
      <c r="AA260" s="34"/>
      <c r="AB260" s="34"/>
      <c r="AC260" s="34"/>
      <c r="AD260" s="34"/>
      <c r="AE260" s="34"/>
      <c r="AR260" s="147" t="s">
        <v>139</v>
      </c>
      <c r="AT260" s="147" t="s">
        <v>134</v>
      </c>
      <c r="AU260" s="147" t="s">
        <v>77</v>
      </c>
      <c r="AY260" s="19" t="s">
        <v>132</v>
      </c>
      <c r="BE260" s="148">
        <f>IF(N260="základní",J260,0)</f>
        <v>0</v>
      </c>
      <c r="BF260" s="148">
        <f>IF(N260="snížená",J260,0)</f>
        <v>0</v>
      </c>
      <c r="BG260" s="148">
        <f>IF(N260="zákl. přenesená",J260,0)</f>
        <v>0</v>
      </c>
      <c r="BH260" s="148">
        <f>IF(N260="sníž. přenesená",J260,0)</f>
        <v>0</v>
      </c>
      <c r="BI260" s="148">
        <f>IF(N260="nulová",J260,0)</f>
        <v>0</v>
      </c>
      <c r="BJ260" s="19" t="s">
        <v>75</v>
      </c>
      <c r="BK260" s="148">
        <f>ROUND(I260*H260,2)</f>
        <v>0</v>
      </c>
      <c r="BL260" s="19" t="s">
        <v>139</v>
      </c>
      <c r="BM260" s="147" t="s">
        <v>362</v>
      </c>
    </row>
    <row r="261" spans="1:65" s="2" customFormat="1" ht="146.25">
      <c r="A261" s="34"/>
      <c r="B261" s="35"/>
      <c r="C261" s="34"/>
      <c r="D261" s="149" t="s">
        <v>141</v>
      </c>
      <c r="E261" s="34"/>
      <c r="F261" s="150" t="s">
        <v>363</v>
      </c>
      <c r="G261" s="34"/>
      <c r="H261" s="34"/>
      <c r="I261" s="151"/>
      <c r="J261" s="34"/>
      <c r="K261" s="34"/>
      <c r="L261" s="35"/>
      <c r="M261" s="152"/>
      <c r="N261" s="153"/>
      <c r="O261" s="55"/>
      <c r="P261" s="55"/>
      <c r="Q261" s="55"/>
      <c r="R261" s="55"/>
      <c r="S261" s="55"/>
      <c r="T261" s="56"/>
      <c r="U261" s="34"/>
      <c r="V261" s="34"/>
      <c r="W261" s="34"/>
      <c r="X261" s="34"/>
      <c r="Y261" s="34"/>
      <c r="Z261" s="34"/>
      <c r="AA261" s="34"/>
      <c r="AB261" s="34"/>
      <c r="AC261" s="34"/>
      <c r="AD261" s="34"/>
      <c r="AE261" s="34"/>
      <c r="AT261" s="19" t="s">
        <v>141</v>
      </c>
      <c r="AU261" s="19" t="s">
        <v>77</v>
      </c>
    </row>
    <row r="262" spans="1:65" s="13" customFormat="1">
      <c r="B262" s="154"/>
      <c r="D262" s="149" t="s">
        <v>143</v>
      </c>
      <c r="E262" s="155" t="s">
        <v>3</v>
      </c>
      <c r="F262" s="156" t="s">
        <v>354</v>
      </c>
      <c r="H262" s="155" t="s">
        <v>3</v>
      </c>
      <c r="I262" s="157"/>
      <c r="L262" s="154"/>
      <c r="M262" s="158"/>
      <c r="N262" s="159"/>
      <c r="O262" s="159"/>
      <c r="P262" s="159"/>
      <c r="Q262" s="159"/>
      <c r="R262" s="159"/>
      <c r="S262" s="159"/>
      <c r="T262" s="160"/>
      <c r="AT262" s="155" t="s">
        <v>143</v>
      </c>
      <c r="AU262" s="155" t="s">
        <v>77</v>
      </c>
      <c r="AV262" s="13" t="s">
        <v>75</v>
      </c>
      <c r="AW262" s="13" t="s">
        <v>29</v>
      </c>
      <c r="AX262" s="13" t="s">
        <v>67</v>
      </c>
      <c r="AY262" s="155" t="s">
        <v>132</v>
      </c>
    </row>
    <row r="263" spans="1:65" s="14" customFormat="1">
      <c r="B263" s="161"/>
      <c r="D263" s="149" t="s">
        <v>143</v>
      </c>
      <c r="E263" s="162" t="s">
        <v>3</v>
      </c>
      <c r="F263" s="163" t="s">
        <v>364</v>
      </c>
      <c r="H263" s="164">
        <v>11.2</v>
      </c>
      <c r="I263" s="165"/>
      <c r="L263" s="161"/>
      <c r="M263" s="166"/>
      <c r="N263" s="167"/>
      <c r="O263" s="167"/>
      <c r="P263" s="167"/>
      <c r="Q263" s="167"/>
      <c r="R263" s="167"/>
      <c r="S263" s="167"/>
      <c r="T263" s="168"/>
      <c r="AT263" s="162" t="s">
        <v>143</v>
      </c>
      <c r="AU263" s="162" t="s">
        <v>77</v>
      </c>
      <c r="AV263" s="14" t="s">
        <v>77</v>
      </c>
      <c r="AW263" s="14" t="s">
        <v>29</v>
      </c>
      <c r="AX263" s="14" t="s">
        <v>67</v>
      </c>
      <c r="AY263" s="162" t="s">
        <v>132</v>
      </c>
    </row>
    <row r="264" spans="1:65" s="14" customFormat="1">
      <c r="B264" s="161"/>
      <c r="D264" s="149" t="s">
        <v>143</v>
      </c>
      <c r="E264" s="162" t="s">
        <v>3</v>
      </c>
      <c r="F264" s="163" t="s">
        <v>365</v>
      </c>
      <c r="H264" s="164">
        <v>1.4059999999999999</v>
      </c>
      <c r="I264" s="165"/>
      <c r="L264" s="161"/>
      <c r="M264" s="166"/>
      <c r="N264" s="167"/>
      <c r="O264" s="167"/>
      <c r="P264" s="167"/>
      <c r="Q264" s="167"/>
      <c r="R264" s="167"/>
      <c r="S264" s="167"/>
      <c r="T264" s="168"/>
      <c r="AT264" s="162" t="s">
        <v>143</v>
      </c>
      <c r="AU264" s="162" t="s">
        <v>77</v>
      </c>
      <c r="AV264" s="14" t="s">
        <v>77</v>
      </c>
      <c r="AW264" s="14" t="s">
        <v>29</v>
      </c>
      <c r="AX264" s="14" t="s">
        <v>67</v>
      </c>
      <c r="AY264" s="162" t="s">
        <v>132</v>
      </c>
    </row>
    <row r="265" spans="1:65" s="14" customFormat="1">
      <c r="B265" s="161"/>
      <c r="D265" s="149" t="s">
        <v>143</v>
      </c>
      <c r="E265" s="162" t="s">
        <v>3</v>
      </c>
      <c r="F265" s="163" t="s">
        <v>366</v>
      </c>
      <c r="H265" s="164">
        <v>2.2839999999999998</v>
      </c>
      <c r="I265" s="165"/>
      <c r="L265" s="161"/>
      <c r="M265" s="166"/>
      <c r="N265" s="167"/>
      <c r="O265" s="167"/>
      <c r="P265" s="167"/>
      <c r="Q265" s="167"/>
      <c r="R265" s="167"/>
      <c r="S265" s="167"/>
      <c r="T265" s="168"/>
      <c r="AT265" s="162" t="s">
        <v>143</v>
      </c>
      <c r="AU265" s="162" t="s">
        <v>77</v>
      </c>
      <c r="AV265" s="14" t="s">
        <v>77</v>
      </c>
      <c r="AW265" s="14" t="s">
        <v>29</v>
      </c>
      <c r="AX265" s="14" t="s">
        <v>67</v>
      </c>
      <c r="AY265" s="162" t="s">
        <v>132</v>
      </c>
    </row>
    <row r="266" spans="1:65" s="14" customFormat="1">
      <c r="B266" s="161"/>
      <c r="D266" s="149" t="s">
        <v>143</v>
      </c>
      <c r="E266" s="162" t="s">
        <v>3</v>
      </c>
      <c r="F266" s="163" t="s">
        <v>367</v>
      </c>
      <c r="H266" s="164">
        <v>3.99</v>
      </c>
      <c r="I266" s="165"/>
      <c r="L266" s="161"/>
      <c r="M266" s="166"/>
      <c r="N266" s="167"/>
      <c r="O266" s="167"/>
      <c r="P266" s="167"/>
      <c r="Q266" s="167"/>
      <c r="R266" s="167"/>
      <c r="S266" s="167"/>
      <c r="T266" s="168"/>
      <c r="AT266" s="162" t="s">
        <v>143</v>
      </c>
      <c r="AU266" s="162" t="s">
        <v>77</v>
      </c>
      <c r="AV266" s="14" t="s">
        <v>77</v>
      </c>
      <c r="AW266" s="14" t="s">
        <v>29</v>
      </c>
      <c r="AX266" s="14" t="s">
        <v>67</v>
      </c>
      <c r="AY266" s="162" t="s">
        <v>132</v>
      </c>
    </row>
    <row r="267" spans="1:65" s="15" customFormat="1">
      <c r="B267" s="169"/>
      <c r="D267" s="149" t="s">
        <v>143</v>
      </c>
      <c r="E267" s="170" t="s">
        <v>3</v>
      </c>
      <c r="F267" s="171" t="s">
        <v>148</v>
      </c>
      <c r="H267" s="172">
        <v>18.880000000000003</v>
      </c>
      <c r="I267" s="173"/>
      <c r="L267" s="169"/>
      <c r="M267" s="174"/>
      <c r="N267" s="175"/>
      <c r="O267" s="175"/>
      <c r="P267" s="175"/>
      <c r="Q267" s="175"/>
      <c r="R267" s="175"/>
      <c r="S267" s="175"/>
      <c r="T267" s="176"/>
      <c r="AT267" s="170" t="s">
        <v>143</v>
      </c>
      <c r="AU267" s="170" t="s">
        <v>77</v>
      </c>
      <c r="AV267" s="15" t="s">
        <v>139</v>
      </c>
      <c r="AW267" s="15" t="s">
        <v>29</v>
      </c>
      <c r="AX267" s="15" t="s">
        <v>75</v>
      </c>
      <c r="AY267" s="170" t="s">
        <v>132</v>
      </c>
    </row>
    <row r="268" spans="1:65" s="2" customFormat="1" ht="24.2" customHeight="1">
      <c r="A268" s="34"/>
      <c r="B268" s="135"/>
      <c r="C268" s="136" t="s">
        <v>368</v>
      </c>
      <c r="D268" s="136" t="s">
        <v>134</v>
      </c>
      <c r="E268" s="137" t="s">
        <v>369</v>
      </c>
      <c r="F268" s="138" t="s">
        <v>370</v>
      </c>
      <c r="G268" s="139" t="s">
        <v>242</v>
      </c>
      <c r="H268" s="140">
        <v>18.88</v>
      </c>
      <c r="I268" s="141"/>
      <c r="J268" s="142">
        <f>ROUND(I268*H268,2)</f>
        <v>0</v>
      </c>
      <c r="K268" s="138" t="s">
        <v>138</v>
      </c>
      <c r="L268" s="35"/>
      <c r="M268" s="143" t="s">
        <v>3</v>
      </c>
      <c r="N268" s="144" t="s">
        <v>38</v>
      </c>
      <c r="O268" s="55"/>
      <c r="P268" s="145">
        <f>O268*H268</f>
        <v>0</v>
      </c>
      <c r="Q268" s="145">
        <v>0</v>
      </c>
      <c r="R268" s="145">
        <f>Q268*H268</f>
        <v>0</v>
      </c>
      <c r="S268" s="145">
        <v>0</v>
      </c>
      <c r="T268" s="146">
        <f>S268*H268</f>
        <v>0</v>
      </c>
      <c r="U268" s="34"/>
      <c r="V268" s="34"/>
      <c r="W268" s="34"/>
      <c r="X268" s="34"/>
      <c r="Y268" s="34"/>
      <c r="Z268" s="34"/>
      <c r="AA268" s="34"/>
      <c r="AB268" s="34"/>
      <c r="AC268" s="34"/>
      <c r="AD268" s="34"/>
      <c r="AE268" s="34"/>
      <c r="AR268" s="147" t="s">
        <v>139</v>
      </c>
      <c r="AT268" s="147" t="s">
        <v>134</v>
      </c>
      <c r="AU268" s="147" t="s">
        <v>77</v>
      </c>
      <c r="AY268" s="19" t="s">
        <v>132</v>
      </c>
      <c r="BE268" s="148">
        <f>IF(N268="základní",J268,0)</f>
        <v>0</v>
      </c>
      <c r="BF268" s="148">
        <f>IF(N268="snížená",J268,0)</f>
        <v>0</v>
      </c>
      <c r="BG268" s="148">
        <f>IF(N268="zákl. přenesená",J268,0)</f>
        <v>0</v>
      </c>
      <c r="BH268" s="148">
        <f>IF(N268="sníž. přenesená",J268,0)</f>
        <v>0</v>
      </c>
      <c r="BI268" s="148">
        <f>IF(N268="nulová",J268,0)</f>
        <v>0</v>
      </c>
      <c r="BJ268" s="19" t="s">
        <v>75</v>
      </c>
      <c r="BK268" s="148">
        <f>ROUND(I268*H268,2)</f>
        <v>0</v>
      </c>
      <c r="BL268" s="19" t="s">
        <v>139</v>
      </c>
      <c r="BM268" s="147" t="s">
        <v>371</v>
      </c>
    </row>
    <row r="269" spans="1:65" s="2" customFormat="1" ht="146.25">
      <c r="A269" s="34"/>
      <c r="B269" s="35"/>
      <c r="C269" s="34"/>
      <c r="D269" s="149" t="s">
        <v>141</v>
      </c>
      <c r="E269" s="34"/>
      <c r="F269" s="150" t="s">
        <v>363</v>
      </c>
      <c r="G269" s="34"/>
      <c r="H269" s="34"/>
      <c r="I269" s="151"/>
      <c r="J269" s="34"/>
      <c r="K269" s="34"/>
      <c r="L269" s="35"/>
      <c r="M269" s="152"/>
      <c r="N269" s="153"/>
      <c r="O269" s="55"/>
      <c r="P269" s="55"/>
      <c r="Q269" s="55"/>
      <c r="R269" s="55"/>
      <c r="S269" s="55"/>
      <c r="T269" s="56"/>
      <c r="U269" s="34"/>
      <c r="V269" s="34"/>
      <c r="W269" s="34"/>
      <c r="X269" s="34"/>
      <c r="Y269" s="34"/>
      <c r="Z269" s="34"/>
      <c r="AA269" s="34"/>
      <c r="AB269" s="34"/>
      <c r="AC269" s="34"/>
      <c r="AD269" s="34"/>
      <c r="AE269" s="34"/>
      <c r="AT269" s="19" t="s">
        <v>141</v>
      </c>
      <c r="AU269" s="19" t="s">
        <v>77</v>
      </c>
    </row>
    <row r="270" spans="1:65" s="2" customFormat="1" ht="37.9" customHeight="1">
      <c r="A270" s="34"/>
      <c r="B270" s="135"/>
      <c r="C270" s="136" t="s">
        <v>372</v>
      </c>
      <c r="D270" s="136" t="s">
        <v>134</v>
      </c>
      <c r="E270" s="137" t="s">
        <v>373</v>
      </c>
      <c r="F270" s="138" t="s">
        <v>374</v>
      </c>
      <c r="G270" s="139" t="s">
        <v>215</v>
      </c>
      <c r="H270" s="140">
        <v>0.96399999999999997</v>
      </c>
      <c r="I270" s="141"/>
      <c r="J270" s="142">
        <f>ROUND(I270*H270,2)</f>
        <v>0</v>
      </c>
      <c r="K270" s="138" t="s">
        <v>138</v>
      </c>
      <c r="L270" s="35"/>
      <c r="M270" s="143" t="s">
        <v>3</v>
      </c>
      <c r="N270" s="144" t="s">
        <v>38</v>
      </c>
      <c r="O270" s="55"/>
      <c r="P270" s="145">
        <f>O270*H270</f>
        <v>0</v>
      </c>
      <c r="Q270" s="145">
        <v>1.04922</v>
      </c>
      <c r="R270" s="145">
        <f>Q270*H270</f>
        <v>1.0114480800000001</v>
      </c>
      <c r="S270" s="145">
        <v>0</v>
      </c>
      <c r="T270" s="146">
        <f>S270*H270</f>
        <v>0</v>
      </c>
      <c r="U270" s="34"/>
      <c r="V270" s="34"/>
      <c r="W270" s="34"/>
      <c r="X270" s="34"/>
      <c r="Y270" s="34"/>
      <c r="Z270" s="34"/>
      <c r="AA270" s="34"/>
      <c r="AB270" s="34"/>
      <c r="AC270" s="34"/>
      <c r="AD270" s="34"/>
      <c r="AE270" s="34"/>
      <c r="AR270" s="147" t="s">
        <v>139</v>
      </c>
      <c r="AT270" s="147" t="s">
        <v>134</v>
      </c>
      <c r="AU270" s="147" t="s">
        <v>77</v>
      </c>
      <c r="AY270" s="19" t="s">
        <v>132</v>
      </c>
      <c r="BE270" s="148">
        <f>IF(N270="základní",J270,0)</f>
        <v>0</v>
      </c>
      <c r="BF270" s="148">
        <f>IF(N270="snížená",J270,0)</f>
        <v>0</v>
      </c>
      <c r="BG270" s="148">
        <f>IF(N270="zákl. přenesená",J270,0)</f>
        <v>0</v>
      </c>
      <c r="BH270" s="148">
        <f>IF(N270="sníž. přenesená",J270,0)</f>
        <v>0</v>
      </c>
      <c r="BI270" s="148">
        <f>IF(N270="nulová",J270,0)</f>
        <v>0</v>
      </c>
      <c r="BJ270" s="19" t="s">
        <v>75</v>
      </c>
      <c r="BK270" s="148">
        <f>ROUND(I270*H270,2)</f>
        <v>0</v>
      </c>
      <c r="BL270" s="19" t="s">
        <v>139</v>
      </c>
      <c r="BM270" s="147" t="s">
        <v>375</v>
      </c>
    </row>
    <row r="271" spans="1:65" s="13" customFormat="1">
      <c r="B271" s="154"/>
      <c r="D271" s="149" t="s">
        <v>143</v>
      </c>
      <c r="E271" s="155" t="s">
        <v>3</v>
      </c>
      <c r="F271" s="156" t="s">
        <v>354</v>
      </c>
      <c r="H271" s="155" t="s">
        <v>3</v>
      </c>
      <c r="I271" s="157"/>
      <c r="L271" s="154"/>
      <c r="M271" s="158"/>
      <c r="N271" s="159"/>
      <c r="O271" s="159"/>
      <c r="P271" s="159"/>
      <c r="Q271" s="159"/>
      <c r="R271" s="159"/>
      <c r="S271" s="159"/>
      <c r="T271" s="160"/>
      <c r="AT271" s="155" t="s">
        <v>143</v>
      </c>
      <c r="AU271" s="155" t="s">
        <v>77</v>
      </c>
      <c r="AV271" s="13" t="s">
        <v>75</v>
      </c>
      <c r="AW271" s="13" t="s">
        <v>29</v>
      </c>
      <c r="AX271" s="13" t="s">
        <v>67</v>
      </c>
      <c r="AY271" s="155" t="s">
        <v>132</v>
      </c>
    </row>
    <row r="272" spans="1:65" s="14" customFormat="1">
      <c r="B272" s="161"/>
      <c r="D272" s="149" t="s">
        <v>143</v>
      </c>
      <c r="E272" s="162" t="s">
        <v>3</v>
      </c>
      <c r="F272" s="163" t="s">
        <v>376</v>
      </c>
      <c r="H272" s="164">
        <v>0.96399999999999997</v>
      </c>
      <c r="I272" s="165"/>
      <c r="L272" s="161"/>
      <c r="M272" s="166"/>
      <c r="N272" s="167"/>
      <c r="O272" s="167"/>
      <c r="P272" s="167"/>
      <c r="Q272" s="167"/>
      <c r="R272" s="167"/>
      <c r="S272" s="167"/>
      <c r="T272" s="168"/>
      <c r="AT272" s="162" t="s">
        <v>143</v>
      </c>
      <c r="AU272" s="162" t="s">
        <v>77</v>
      </c>
      <c r="AV272" s="14" t="s">
        <v>77</v>
      </c>
      <c r="AW272" s="14" t="s">
        <v>29</v>
      </c>
      <c r="AX272" s="14" t="s">
        <v>75</v>
      </c>
      <c r="AY272" s="162" t="s">
        <v>132</v>
      </c>
    </row>
    <row r="273" spans="1:65" s="2" customFormat="1" ht="14.45" customHeight="1">
      <c r="A273" s="34"/>
      <c r="B273" s="135"/>
      <c r="C273" s="136" t="s">
        <v>377</v>
      </c>
      <c r="D273" s="136" t="s">
        <v>134</v>
      </c>
      <c r="E273" s="137" t="s">
        <v>378</v>
      </c>
      <c r="F273" s="138" t="s">
        <v>379</v>
      </c>
      <c r="G273" s="139" t="s">
        <v>242</v>
      </c>
      <c r="H273" s="140">
        <v>31.428000000000001</v>
      </c>
      <c r="I273" s="141"/>
      <c r="J273" s="142">
        <f>ROUND(I273*H273,2)</f>
        <v>0</v>
      </c>
      <c r="K273" s="138" t="s">
        <v>3</v>
      </c>
      <c r="L273" s="35"/>
      <c r="M273" s="143" t="s">
        <v>3</v>
      </c>
      <c r="N273" s="144" t="s">
        <v>38</v>
      </c>
      <c r="O273" s="55"/>
      <c r="P273" s="145">
        <f>O273*H273</f>
        <v>0</v>
      </c>
      <c r="Q273" s="145">
        <v>0</v>
      </c>
      <c r="R273" s="145">
        <f>Q273*H273</f>
        <v>0</v>
      </c>
      <c r="S273" s="145">
        <v>0</v>
      </c>
      <c r="T273" s="146">
        <f>S273*H273</f>
        <v>0</v>
      </c>
      <c r="U273" s="34"/>
      <c r="V273" s="34"/>
      <c r="W273" s="34"/>
      <c r="X273" s="34"/>
      <c r="Y273" s="34"/>
      <c r="Z273" s="34"/>
      <c r="AA273" s="34"/>
      <c r="AB273" s="34"/>
      <c r="AC273" s="34"/>
      <c r="AD273" s="34"/>
      <c r="AE273" s="34"/>
      <c r="AR273" s="147" t="s">
        <v>139</v>
      </c>
      <c r="AT273" s="147" t="s">
        <v>134</v>
      </c>
      <c r="AU273" s="147" t="s">
        <v>77</v>
      </c>
      <c r="AY273" s="19" t="s">
        <v>132</v>
      </c>
      <c r="BE273" s="148">
        <f>IF(N273="základní",J273,0)</f>
        <v>0</v>
      </c>
      <c r="BF273" s="148">
        <f>IF(N273="snížená",J273,0)</f>
        <v>0</v>
      </c>
      <c r="BG273" s="148">
        <f>IF(N273="zákl. přenesená",J273,0)</f>
        <v>0</v>
      </c>
      <c r="BH273" s="148">
        <f>IF(N273="sníž. přenesená",J273,0)</f>
        <v>0</v>
      </c>
      <c r="BI273" s="148">
        <f>IF(N273="nulová",J273,0)</f>
        <v>0</v>
      </c>
      <c r="BJ273" s="19" t="s">
        <v>75</v>
      </c>
      <c r="BK273" s="148">
        <f>ROUND(I273*H273,2)</f>
        <v>0</v>
      </c>
      <c r="BL273" s="19" t="s">
        <v>139</v>
      </c>
      <c r="BM273" s="147" t="s">
        <v>380</v>
      </c>
    </row>
    <row r="274" spans="1:65" s="13" customFormat="1">
      <c r="B274" s="154"/>
      <c r="D274" s="149" t="s">
        <v>143</v>
      </c>
      <c r="E274" s="155" t="s">
        <v>3</v>
      </c>
      <c r="F274" s="156" t="s">
        <v>381</v>
      </c>
      <c r="H274" s="155" t="s">
        <v>3</v>
      </c>
      <c r="I274" s="157"/>
      <c r="L274" s="154"/>
      <c r="M274" s="158"/>
      <c r="N274" s="159"/>
      <c r="O274" s="159"/>
      <c r="P274" s="159"/>
      <c r="Q274" s="159"/>
      <c r="R274" s="159"/>
      <c r="S274" s="159"/>
      <c r="T274" s="160"/>
      <c r="AT274" s="155" t="s">
        <v>143</v>
      </c>
      <c r="AU274" s="155" t="s">
        <v>77</v>
      </c>
      <c r="AV274" s="13" t="s">
        <v>75</v>
      </c>
      <c r="AW274" s="13" t="s">
        <v>29</v>
      </c>
      <c r="AX274" s="13" t="s">
        <v>67</v>
      </c>
      <c r="AY274" s="155" t="s">
        <v>132</v>
      </c>
    </row>
    <row r="275" spans="1:65" s="14" customFormat="1">
      <c r="B275" s="161"/>
      <c r="D275" s="149" t="s">
        <v>143</v>
      </c>
      <c r="E275" s="162" t="s">
        <v>3</v>
      </c>
      <c r="F275" s="163" t="s">
        <v>382</v>
      </c>
      <c r="H275" s="164">
        <v>6.1280000000000001</v>
      </c>
      <c r="I275" s="165"/>
      <c r="L275" s="161"/>
      <c r="M275" s="166"/>
      <c r="N275" s="167"/>
      <c r="O275" s="167"/>
      <c r="P275" s="167"/>
      <c r="Q275" s="167"/>
      <c r="R275" s="167"/>
      <c r="S275" s="167"/>
      <c r="T275" s="168"/>
      <c r="AT275" s="162" t="s">
        <v>143</v>
      </c>
      <c r="AU275" s="162" t="s">
        <v>77</v>
      </c>
      <c r="AV275" s="14" t="s">
        <v>77</v>
      </c>
      <c r="AW275" s="14" t="s">
        <v>29</v>
      </c>
      <c r="AX275" s="14" t="s">
        <v>67</v>
      </c>
      <c r="AY275" s="162" t="s">
        <v>132</v>
      </c>
    </row>
    <row r="276" spans="1:65" s="14" customFormat="1">
      <c r="B276" s="161"/>
      <c r="D276" s="149" t="s">
        <v>143</v>
      </c>
      <c r="E276" s="162" t="s">
        <v>3</v>
      </c>
      <c r="F276" s="163" t="s">
        <v>383</v>
      </c>
      <c r="H276" s="164">
        <v>5.625</v>
      </c>
      <c r="I276" s="165"/>
      <c r="L276" s="161"/>
      <c r="M276" s="166"/>
      <c r="N276" s="167"/>
      <c r="O276" s="167"/>
      <c r="P276" s="167"/>
      <c r="Q276" s="167"/>
      <c r="R276" s="167"/>
      <c r="S276" s="167"/>
      <c r="T276" s="168"/>
      <c r="AT276" s="162" t="s">
        <v>143</v>
      </c>
      <c r="AU276" s="162" t="s">
        <v>77</v>
      </c>
      <c r="AV276" s="14" t="s">
        <v>77</v>
      </c>
      <c r="AW276" s="14" t="s">
        <v>29</v>
      </c>
      <c r="AX276" s="14" t="s">
        <v>67</v>
      </c>
      <c r="AY276" s="162" t="s">
        <v>132</v>
      </c>
    </row>
    <row r="277" spans="1:65" s="14" customFormat="1">
      <c r="B277" s="161"/>
      <c r="D277" s="149" t="s">
        <v>143</v>
      </c>
      <c r="E277" s="162" t="s">
        <v>3</v>
      </c>
      <c r="F277" s="163" t="s">
        <v>384</v>
      </c>
      <c r="H277" s="164">
        <v>1.575</v>
      </c>
      <c r="I277" s="165"/>
      <c r="L277" s="161"/>
      <c r="M277" s="166"/>
      <c r="N277" s="167"/>
      <c r="O277" s="167"/>
      <c r="P277" s="167"/>
      <c r="Q277" s="167"/>
      <c r="R277" s="167"/>
      <c r="S277" s="167"/>
      <c r="T277" s="168"/>
      <c r="AT277" s="162" t="s">
        <v>143</v>
      </c>
      <c r="AU277" s="162" t="s">
        <v>77</v>
      </c>
      <c r="AV277" s="14" t="s">
        <v>77</v>
      </c>
      <c r="AW277" s="14" t="s">
        <v>29</v>
      </c>
      <c r="AX277" s="14" t="s">
        <v>67</v>
      </c>
      <c r="AY277" s="162" t="s">
        <v>132</v>
      </c>
    </row>
    <row r="278" spans="1:65" s="13" customFormat="1">
      <c r="B278" s="154"/>
      <c r="D278" s="149" t="s">
        <v>143</v>
      </c>
      <c r="E278" s="155" t="s">
        <v>3</v>
      </c>
      <c r="F278" s="156" t="s">
        <v>385</v>
      </c>
      <c r="H278" s="155" t="s">
        <v>3</v>
      </c>
      <c r="I278" s="157"/>
      <c r="L278" s="154"/>
      <c r="M278" s="158"/>
      <c r="N278" s="159"/>
      <c r="O278" s="159"/>
      <c r="P278" s="159"/>
      <c r="Q278" s="159"/>
      <c r="R278" s="159"/>
      <c r="S278" s="159"/>
      <c r="T278" s="160"/>
      <c r="AT278" s="155" t="s">
        <v>143</v>
      </c>
      <c r="AU278" s="155" t="s">
        <v>77</v>
      </c>
      <c r="AV278" s="13" t="s">
        <v>75</v>
      </c>
      <c r="AW278" s="13" t="s">
        <v>29</v>
      </c>
      <c r="AX278" s="13" t="s">
        <v>67</v>
      </c>
      <c r="AY278" s="155" t="s">
        <v>132</v>
      </c>
    </row>
    <row r="279" spans="1:65" s="14" customFormat="1">
      <c r="B279" s="161"/>
      <c r="D279" s="149" t="s">
        <v>143</v>
      </c>
      <c r="E279" s="162" t="s">
        <v>3</v>
      </c>
      <c r="F279" s="163" t="s">
        <v>386</v>
      </c>
      <c r="H279" s="164">
        <v>7.3</v>
      </c>
      <c r="I279" s="165"/>
      <c r="L279" s="161"/>
      <c r="M279" s="166"/>
      <c r="N279" s="167"/>
      <c r="O279" s="167"/>
      <c r="P279" s="167"/>
      <c r="Q279" s="167"/>
      <c r="R279" s="167"/>
      <c r="S279" s="167"/>
      <c r="T279" s="168"/>
      <c r="AT279" s="162" t="s">
        <v>143</v>
      </c>
      <c r="AU279" s="162" t="s">
        <v>77</v>
      </c>
      <c r="AV279" s="14" t="s">
        <v>77</v>
      </c>
      <c r="AW279" s="14" t="s">
        <v>29</v>
      </c>
      <c r="AX279" s="14" t="s">
        <v>67</v>
      </c>
      <c r="AY279" s="162" t="s">
        <v>132</v>
      </c>
    </row>
    <row r="280" spans="1:65" s="13" customFormat="1">
      <c r="B280" s="154"/>
      <c r="D280" s="149" t="s">
        <v>143</v>
      </c>
      <c r="E280" s="155" t="s">
        <v>3</v>
      </c>
      <c r="F280" s="156" t="s">
        <v>387</v>
      </c>
      <c r="H280" s="155" t="s">
        <v>3</v>
      </c>
      <c r="I280" s="157"/>
      <c r="L280" s="154"/>
      <c r="M280" s="158"/>
      <c r="N280" s="159"/>
      <c r="O280" s="159"/>
      <c r="P280" s="159"/>
      <c r="Q280" s="159"/>
      <c r="R280" s="159"/>
      <c r="S280" s="159"/>
      <c r="T280" s="160"/>
      <c r="AT280" s="155" t="s">
        <v>143</v>
      </c>
      <c r="AU280" s="155" t="s">
        <v>77</v>
      </c>
      <c r="AV280" s="13" t="s">
        <v>75</v>
      </c>
      <c r="AW280" s="13" t="s">
        <v>29</v>
      </c>
      <c r="AX280" s="13" t="s">
        <v>67</v>
      </c>
      <c r="AY280" s="155" t="s">
        <v>132</v>
      </c>
    </row>
    <row r="281" spans="1:65" s="14" customFormat="1">
      <c r="B281" s="161"/>
      <c r="D281" s="149" t="s">
        <v>143</v>
      </c>
      <c r="E281" s="162" t="s">
        <v>3</v>
      </c>
      <c r="F281" s="163" t="s">
        <v>388</v>
      </c>
      <c r="H281" s="164">
        <v>10.8</v>
      </c>
      <c r="I281" s="165"/>
      <c r="L281" s="161"/>
      <c r="M281" s="166"/>
      <c r="N281" s="167"/>
      <c r="O281" s="167"/>
      <c r="P281" s="167"/>
      <c r="Q281" s="167"/>
      <c r="R281" s="167"/>
      <c r="S281" s="167"/>
      <c r="T281" s="168"/>
      <c r="AT281" s="162" t="s">
        <v>143</v>
      </c>
      <c r="AU281" s="162" t="s">
        <v>77</v>
      </c>
      <c r="AV281" s="14" t="s">
        <v>77</v>
      </c>
      <c r="AW281" s="14" t="s">
        <v>29</v>
      </c>
      <c r="AX281" s="14" t="s">
        <v>67</v>
      </c>
      <c r="AY281" s="162" t="s">
        <v>132</v>
      </c>
    </row>
    <row r="282" spans="1:65" s="15" customFormat="1">
      <c r="B282" s="169"/>
      <c r="D282" s="149" t="s">
        <v>143</v>
      </c>
      <c r="E282" s="170" t="s">
        <v>3</v>
      </c>
      <c r="F282" s="171" t="s">
        <v>148</v>
      </c>
      <c r="H282" s="172">
        <v>31.428000000000001</v>
      </c>
      <c r="I282" s="173"/>
      <c r="L282" s="169"/>
      <c r="M282" s="174"/>
      <c r="N282" s="175"/>
      <c r="O282" s="175"/>
      <c r="P282" s="175"/>
      <c r="Q282" s="175"/>
      <c r="R282" s="175"/>
      <c r="S282" s="175"/>
      <c r="T282" s="176"/>
      <c r="AT282" s="170" t="s">
        <v>143</v>
      </c>
      <c r="AU282" s="170" t="s">
        <v>77</v>
      </c>
      <c r="AV282" s="15" t="s">
        <v>139</v>
      </c>
      <c r="AW282" s="15" t="s">
        <v>29</v>
      </c>
      <c r="AX282" s="15" t="s">
        <v>75</v>
      </c>
      <c r="AY282" s="170" t="s">
        <v>132</v>
      </c>
    </row>
    <row r="283" spans="1:65" s="12" customFormat="1" ht="22.9" customHeight="1">
      <c r="B283" s="122"/>
      <c r="D283" s="123" t="s">
        <v>66</v>
      </c>
      <c r="E283" s="133" t="s">
        <v>139</v>
      </c>
      <c r="F283" s="133" t="s">
        <v>389</v>
      </c>
      <c r="I283" s="125"/>
      <c r="J283" s="134">
        <f>BK283</f>
        <v>0</v>
      </c>
      <c r="L283" s="122"/>
      <c r="M283" s="127"/>
      <c r="N283" s="128"/>
      <c r="O283" s="128"/>
      <c r="P283" s="129">
        <f>SUM(P284:P287)</f>
        <v>0</v>
      </c>
      <c r="Q283" s="128"/>
      <c r="R283" s="129">
        <f>SUM(R284:R287)</f>
        <v>0</v>
      </c>
      <c r="S283" s="128"/>
      <c r="T283" s="130">
        <f>SUM(T284:T287)</f>
        <v>0</v>
      </c>
      <c r="AR283" s="123" t="s">
        <v>75</v>
      </c>
      <c r="AT283" s="131" t="s">
        <v>66</v>
      </c>
      <c r="AU283" s="131" t="s">
        <v>75</v>
      </c>
      <c r="AY283" s="123" t="s">
        <v>132</v>
      </c>
      <c r="BK283" s="132">
        <f>SUM(BK284:BK287)</f>
        <v>0</v>
      </c>
    </row>
    <row r="284" spans="1:65" s="2" customFormat="1" ht="24.2" customHeight="1">
      <c r="A284" s="34"/>
      <c r="B284" s="135"/>
      <c r="C284" s="136" t="s">
        <v>390</v>
      </c>
      <c r="D284" s="136" t="s">
        <v>134</v>
      </c>
      <c r="E284" s="137" t="s">
        <v>391</v>
      </c>
      <c r="F284" s="138" t="s">
        <v>392</v>
      </c>
      <c r="G284" s="139" t="s">
        <v>137</v>
      </c>
      <c r="H284" s="140">
        <v>0.63200000000000001</v>
      </c>
      <c r="I284" s="141"/>
      <c r="J284" s="142">
        <f>ROUND(I284*H284,2)</f>
        <v>0</v>
      </c>
      <c r="K284" s="138" t="s">
        <v>138</v>
      </c>
      <c r="L284" s="35"/>
      <c r="M284" s="143" t="s">
        <v>3</v>
      </c>
      <c r="N284" s="144" t="s">
        <v>38</v>
      </c>
      <c r="O284" s="55"/>
      <c r="P284" s="145">
        <f>O284*H284</f>
        <v>0</v>
      </c>
      <c r="Q284" s="145">
        <v>0</v>
      </c>
      <c r="R284" s="145">
        <f>Q284*H284</f>
        <v>0</v>
      </c>
      <c r="S284" s="145">
        <v>0</v>
      </c>
      <c r="T284" s="146">
        <f>S284*H284</f>
        <v>0</v>
      </c>
      <c r="U284" s="34"/>
      <c r="V284" s="34"/>
      <c r="W284" s="34"/>
      <c r="X284" s="34"/>
      <c r="Y284" s="34"/>
      <c r="Z284" s="34"/>
      <c r="AA284" s="34"/>
      <c r="AB284" s="34"/>
      <c r="AC284" s="34"/>
      <c r="AD284" s="34"/>
      <c r="AE284" s="34"/>
      <c r="AR284" s="147" t="s">
        <v>139</v>
      </c>
      <c r="AT284" s="147" t="s">
        <v>134</v>
      </c>
      <c r="AU284" s="147" t="s">
        <v>77</v>
      </c>
      <c r="AY284" s="19" t="s">
        <v>132</v>
      </c>
      <c r="BE284" s="148">
        <f>IF(N284="základní",J284,0)</f>
        <v>0</v>
      </c>
      <c r="BF284" s="148">
        <f>IF(N284="snížená",J284,0)</f>
        <v>0</v>
      </c>
      <c r="BG284" s="148">
        <f>IF(N284="zákl. přenesená",J284,0)</f>
        <v>0</v>
      </c>
      <c r="BH284" s="148">
        <f>IF(N284="sníž. přenesená",J284,0)</f>
        <v>0</v>
      </c>
      <c r="BI284" s="148">
        <f>IF(N284="nulová",J284,0)</f>
        <v>0</v>
      </c>
      <c r="BJ284" s="19" t="s">
        <v>75</v>
      </c>
      <c r="BK284" s="148">
        <f>ROUND(I284*H284,2)</f>
        <v>0</v>
      </c>
      <c r="BL284" s="19" t="s">
        <v>139</v>
      </c>
      <c r="BM284" s="147" t="s">
        <v>393</v>
      </c>
    </row>
    <row r="285" spans="1:65" s="2" customFormat="1" ht="58.5">
      <c r="A285" s="34"/>
      <c r="B285" s="35"/>
      <c r="C285" s="34"/>
      <c r="D285" s="149" t="s">
        <v>141</v>
      </c>
      <c r="E285" s="34"/>
      <c r="F285" s="150" t="s">
        <v>394</v>
      </c>
      <c r="G285" s="34"/>
      <c r="H285" s="34"/>
      <c r="I285" s="151"/>
      <c r="J285" s="34"/>
      <c r="K285" s="34"/>
      <c r="L285" s="35"/>
      <c r="M285" s="152"/>
      <c r="N285" s="153"/>
      <c r="O285" s="55"/>
      <c r="P285" s="55"/>
      <c r="Q285" s="55"/>
      <c r="R285" s="55"/>
      <c r="S285" s="55"/>
      <c r="T285" s="56"/>
      <c r="U285" s="34"/>
      <c r="V285" s="34"/>
      <c r="W285" s="34"/>
      <c r="X285" s="34"/>
      <c r="Y285" s="34"/>
      <c r="Z285" s="34"/>
      <c r="AA285" s="34"/>
      <c r="AB285" s="34"/>
      <c r="AC285" s="34"/>
      <c r="AD285" s="34"/>
      <c r="AE285" s="34"/>
      <c r="AT285" s="19" t="s">
        <v>141</v>
      </c>
      <c r="AU285" s="19" t="s">
        <v>77</v>
      </c>
    </row>
    <row r="286" spans="1:65" s="13" customFormat="1">
      <c r="B286" s="154"/>
      <c r="D286" s="149" t="s">
        <v>143</v>
      </c>
      <c r="E286" s="155" t="s">
        <v>3</v>
      </c>
      <c r="F286" s="156" t="s">
        <v>395</v>
      </c>
      <c r="H286" s="155" t="s">
        <v>3</v>
      </c>
      <c r="I286" s="157"/>
      <c r="L286" s="154"/>
      <c r="M286" s="158"/>
      <c r="N286" s="159"/>
      <c r="O286" s="159"/>
      <c r="P286" s="159"/>
      <c r="Q286" s="159"/>
      <c r="R286" s="159"/>
      <c r="S286" s="159"/>
      <c r="T286" s="160"/>
      <c r="AT286" s="155" t="s">
        <v>143</v>
      </c>
      <c r="AU286" s="155" t="s">
        <v>77</v>
      </c>
      <c r="AV286" s="13" t="s">
        <v>75</v>
      </c>
      <c r="AW286" s="13" t="s">
        <v>29</v>
      </c>
      <c r="AX286" s="13" t="s">
        <v>67</v>
      </c>
      <c r="AY286" s="155" t="s">
        <v>132</v>
      </c>
    </row>
    <row r="287" spans="1:65" s="14" customFormat="1">
      <c r="B287" s="161"/>
      <c r="D287" s="149" t="s">
        <v>143</v>
      </c>
      <c r="E287" s="162" t="s">
        <v>3</v>
      </c>
      <c r="F287" s="163" t="s">
        <v>396</v>
      </c>
      <c r="H287" s="164">
        <v>0.63200000000000001</v>
      </c>
      <c r="I287" s="165"/>
      <c r="L287" s="161"/>
      <c r="M287" s="166"/>
      <c r="N287" s="167"/>
      <c r="O287" s="167"/>
      <c r="P287" s="167"/>
      <c r="Q287" s="167"/>
      <c r="R287" s="167"/>
      <c r="S287" s="167"/>
      <c r="T287" s="168"/>
      <c r="AT287" s="162" t="s">
        <v>143</v>
      </c>
      <c r="AU287" s="162" t="s">
        <v>77</v>
      </c>
      <c r="AV287" s="14" t="s">
        <v>77</v>
      </c>
      <c r="AW287" s="14" t="s">
        <v>29</v>
      </c>
      <c r="AX287" s="14" t="s">
        <v>75</v>
      </c>
      <c r="AY287" s="162" t="s">
        <v>132</v>
      </c>
    </row>
    <row r="288" spans="1:65" s="12" customFormat="1" ht="22.9" customHeight="1">
      <c r="B288" s="122"/>
      <c r="D288" s="123" t="s">
        <v>66</v>
      </c>
      <c r="E288" s="133" t="s">
        <v>397</v>
      </c>
      <c r="F288" s="133" t="s">
        <v>398</v>
      </c>
      <c r="I288" s="125"/>
      <c r="J288" s="134">
        <f>BK288</f>
        <v>0</v>
      </c>
      <c r="L288" s="122"/>
      <c r="M288" s="127"/>
      <c r="N288" s="128"/>
      <c r="O288" s="128"/>
      <c r="P288" s="129">
        <f>SUM(P289:P331)</f>
        <v>0</v>
      </c>
      <c r="Q288" s="128"/>
      <c r="R288" s="129">
        <f>SUM(R289:R331)</f>
        <v>0.26754738999999994</v>
      </c>
      <c r="S288" s="128"/>
      <c r="T288" s="130">
        <f>SUM(T289:T331)</f>
        <v>0</v>
      </c>
      <c r="AR288" s="123" t="s">
        <v>75</v>
      </c>
      <c r="AT288" s="131" t="s">
        <v>66</v>
      </c>
      <c r="AU288" s="131" t="s">
        <v>75</v>
      </c>
      <c r="AY288" s="123" t="s">
        <v>132</v>
      </c>
      <c r="BK288" s="132">
        <f>SUM(BK289:BK331)</f>
        <v>0</v>
      </c>
    </row>
    <row r="289" spans="1:65" s="2" customFormat="1" ht="24.2" customHeight="1">
      <c r="A289" s="34"/>
      <c r="B289" s="135"/>
      <c r="C289" s="136" t="s">
        <v>399</v>
      </c>
      <c r="D289" s="136" t="s">
        <v>134</v>
      </c>
      <c r="E289" s="137" t="s">
        <v>400</v>
      </c>
      <c r="F289" s="138" t="s">
        <v>401</v>
      </c>
      <c r="G289" s="139" t="s">
        <v>242</v>
      </c>
      <c r="H289" s="140">
        <v>18.062999999999999</v>
      </c>
      <c r="I289" s="141"/>
      <c r="J289" s="142">
        <f>ROUND(I289*H289,2)</f>
        <v>0</v>
      </c>
      <c r="K289" s="138" t="s">
        <v>138</v>
      </c>
      <c r="L289" s="35"/>
      <c r="M289" s="143" t="s">
        <v>3</v>
      </c>
      <c r="N289" s="144" t="s">
        <v>38</v>
      </c>
      <c r="O289" s="55"/>
      <c r="P289" s="145">
        <f>O289*H289</f>
        <v>0</v>
      </c>
      <c r="Q289" s="145">
        <v>0</v>
      </c>
      <c r="R289" s="145">
        <f>Q289*H289</f>
        <v>0</v>
      </c>
      <c r="S289" s="145">
        <v>0</v>
      </c>
      <c r="T289" s="146">
        <f>S289*H289</f>
        <v>0</v>
      </c>
      <c r="U289" s="34"/>
      <c r="V289" s="34"/>
      <c r="W289" s="34"/>
      <c r="X289" s="34"/>
      <c r="Y289" s="34"/>
      <c r="Z289" s="34"/>
      <c r="AA289" s="34"/>
      <c r="AB289" s="34"/>
      <c r="AC289" s="34"/>
      <c r="AD289" s="34"/>
      <c r="AE289" s="34"/>
      <c r="AR289" s="147" t="s">
        <v>139</v>
      </c>
      <c r="AT289" s="147" t="s">
        <v>134</v>
      </c>
      <c r="AU289" s="147" t="s">
        <v>77</v>
      </c>
      <c r="AY289" s="19" t="s">
        <v>132</v>
      </c>
      <c r="BE289" s="148">
        <f>IF(N289="základní",J289,0)</f>
        <v>0</v>
      </c>
      <c r="BF289" s="148">
        <f>IF(N289="snížená",J289,0)</f>
        <v>0</v>
      </c>
      <c r="BG289" s="148">
        <f>IF(N289="zákl. přenesená",J289,0)</f>
        <v>0</v>
      </c>
      <c r="BH289" s="148">
        <f>IF(N289="sníž. přenesená",J289,0)</f>
        <v>0</v>
      </c>
      <c r="BI289" s="148">
        <f>IF(N289="nulová",J289,0)</f>
        <v>0</v>
      </c>
      <c r="BJ289" s="19" t="s">
        <v>75</v>
      </c>
      <c r="BK289" s="148">
        <f>ROUND(I289*H289,2)</f>
        <v>0</v>
      </c>
      <c r="BL289" s="19" t="s">
        <v>139</v>
      </c>
      <c r="BM289" s="147" t="s">
        <v>402</v>
      </c>
    </row>
    <row r="290" spans="1:65" s="2" customFormat="1" ht="78">
      <c r="A290" s="34"/>
      <c r="B290" s="35"/>
      <c r="C290" s="34"/>
      <c r="D290" s="149" t="s">
        <v>141</v>
      </c>
      <c r="E290" s="34"/>
      <c r="F290" s="150" t="s">
        <v>403</v>
      </c>
      <c r="G290" s="34"/>
      <c r="H290" s="34"/>
      <c r="I290" s="151"/>
      <c r="J290" s="34"/>
      <c r="K290" s="34"/>
      <c r="L290" s="35"/>
      <c r="M290" s="152"/>
      <c r="N290" s="153"/>
      <c r="O290" s="55"/>
      <c r="P290" s="55"/>
      <c r="Q290" s="55"/>
      <c r="R290" s="55"/>
      <c r="S290" s="55"/>
      <c r="T290" s="56"/>
      <c r="U290" s="34"/>
      <c r="V290" s="34"/>
      <c r="W290" s="34"/>
      <c r="X290" s="34"/>
      <c r="Y290" s="34"/>
      <c r="Z290" s="34"/>
      <c r="AA290" s="34"/>
      <c r="AB290" s="34"/>
      <c r="AC290" s="34"/>
      <c r="AD290" s="34"/>
      <c r="AE290" s="34"/>
      <c r="AT290" s="19" t="s">
        <v>141</v>
      </c>
      <c r="AU290" s="19" t="s">
        <v>77</v>
      </c>
    </row>
    <row r="291" spans="1:65" s="13" customFormat="1">
      <c r="B291" s="154"/>
      <c r="D291" s="149" t="s">
        <v>143</v>
      </c>
      <c r="E291" s="155" t="s">
        <v>3</v>
      </c>
      <c r="F291" s="156" t="s">
        <v>404</v>
      </c>
      <c r="H291" s="155" t="s">
        <v>3</v>
      </c>
      <c r="I291" s="157"/>
      <c r="L291" s="154"/>
      <c r="M291" s="158"/>
      <c r="N291" s="159"/>
      <c r="O291" s="159"/>
      <c r="P291" s="159"/>
      <c r="Q291" s="159"/>
      <c r="R291" s="159"/>
      <c r="S291" s="159"/>
      <c r="T291" s="160"/>
      <c r="AT291" s="155" t="s">
        <v>143</v>
      </c>
      <c r="AU291" s="155" t="s">
        <v>77</v>
      </c>
      <c r="AV291" s="13" t="s">
        <v>75</v>
      </c>
      <c r="AW291" s="13" t="s">
        <v>29</v>
      </c>
      <c r="AX291" s="13" t="s">
        <v>67</v>
      </c>
      <c r="AY291" s="155" t="s">
        <v>132</v>
      </c>
    </row>
    <row r="292" spans="1:65" s="14" customFormat="1">
      <c r="B292" s="161"/>
      <c r="D292" s="149" t="s">
        <v>143</v>
      </c>
      <c r="E292" s="162" t="s">
        <v>3</v>
      </c>
      <c r="F292" s="163" t="s">
        <v>405</v>
      </c>
      <c r="H292" s="164">
        <v>8.4779999999999998</v>
      </c>
      <c r="I292" s="165"/>
      <c r="L292" s="161"/>
      <c r="M292" s="166"/>
      <c r="N292" s="167"/>
      <c r="O292" s="167"/>
      <c r="P292" s="167"/>
      <c r="Q292" s="167"/>
      <c r="R292" s="167"/>
      <c r="S292" s="167"/>
      <c r="T292" s="168"/>
      <c r="AT292" s="162" t="s">
        <v>143</v>
      </c>
      <c r="AU292" s="162" t="s">
        <v>77</v>
      </c>
      <c r="AV292" s="14" t="s">
        <v>77</v>
      </c>
      <c r="AW292" s="14" t="s">
        <v>29</v>
      </c>
      <c r="AX292" s="14" t="s">
        <v>67</v>
      </c>
      <c r="AY292" s="162" t="s">
        <v>132</v>
      </c>
    </row>
    <row r="293" spans="1:65" s="13" customFormat="1">
      <c r="B293" s="154"/>
      <c r="D293" s="149" t="s">
        <v>143</v>
      </c>
      <c r="E293" s="155" t="s">
        <v>3</v>
      </c>
      <c r="F293" s="156" t="s">
        <v>406</v>
      </c>
      <c r="H293" s="155" t="s">
        <v>3</v>
      </c>
      <c r="I293" s="157"/>
      <c r="L293" s="154"/>
      <c r="M293" s="158"/>
      <c r="N293" s="159"/>
      <c r="O293" s="159"/>
      <c r="P293" s="159"/>
      <c r="Q293" s="159"/>
      <c r="R293" s="159"/>
      <c r="S293" s="159"/>
      <c r="T293" s="160"/>
      <c r="AT293" s="155" t="s">
        <v>143</v>
      </c>
      <c r="AU293" s="155" t="s">
        <v>77</v>
      </c>
      <c r="AV293" s="13" t="s">
        <v>75</v>
      </c>
      <c r="AW293" s="13" t="s">
        <v>29</v>
      </c>
      <c r="AX293" s="13" t="s">
        <v>67</v>
      </c>
      <c r="AY293" s="155" t="s">
        <v>132</v>
      </c>
    </row>
    <row r="294" spans="1:65" s="14" customFormat="1">
      <c r="B294" s="161"/>
      <c r="D294" s="149" t="s">
        <v>143</v>
      </c>
      <c r="E294" s="162" t="s">
        <v>3</v>
      </c>
      <c r="F294" s="163" t="s">
        <v>407</v>
      </c>
      <c r="H294" s="164">
        <v>4.1040000000000001</v>
      </c>
      <c r="I294" s="165"/>
      <c r="L294" s="161"/>
      <c r="M294" s="166"/>
      <c r="N294" s="167"/>
      <c r="O294" s="167"/>
      <c r="P294" s="167"/>
      <c r="Q294" s="167"/>
      <c r="R294" s="167"/>
      <c r="S294" s="167"/>
      <c r="T294" s="168"/>
      <c r="AT294" s="162" t="s">
        <v>143</v>
      </c>
      <c r="AU294" s="162" t="s">
        <v>77</v>
      </c>
      <c r="AV294" s="14" t="s">
        <v>77</v>
      </c>
      <c r="AW294" s="14" t="s">
        <v>29</v>
      </c>
      <c r="AX294" s="14" t="s">
        <v>67</v>
      </c>
      <c r="AY294" s="162" t="s">
        <v>132</v>
      </c>
    </row>
    <row r="295" spans="1:65" s="13" customFormat="1">
      <c r="B295" s="154"/>
      <c r="D295" s="149" t="s">
        <v>143</v>
      </c>
      <c r="E295" s="155" t="s">
        <v>3</v>
      </c>
      <c r="F295" s="156" t="s">
        <v>408</v>
      </c>
      <c r="H295" s="155" t="s">
        <v>3</v>
      </c>
      <c r="I295" s="157"/>
      <c r="L295" s="154"/>
      <c r="M295" s="158"/>
      <c r="N295" s="159"/>
      <c r="O295" s="159"/>
      <c r="P295" s="159"/>
      <c r="Q295" s="159"/>
      <c r="R295" s="159"/>
      <c r="S295" s="159"/>
      <c r="T295" s="160"/>
      <c r="AT295" s="155" t="s">
        <v>143</v>
      </c>
      <c r="AU295" s="155" t="s">
        <v>77</v>
      </c>
      <c r="AV295" s="13" t="s">
        <v>75</v>
      </c>
      <c r="AW295" s="13" t="s">
        <v>29</v>
      </c>
      <c r="AX295" s="13" t="s">
        <v>67</v>
      </c>
      <c r="AY295" s="155" t="s">
        <v>132</v>
      </c>
    </row>
    <row r="296" spans="1:65" s="14" customFormat="1">
      <c r="B296" s="161"/>
      <c r="D296" s="149" t="s">
        <v>143</v>
      </c>
      <c r="E296" s="162" t="s">
        <v>3</v>
      </c>
      <c r="F296" s="163" t="s">
        <v>409</v>
      </c>
      <c r="H296" s="164">
        <v>2.6160000000000001</v>
      </c>
      <c r="I296" s="165"/>
      <c r="L296" s="161"/>
      <c r="M296" s="166"/>
      <c r="N296" s="167"/>
      <c r="O296" s="167"/>
      <c r="P296" s="167"/>
      <c r="Q296" s="167"/>
      <c r="R296" s="167"/>
      <c r="S296" s="167"/>
      <c r="T296" s="168"/>
      <c r="AT296" s="162" t="s">
        <v>143</v>
      </c>
      <c r="AU296" s="162" t="s">
        <v>77</v>
      </c>
      <c r="AV296" s="14" t="s">
        <v>77</v>
      </c>
      <c r="AW296" s="14" t="s">
        <v>29</v>
      </c>
      <c r="AX296" s="14" t="s">
        <v>67</v>
      </c>
      <c r="AY296" s="162" t="s">
        <v>132</v>
      </c>
    </row>
    <row r="297" spans="1:65" s="13" customFormat="1">
      <c r="B297" s="154"/>
      <c r="D297" s="149" t="s">
        <v>143</v>
      </c>
      <c r="E297" s="155" t="s">
        <v>3</v>
      </c>
      <c r="F297" s="156" t="s">
        <v>410</v>
      </c>
      <c r="H297" s="155" t="s">
        <v>3</v>
      </c>
      <c r="I297" s="157"/>
      <c r="L297" s="154"/>
      <c r="M297" s="158"/>
      <c r="N297" s="159"/>
      <c r="O297" s="159"/>
      <c r="P297" s="159"/>
      <c r="Q297" s="159"/>
      <c r="R297" s="159"/>
      <c r="S297" s="159"/>
      <c r="T297" s="160"/>
      <c r="AT297" s="155" t="s">
        <v>143</v>
      </c>
      <c r="AU297" s="155" t="s">
        <v>77</v>
      </c>
      <c r="AV297" s="13" t="s">
        <v>75</v>
      </c>
      <c r="AW297" s="13" t="s">
        <v>29</v>
      </c>
      <c r="AX297" s="13" t="s">
        <v>67</v>
      </c>
      <c r="AY297" s="155" t="s">
        <v>132</v>
      </c>
    </row>
    <row r="298" spans="1:65" s="14" customFormat="1">
      <c r="B298" s="161"/>
      <c r="D298" s="149" t="s">
        <v>143</v>
      </c>
      <c r="E298" s="162" t="s">
        <v>3</v>
      </c>
      <c r="F298" s="163" t="s">
        <v>411</v>
      </c>
      <c r="H298" s="164">
        <v>2.8650000000000002</v>
      </c>
      <c r="I298" s="165"/>
      <c r="L298" s="161"/>
      <c r="M298" s="166"/>
      <c r="N298" s="167"/>
      <c r="O298" s="167"/>
      <c r="P298" s="167"/>
      <c r="Q298" s="167"/>
      <c r="R298" s="167"/>
      <c r="S298" s="167"/>
      <c r="T298" s="168"/>
      <c r="AT298" s="162" t="s">
        <v>143</v>
      </c>
      <c r="AU298" s="162" t="s">
        <v>77</v>
      </c>
      <c r="AV298" s="14" t="s">
        <v>77</v>
      </c>
      <c r="AW298" s="14" t="s">
        <v>29</v>
      </c>
      <c r="AX298" s="14" t="s">
        <v>67</v>
      </c>
      <c r="AY298" s="162" t="s">
        <v>132</v>
      </c>
    </row>
    <row r="299" spans="1:65" s="15" customFormat="1">
      <c r="B299" s="169"/>
      <c r="D299" s="149" t="s">
        <v>143</v>
      </c>
      <c r="E299" s="170" t="s">
        <v>3</v>
      </c>
      <c r="F299" s="171" t="s">
        <v>148</v>
      </c>
      <c r="H299" s="172">
        <v>18.063000000000002</v>
      </c>
      <c r="I299" s="173"/>
      <c r="L299" s="169"/>
      <c r="M299" s="174"/>
      <c r="N299" s="175"/>
      <c r="O299" s="175"/>
      <c r="P299" s="175"/>
      <c r="Q299" s="175"/>
      <c r="R299" s="175"/>
      <c r="S299" s="175"/>
      <c r="T299" s="176"/>
      <c r="AT299" s="170" t="s">
        <v>143</v>
      </c>
      <c r="AU299" s="170" t="s">
        <v>77</v>
      </c>
      <c r="AV299" s="15" t="s">
        <v>139</v>
      </c>
      <c r="AW299" s="15" t="s">
        <v>29</v>
      </c>
      <c r="AX299" s="15" t="s">
        <v>75</v>
      </c>
      <c r="AY299" s="170" t="s">
        <v>132</v>
      </c>
    </row>
    <row r="300" spans="1:65" s="2" customFormat="1" ht="24.2" customHeight="1">
      <c r="A300" s="34"/>
      <c r="B300" s="135"/>
      <c r="C300" s="136" t="s">
        <v>412</v>
      </c>
      <c r="D300" s="136" t="s">
        <v>134</v>
      </c>
      <c r="E300" s="137" t="s">
        <v>413</v>
      </c>
      <c r="F300" s="138" t="s">
        <v>414</v>
      </c>
      <c r="G300" s="139" t="s">
        <v>242</v>
      </c>
      <c r="H300" s="140">
        <v>2.5430000000000001</v>
      </c>
      <c r="I300" s="141"/>
      <c r="J300" s="142">
        <f>ROUND(I300*H300,2)</f>
        <v>0</v>
      </c>
      <c r="K300" s="138" t="s">
        <v>138</v>
      </c>
      <c r="L300" s="35"/>
      <c r="M300" s="143" t="s">
        <v>3</v>
      </c>
      <c r="N300" s="144" t="s">
        <v>38</v>
      </c>
      <c r="O300" s="55"/>
      <c r="P300" s="145">
        <f>O300*H300</f>
        <v>0</v>
      </c>
      <c r="Q300" s="145">
        <v>1.9429999999999999E-2</v>
      </c>
      <c r="R300" s="145">
        <f>Q300*H300</f>
        <v>4.9410490000000001E-2</v>
      </c>
      <c r="S300" s="145">
        <v>0</v>
      </c>
      <c r="T300" s="146">
        <f>S300*H300</f>
        <v>0</v>
      </c>
      <c r="U300" s="34"/>
      <c r="V300" s="34"/>
      <c r="W300" s="34"/>
      <c r="X300" s="34"/>
      <c r="Y300" s="34"/>
      <c r="Z300" s="34"/>
      <c r="AA300" s="34"/>
      <c r="AB300" s="34"/>
      <c r="AC300" s="34"/>
      <c r="AD300" s="34"/>
      <c r="AE300" s="34"/>
      <c r="AR300" s="147" t="s">
        <v>139</v>
      </c>
      <c r="AT300" s="147" t="s">
        <v>134</v>
      </c>
      <c r="AU300" s="147" t="s">
        <v>77</v>
      </c>
      <c r="AY300" s="19" t="s">
        <v>132</v>
      </c>
      <c r="BE300" s="148">
        <f>IF(N300="základní",J300,0)</f>
        <v>0</v>
      </c>
      <c r="BF300" s="148">
        <f>IF(N300="snížená",J300,0)</f>
        <v>0</v>
      </c>
      <c r="BG300" s="148">
        <f>IF(N300="zákl. přenesená",J300,0)</f>
        <v>0</v>
      </c>
      <c r="BH300" s="148">
        <f>IF(N300="sníž. přenesená",J300,0)</f>
        <v>0</v>
      </c>
      <c r="BI300" s="148">
        <f>IF(N300="nulová",J300,0)</f>
        <v>0</v>
      </c>
      <c r="BJ300" s="19" t="s">
        <v>75</v>
      </c>
      <c r="BK300" s="148">
        <f>ROUND(I300*H300,2)</f>
        <v>0</v>
      </c>
      <c r="BL300" s="19" t="s">
        <v>139</v>
      </c>
      <c r="BM300" s="147" t="s">
        <v>415</v>
      </c>
    </row>
    <row r="301" spans="1:65" s="2" customFormat="1" ht="165.75">
      <c r="A301" s="34"/>
      <c r="B301" s="35"/>
      <c r="C301" s="34"/>
      <c r="D301" s="149" t="s">
        <v>141</v>
      </c>
      <c r="E301" s="34"/>
      <c r="F301" s="150" t="s">
        <v>416</v>
      </c>
      <c r="G301" s="34"/>
      <c r="H301" s="34"/>
      <c r="I301" s="151"/>
      <c r="J301" s="34"/>
      <c r="K301" s="34"/>
      <c r="L301" s="35"/>
      <c r="M301" s="152"/>
      <c r="N301" s="153"/>
      <c r="O301" s="55"/>
      <c r="P301" s="55"/>
      <c r="Q301" s="55"/>
      <c r="R301" s="55"/>
      <c r="S301" s="55"/>
      <c r="T301" s="56"/>
      <c r="U301" s="34"/>
      <c r="V301" s="34"/>
      <c r="W301" s="34"/>
      <c r="X301" s="34"/>
      <c r="Y301" s="34"/>
      <c r="Z301" s="34"/>
      <c r="AA301" s="34"/>
      <c r="AB301" s="34"/>
      <c r="AC301" s="34"/>
      <c r="AD301" s="34"/>
      <c r="AE301" s="34"/>
      <c r="AT301" s="19" t="s">
        <v>141</v>
      </c>
      <c r="AU301" s="19" t="s">
        <v>77</v>
      </c>
    </row>
    <row r="302" spans="1:65" s="13" customFormat="1">
      <c r="B302" s="154"/>
      <c r="D302" s="149" t="s">
        <v>143</v>
      </c>
      <c r="E302" s="155" t="s">
        <v>3</v>
      </c>
      <c r="F302" s="156" t="s">
        <v>417</v>
      </c>
      <c r="H302" s="155" t="s">
        <v>3</v>
      </c>
      <c r="I302" s="157"/>
      <c r="L302" s="154"/>
      <c r="M302" s="158"/>
      <c r="N302" s="159"/>
      <c r="O302" s="159"/>
      <c r="P302" s="159"/>
      <c r="Q302" s="159"/>
      <c r="R302" s="159"/>
      <c r="S302" s="159"/>
      <c r="T302" s="160"/>
      <c r="AT302" s="155" t="s">
        <v>143</v>
      </c>
      <c r="AU302" s="155" t="s">
        <v>77</v>
      </c>
      <c r="AV302" s="13" t="s">
        <v>75</v>
      </c>
      <c r="AW302" s="13" t="s">
        <v>29</v>
      </c>
      <c r="AX302" s="13" t="s">
        <v>67</v>
      </c>
      <c r="AY302" s="155" t="s">
        <v>132</v>
      </c>
    </row>
    <row r="303" spans="1:65" s="13" customFormat="1">
      <c r="B303" s="154"/>
      <c r="D303" s="149" t="s">
        <v>143</v>
      </c>
      <c r="E303" s="155" t="s">
        <v>3</v>
      </c>
      <c r="F303" s="156" t="s">
        <v>404</v>
      </c>
      <c r="H303" s="155" t="s">
        <v>3</v>
      </c>
      <c r="I303" s="157"/>
      <c r="L303" s="154"/>
      <c r="M303" s="158"/>
      <c r="N303" s="159"/>
      <c r="O303" s="159"/>
      <c r="P303" s="159"/>
      <c r="Q303" s="159"/>
      <c r="R303" s="159"/>
      <c r="S303" s="159"/>
      <c r="T303" s="160"/>
      <c r="AT303" s="155" t="s">
        <v>143</v>
      </c>
      <c r="AU303" s="155" t="s">
        <v>77</v>
      </c>
      <c r="AV303" s="13" t="s">
        <v>75</v>
      </c>
      <c r="AW303" s="13" t="s">
        <v>29</v>
      </c>
      <c r="AX303" s="13" t="s">
        <v>67</v>
      </c>
      <c r="AY303" s="155" t="s">
        <v>132</v>
      </c>
    </row>
    <row r="304" spans="1:65" s="14" customFormat="1">
      <c r="B304" s="161"/>
      <c r="D304" s="149" t="s">
        <v>143</v>
      </c>
      <c r="E304" s="162" t="s">
        <v>3</v>
      </c>
      <c r="F304" s="163" t="s">
        <v>418</v>
      </c>
      <c r="H304" s="164">
        <v>2.5430000000000001</v>
      </c>
      <c r="I304" s="165"/>
      <c r="L304" s="161"/>
      <c r="M304" s="166"/>
      <c r="N304" s="167"/>
      <c r="O304" s="167"/>
      <c r="P304" s="167"/>
      <c r="Q304" s="167"/>
      <c r="R304" s="167"/>
      <c r="S304" s="167"/>
      <c r="T304" s="168"/>
      <c r="AT304" s="162" t="s">
        <v>143</v>
      </c>
      <c r="AU304" s="162" t="s">
        <v>77</v>
      </c>
      <c r="AV304" s="14" t="s">
        <v>77</v>
      </c>
      <c r="AW304" s="14" t="s">
        <v>29</v>
      </c>
      <c r="AX304" s="14" t="s">
        <v>67</v>
      </c>
      <c r="AY304" s="162" t="s">
        <v>132</v>
      </c>
    </row>
    <row r="305" spans="1:65" s="15" customFormat="1">
      <c r="B305" s="169"/>
      <c r="D305" s="149" t="s">
        <v>143</v>
      </c>
      <c r="E305" s="170" t="s">
        <v>3</v>
      </c>
      <c r="F305" s="171" t="s">
        <v>148</v>
      </c>
      <c r="H305" s="172">
        <v>2.5430000000000001</v>
      </c>
      <c r="I305" s="173"/>
      <c r="L305" s="169"/>
      <c r="M305" s="174"/>
      <c r="N305" s="175"/>
      <c r="O305" s="175"/>
      <c r="P305" s="175"/>
      <c r="Q305" s="175"/>
      <c r="R305" s="175"/>
      <c r="S305" s="175"/>
      <c r="T305" s="176"/>
      <c r="AT305" s="170" t="s">
        <v>143</v>
      </c>
      <c r="AU305" s="170" t="s">
        <v>77</v>
      </c>
      <c r="AV305" s="15" t="s">
        <v>139</v>
      </c>
      <c r="AW305" s="15" t="s">
        <v>29</v>
      </c>
      <c r="AX305" s="15" t="s">
        <v>75</v>
      </c>
      <c r="AY305" s="170" t="s">
        <v>132</v>
      </c>
    </row>
    <row r="306" spans="1:65" s="2" customFormat="1" ht="24.2" customHeight="1">
      <c r="A306" s="34"/>
      <c r="B306" s="135"/>
      <c r="C306" s="136" t="s">
        <v>419</v>
      </c>
      <c r="D306" s="136" t="s">
        <v>134</v>
      </c>
      <c r="E306" s="137" t="s">
        <v>420</v>
      </c>
      <c r="F306" s="138" t="s">
        <v>421</v>
      </c>
      <c r="G306" s="139" t="s">
        <v>242</v>
      </c>
      <c r="H306" s="140">
        <v>2.8759999999999999</v>
      </c>
      <c r="I306" s="141"/>
      <c r="J306" s="142">
        <f>ROUND(I306*H306,2)</f>
        <v>0</v>
      </c>
      <c r="K306" s="138" t="s">
        <v>138</v>
      </c>
      <c r="L306" s="35"/>
      <c r="M306" s="143" t="s">
        <v>3</v>
      </c>
      <c r="N306" s="144" t="s">
        <v>38</v>
      </c>
      <c r="O306" s="55"/>
      <c r="P306" s="145">
        <f>O306*H306</f>
        <v>0</v>
      </c>
      <c r="Q306" s="145">
        <v>1.9949999999999999E-2</v>
      </c>
      <c r="R306" s="145">
        <f>Q306*H306</f>
        <v>5.7376199999999995E-2</v>
      </c>
      <c r="S306" s="145">
        <v>0</v>
      </c>
      <c r="T306" s="146">
        <f>S306*H306</f>
        <v>0</v>
      </c>
      <c r="U306" s="34"/>
      <c r="V306" s="34"/>
      <c r="W306" s="34"/>
      <c r="X306" s="34"/>
      <c r="Y306" s="34"/>
      <c r="Z306" s="34"/>
      <c r="AA306" s="34"/>
      <c r="AB306" s="34"/>
      <c r="AC306" s="34"/>
      <c r="AD306" s="34"/>
      <c r="AE306" s="34"/>
      <c r="AR306" s="147" t="s">
        <v>139</v>
      </c>
      <c r="AT306" s="147" t="s">
        <v>134</v>
      </c>
      <c r="AU306" s="147" t="s">
        <v>77</v>
      </c>
      <c r="AY306" s="19" t="s">
        <v>132</v>
      </c>
      <c r="BE306" s="148">
        <f>IF(N306="základní",J306,0)</f>
        <v>0</v>
      </c>
      <c r="BF306" s="148">
        <f>IF(N306="snížená",J306,0)</f>
        <v>0</v>
      </c>
      <c r="BG306" s="148">
        <f>IF(N306="zákl. přenesená",J306,0)</f>
        <v>0</v>
      </c>
      <c r="BH306" s="148">
        <f>IF(N306="sníž. přenesená",J306,0)</f>
        <v>0</v>
      </c>
      <c r="BI306" s="148">
        <f>IF(N306="nulová",J306,0)</f>
        <v>0</v>
      </c>
      <c r="BJ306" s="19" t="s">
        <v>75</v>
      </c>
      <c r="BK306" s="148">
        <f>ROUND(I306*H306,2)</f>
        <v>0</v>
      </c>
      <c r="BL306" s="19" t="s">
        <v>139</v>
      </c>
      <c r="BM306" s="147" t="s">
        <v>422</v>
      </c>
    </row>
    <row r="307" spans="1:65" s="2" customFormat="1" ht="165.75">
      <c r="A307" s="34"/>
      <c r="B307" s="35"/>
      <c r="C307" s="34"/>
      <c r="D307" s="149" t="s">
        <v>141</v>
      </c>
      <c r="E307" s="34"/>
      <c r="F307" s="150" t="s">
        <v>416</v>
      </c>
      <c r="G307" s="34"/>
      <c r="H307" s="34"/>
      <c r="I307" s="151"/>
      <c r="J307" s="34"/>
      <c r="K307" s="34"/>
      <c r="L307" s="35"/>
      <c r="M307" s="152"/>
      <c r="N307" s="153"/>
      <c r="O307" s="55"/>
      <c r="P307" s="55"/>
      <c r="Q307" s="55"/>
      <c r="R307" s="55"/>
      <c r="S307" s="55"/>
      <c r="T307" s="56"/>
      <c r="U307" s="34"/>
      <c r="V307" s="34"/>
      <c r="W307" s="34"/>
      <c r="X307" s="34"/>
      <c r="Y307" s="34"/>
      <c r="Z307" s="34"/>
      <c r="AA307" s="34"/>
      <c r="AB307" s="34"/>
      <c r="AC307" s="34"/>
      <c r="AD307" s="34"/>
      <c r="AE307" s="34"/>
      <c r="AT307" s="19" t="s">
        <v>141</v>
      </c>
      <c r="AU307" s="19" t="s">
        <v>77</v>
      </c>
    </row>
    <row r="308" spans="1:65" s="13" customFormat="1">
      <c r="B308" s="154"/>
      <c r="D308" s="149" t="s">
        <v>143</v>
      </c>
      <c r="E308" s="155" t="s">
        <v>3</v>
      </c>
      <c r="F308" s="156" t="s">
        <v>417</v>
      </c>
      <c r="H308" s="155" t="s">
        <v>3</v>
      </c>
      <c r="I308" s="157"/>
      <c r="L308" s="154"/>
      <c r="M308" s="158"/>
      <c r="N308" s="159"/>
      <c r="O308" s="159"/>
      <c r="P308" s="159"/>
      <c r="Q308" s="159"/>
      <c r="R308" s="159"/>
      <c r="S308" s="159"/>
      <c r="T308" s="160"/>
      <c r="AT308" s="155" t="s">
        <v>143</v>
      </c>
      <c r="AU308" s="155" t="s">
        <v>77</v>
      </c>
      <c r="AV308" s="13" t="s">
        <v>75</v>
      </c>
      <c r="AW308" s="13" t="s">
        <v>29</v>
      </c>
      <c r="AX308" s="13" t="s">
        <v>67</v>
      </c>
      <c r="AY308" s="155" t="s">
        <v>132</v>
      </c>
    </row>
    <row r="309" spans="1:65" s="13" customFormat="1">
      <c r="B309" s="154"/>
      <c r="D309" s="149" t="s">
        <v>143</v>
      </c>
      <c r="E309" s="155" t="s">
        <v>3</v>
      </c>
      <c r="F309" s="156" t="s">
        <v>406</v>
      </c>
      <c r="H309" s="155" t="s">
        <v>3</v>
      </c>
      <c r="I309" s="157"/>
      <c r="L309" s="154"/>
      <c r="M309" s="158"/>
      <c r="N309" s="159"/>
      <c r="O309" s="159"/>
      <c r="P309" s="159"/>
      <c r="Q309" s="159"/>
      <c r="R309" s="159"/>
      <c r="S309" s="159"/>
      <c r="T309" s="160"/>
      <c r="AT309" s="155" t="s">
        <v>143</v>
      </c>
      <c r="AU309" s="155" t="s">
        <v>77</v>
      </c>
      <c r="AV309" s="13" t="s">
        <v>75</v>
      </c>
      <c r="AW309" s="13" t="s">
        <v>29</v>
      </c>
      <c r="AX309" s="13" t="s">
        <v>67</v>
      </c>
      <c r="AY309" s="155" t="s">
        <v>132</v>
      </c>
    </row>
    <row r="310" spans="1:65" s="14" customFormat="1">
      <c r="B310" s="161"/>
      <c r="D310" s="149" t="s">
        <v>143</v>
      </c>
      <c r="E310" s="162" t="s">
        <v>3</v>
      </c>
      <c r="F310" s="163" t="s">
        <v>423</v>
      </c>
      <c r="H310" s="164">
        <v>1.2310000000000001</v>
      </c>
      <c r="I310" s="165"/>
      <c r="L310" s="161"/>
      <c r="M310" s="166"/>
      <c r="N310" s="167"/>
      <c r="O310" s="167"/>
      <c r="P310" s="167"/>
      <c r="Q310" s="167"/>
      <c r="R310" s="167"/>
      <c r="S310" s="167"/>
      <c r="T310" s="168"/>
      <c r="AT310" s="162" t="s">
        <v>143</v>
      </c>
      <c r="AU310" s="162" t="s">
        <v>77</v>
      </c>
      <c r="AV310" s="14" t="s">
        <v>77</v>
      </c>
      <c r="AW310" s="14" t="s">
        <v>29</v>
      </c>
      <c r="AX310" s="14" t="s">
        <v>67</v>
      </c>
      <c r="AY310" s="162" t="s">
        <v>132</v>
      </c>
    </row>
    <row r="311" spans="1:65" s="13" customFormat="1">
      <c r="B311" s="154"/>
      <c r="D311" s="149" t="s">
        <v>143</v>
      </c>
      <c r="E311" s="155" t="s">
        <v>3</v>
      </c>
      <c r="F311" s="156" t="s">
        <v>408</v>
      </c>
      <c r="H311" s="155" t="s">
        <v>3</v>
      </c>
      <c r="I311" s="157"/>
      <c r="L311" s="154"/>
      <c r="M311" s="158"/>
      <c r="N311" s="159"/>
      <c r="O311" s="159"/>
      <c r="P311" s="159"/>
      <c r="Q311" s="159"/>
      <c r="R311" s="159"/>
      <c r="S311" s="159"/>
      <c r="T311" s="160"/>
      <c r="AT311" s="155" t="s">
        <v>143</v>
      </c>
      <c r="AU311" s="155" t="s">
        <v>77</v>
      </c>
      <c r="AV311" s="13" t="s">
        <v>75</v>
      </c>
      <c r="AW311" s="13" t="s">
        <v>29</v>
      </c>
      <c r="AX311" s="13" t="s">
        <v>67</v>
      </c>
      <c r="AY311" s="155" t="s">
        <v>132</v>
      </c>
    </row>
    <row r="312" spans="1:65" s="14" customFormat="1">
      <c r="B312" s="161"/>
      <c r="D312" s="149" t="s">
        <v>143</v>
      </c>
      <c r="E312" s="162" t="s">
        <v>3</v>
      </c>
      <c r="F312" s="163" t="s">
        <v>424</v>
      </c>
      <c r="H312" s="164">
        <v>0.78500000000000003</v>
      </c>
      <c r="I312" s="165"/>
      <c r="L312" s="161"/>
      <c r="M312" s="166"/>
      <c r="N312" s="167"/>
      <c r="O312" s="167"/>
      <c r="P312" s="167"/>
      <c r="Q312" s="167"/>
      <c r="R312" s="167"/>
      <c r="S312" s="167"/>
      <c r="T312" s="168"/>
      <c r="AT312" s="162" t="s">
        <v>143</v>
      </c>
      <c r="AU312" s="162" t="s">
        <v>77</v>
      </c>
      <c r="AV312" s="14" t="s">
        <v>77</v>
      </c>
      <c r="AW312" s="14" t="s">
        <v>29</v>
      </c>
      <c r="AX312" s="14" t="s">
        <v>67</v>
      </c>
      <c r="AY312" s="162" t="s">
        <v>132</v>
      </c>
    </row>
    <row r="313" spans="1:65" s="13" customFormat="1">
      <c r="B313" s="154"/>
      <c r="D313" s="149" t="s">
        <v>143</v>
      </c>
      <c r="E313" s="155" t="s">
        <v>3</v>
      </c>
      <c r="F313" s="156" t="s">
        <v>410</v>
      </c>
      <c r="H313" s="155" t="s">
        <v>3</v>
      </c>
      <c r="I313" s="157"/>
      <c r="L313" s="154"/>
      <c r="M313" s="158"/>
      <c r="N313" s="159"/>
      <c r="O313" s="159"/>
      <c r="P313" s="159"/>
      <c r="Q313" s="159"/>
      <c r="R313" s="159"/>
      <c r="S313" s="159"/>
      <c r="T313" s="160"/>
      <c r="AT313" s="155" t="s">
        <v>143</v>
      </c>
      <c r="AU313" s="155" t="s">
        <v>77</v>
      </c>
      <c r="AV313" s="13" t="s">
        <v>75</v>
      </c>
      <c r="AW313" s="13" t="s">
        <v>29</v>
      </c>
      <c r="AX313" s="13" t="s">
        <v>67</v>
      </c>
      <c r="AY313" s="155" t="s">
        <v>132</v>
      </c>
    </row>
    <row r="314" spans="1:65" s="14" customFormat="1">
      <c r="B314" s="161"/>
      <c r="D314" s="149" t="s">
        <v>143</v>
      </c>
      <c r="E314" s="162" t="s">
        <v>3</v>
      </c>
      <c r="F314" s="163" t="s">
        <v>425</v>
      </c>
      <c r="H314" s="164">
        <v>0.86</v>
      </c>
      <c r="I314" s="165"/>
      <c r="L314" s="161"/>
      <c r="M314" s="166"/>
      <c r="N314" s="167"/>
      <c r="O314" s="167"/>
      <c r="P314" s="167"/>
      <c r="Q314" s="167"/>
      <c r="R314" s="167"/>
      <c r="S314" s="167"/>
      <c r="T314" s="168"/>
      <c r="AT314" s="162" t="s">
        <v>143</v>
      </c>
      <c r="AU314" s="162" t="s">
        <v>77</v>
      </c>
      <c r="AV314" s="14" t="s">
        <v>77</v>
      </c>
      <c r="AW314" s="14" t="s">
        <v>29</v>
      </c>
      <c r="AX314" s="14" t="s">
        <v>67</v>
      </c>
      <c r="AY314" s="162" t="s">
        <v>132</v>
      </c>
    </row>
    <row r="315" spans="1:65" s="15" customFormat="1">
      <c r="B315" s="169"/>
      <c r="D315" s="149" t="s">
        <v>143</v>
      </c>
      <c r="E315" s="170" t="s">
        <v>3</v>
      </c>
      <c r="F315" s="171" t="s">
        <v>148</v>
      </c>
      <c r="H315" s="172">
        <v>2.8759999999999999</v>
      </c>
      <c r="I315" s="173"/>
      <c r="L315" s="169"/>
      <c r="M315" s="174"/>
      <c r="N315" s="175"/>
      <c r="O315" s="175"/>
      <c r="P315" s="175"/>
      <c r="Q315" s="175"/>
      <c r="R315" s="175"/>
      <c r="S315" s="175"/>
      <c r="T315" s="176"/>
      <c r="AT315" s="170" t="s">
        <v>143</v>
      </c>
      <c r="AU315" s="170" t="s">
        <v>77</v>
      </c>
      <c r="AV315" s="15" t="s">
        <v>139</v>
      </c>
      <c r="AW315" s="15" t="s">
        <v>29</v>
      </c>
      <c r="AX315" s="15" t="s">
        <v>75</v>
      </c>
      <c r="AY315" s="170" t="s">
        <v>132</v>
      </c>
    </row>
    <row r="316" spans="1:65" s="2" customFormat="1" ht="37.9" customHeight="1">
      <c r="A316" s="34"/>
      <c r="B316" s="135"/>
      <c r="C316" s="136" t="s">
        <v>426</v>
      </c>
      <c r="D316" s="136" t="s">
        <v>134</v>
      </c>
      <c r="E316" s="137" t="s">
        <v>427</v>
      </c>
      <c r="F316" s="138" t="s">
        <v>428</v>
      </c>
      <c r="G316" s="139" t="s">
        <v>242</v>
      </c>
      <c r="H316" s="140">
        <v>1.2310000000000001</v>
      </c>
      <c r="I316" s="141"/>
      <c r="J316" s="142">
        <f>ROUND(I316*H316,2)</f>
        <v>0</v>
      </c>
      <c r="K316" s="138" t="s">
        <v>138</v>
      </c>
      <c r="L316" s="35"/>
      <c r="M316" s="143" t="s">
        <v>3</v>
      </c>
      <c r="N316" s="144" t="s">
        <v>38</v>
      </c>
      <c r="O316" s="55"/>
      <c r="P316" s="145">
        <f>O316*H316</f>
        <v>0</v>
      </c>
      <c r="Q316" s="145">
        <v>0</v>
      </c>
      <c r="R316" s="145">
        <f>Q316*H316</f>
        <v>0</v>
      </c>
      <c r="S316" s="145">
        <v>0</v>
      </c>
      <c r="T316" s="146">
        <f>S316*H316</f>
        <v>0</v>
      </c>
      <c r="U316" s="34"/>
      <c r="V316" s="34"/>
      <c r="W316" s="34"/>
      <c r="X316" s="34"/>
      <c r="Y316" s="34"/>
      <c r="Z316" s="34"/>
      <c r="AA316" s="34"/>
      <c r="AB316" s="34"/>
      <c r="AC316" s="34"/>
      <c r="AD316" s="34"/>
      <c r="AE316" s="34"/>
      <c r="AR316" s="147" t="s">
        <v>139</v>
      </c>
      <c r="AT316" s="147" t="s">
        <v>134</v>
      </c>
      <c r="AU316" s="147" t="s">
        <v>77</v>
      </c>
      <c r="AY316" s="19" t="s">
        <v>132</v>
      </c>
      <c r="BE316" s="148">
        <f>IF(N316="základní",J316,0)</f>
        <v>0</v>
      </c>
      <c r="BF316" s="148">
        <f>IF(N316="snížená",J316,0)</f>
        <v>0</v>
      </c>
      <c r="BG316" s="148">
        <f>IF(N316="zákl. přenesená",J316,0)</f>
        <v>0</v>
      </c>
      <c r="BH316" s="148">
        <f>IF(N316="sníž. přenesená",J316,0)</f>
        <v>0</v>
      </c>
      <c r="BI316" s="148">
        <f>IF(N316="nulová",J316,0)</f>
        <v>0</v>
      </c>
      <c r="BJ316" s="19" t="s">
        <v>75</v>
      </c>
      <c r="BK316" s="148">
        <f>ROUND(I316*H316,2)</f>
        <v>0</v>
      </c>
      <c r="BL316" s="19" t="s">
        <v>139</v>
      </c>
      <c r="BM316" s="147" t="s">
        <v>429</v>
      </c>
    </row>
    <row r="317" spans="1:65" s="2" customFormat="1" ht="165.75">
      <c r="A317" s="34"/>
      <c r="B317" s="35"/>
      <c r="C317" s="34"/>
      <c r="D317" s="149" t="s">
        <v>141</v>
      </c>
      <c r="E317" s="34"/>
      <c r="F317" s="150" t="s">
        <v>416</v>
      </c>
      <c r="G317" s="34"/>
      <c r="H317" s="34"/>
      <c r="I317" s="151"/>
      <c r="J317" s="34"/>
      <c r="K317" s="34"/>
      <c r="L317" s="35"/>
      <c r="M317" s="152"/>
      <c r="N317" s="153"/>
      <c r="O317" s="55"/>
      <c r="P317" s="55"/>
      <c r="Q317" s="55"/>
      <c r="R317" s="55"/>
      <c r="S317" s="55"/>
      <c r="T317" s="56"/>
      <c r="U317" s="34"/>
      <c r="V317" s="34"/>
      <c r="W317" s="34"/>
      <c r="X317" s="34"/>
      <c r="Y317" s="34"/>
      <c r="Z317" s="34"/>
      <c r="AA317" s="34"/>
      <c r="AB317" s="34"/>
      <c r="AC317" s="34"/>
      <c r="AD317" s="34"/>
      <c r="AE317" s="34"/>
      <c r="AT317" s="19" t="s">
        <v>141</v>
      </c>
      <c r="AU317" s="19" t="s">
        <v>77</v>
      </c>
    </row>
    <row r="318" spans="1:65" s="13" customFormat="1">
      <c r="B318" s="154"/>
      <c r="D318" s="149" t="s">
        <v>143</v>
      </c>
      <c r="E318" s="155" t="s">
        <v>3</v>
      </c>
      <c r="F318" s="156" t="s">
        <v>417</v>
      </c>
      <c r="H318" s="155" t="s">
        <v>3</v>
      </c>
      <c r="I318" s="157"/>
      <c r="L318" s="154"/>
      <c r="M318" s="158"/>
      <c r="N318" s="159"/>
      <c r="O318" s="159"/>
      <c r="P318" s="159"/>
      <c r="Q318" s="159"/>
      <c r="R318" s="159"/>
      <c r="S318" s="159"/>
      <c r="T318" s="160"/>
      <c r="AT318" s="155" t="s">
        <v>143</v>
      </c>
      <c r="AU318" s="155" t="s">
        <v>77</v>
      </c>
      <c r="AV318" s="13" t="s">
        <v>75</v>
      </c>
      <c r="AW318" s="13" t="s">
        <v>29</v>
      </c>
      <c r="AX318" s="13" t="s">
        <v>67</v>
      </c>
      <c r="AY318" s="155" t="s">
        <v>132</v>
      </c>
    </row>
    <row r="319" spans="1:65" s="13" customFormat="1">
      <c r="B319" s="154"/>
      <c r="D319" s="149" t="s">
        <v>143</v>
      </c>
      <c r="E319" s="155" t="s">
        <v>3</v>
      </c>
      <c r="F319" s="156" t="s">
        <v>406</v>
      </c>
      <c r="H319" s="155" t="s">
        <v>3</v>
      </c>
      <c r="I319" s="157"/>
      <c r="L319" s="154"/>
      <c r="M319" s="158"/>
      <c r="N319" s="159"/>
      <c r="O319" s="159"/>
      <c r="P319" s="159"/>
      <c r="Q319" s="159"/>
      <c r="R319" s="159"/>
      <c r="S319" s="159"/>
      <c r="T319" s="160"/>
      <c r="AT319" s="155" t="s">
        <v>143</v>
      </c>
      <c r="AU319" s="155" t="s">
        <v>77</v>
      </c>
      <c r="AV319" s="13" t="s">
        <v>75</v>
      </c>
      <c r="AW319" s="13" t="s">
        <v>29</v>
      </c>
      <c r="AX319" s="13" t="s">
        <v>67</v>
      </c>
      <c r="AY319" s="155" t="s">
        <v>132</v>
      </c>
    </row>
    <row r="320" spans="1:65" s="14" customFormat="1">
      <c r="B320" s="161"/>
      <c r="D320" s="149" t="s">
        <v>143</v>
      </c>
      <c r="E320" s="162" t="s">
        <v>3</v>
      </c>
      <c r="F320" s="163" t="s">
        <v>423</v>
      </c>
      <c r="H320" s="164">
        <v>1.2310000000000001</v>
      </c>
      <c r="I320" s="165"/>
      <c r="L320" s="161"/>
      <c r="M320" s="166"/>
      <c r="N320" s="167"/>
      <c r="O320" s="167"/>
      <c r="P320" s="167"/>
      <c r="Q320" s="167"/>
      <c r="R320" s="167"/>
      <c r="S320" s="167"/>
      <c r="T320" s="168"/>
      <c r="AT320" s="162" t="s">
        <v>143</v>
      </c>
      <c r="AU320" s="162" t="s">
        <v>77</v>
      </c>
      <c r="AV320" s="14" t="s">
        <v>77</v>
      </c>
      <c r="AW320" s="14" t="s">
        <v>29</v>
      </c>
      <c r="AX320" s="14" t="s">
        <v>75</v>
      </c>
      <c r="AY320" s="162" t="s">
        <v>132</v>
      </c>
    </row>
    <row r="321" spans="1:65" s="2" customFormat="1" ht="24.2" customHeight="1">
      <c r="A321" s="34"/>
      <c r="B321" s="135"/>
      <c r="C321" s="136" t="s">
        <v>430</v>
      </c>
      <c r="D321" s="136" t="s">
        <v>134</v>
      </c>
      <c r="E321" s="137" t="s">
        <v>431</v>
      </c>
      <c r="F321" s="138" t="s">
        <v>432</v>
      </c>
      <c r="G321" s="139" t="s">
        <v>242</v>
      </c>
      <c r="H321" s="140">
        <v>18.062999999999999</v>
      </c>
      <c r="I321" s="141"/>
      <c r="J321" s="142">
        <f>ROUND(I321*H321,2)</f>
        <v>0</v>
      </c>
      <c r="K321" s="138" t="s">
        <v>138</v>
      </c>
      <c r="L321" s="35"/>
      <c r="M321" s="143" t="s">
        <v>3</v>
      </c>
      <c r="N321" s="144" t="s">
        <v>38</v>
      </c>
      <c r="O321" s="55"/>
      <c r="P321" s="145">
        <f>O321*H321</f>
        <v>0</v>
      </c>
      <c r="Q321" s="145">
        <v>8.8999999999999999E-3</v>
      </c>
      <c r="R321" s="145">
        <f>Q321*H321</f>
        <v>0.16076069999999998</v>
      </c>
      <c r="S321" s="145">
        <v>0</v>
      </c>
      <c r="T321" s="146">
        <f>S321*H321</f>
        <v>0</v>
      </c>
      <c r="U321" s="34"/>
      <c r="V321" s="34"/>
      <c r="W321" s="34"/>
      <c r="X321" s="34"/>
      <c r="Y321" s="34"/>
      <c r="Z321" s="34"/>
      <c r="AA321" s="34"/>
      <c r="AB321" s="34"/>
      <c r="AC321" s="34"/>
      <c r="AD321" s="34"/>
      <c r="AE321" s="34"/>
      <c r="AR321" s="147" t="s">
        <v>139</v>
      </c>
      <c r="AT321" s="147" t="s">
        <v>134</v>
      </c>
      <c r="AU321" s="147" t="s">
        <v>77</v>
      </c>
      <c r="AY321" s="19" t="s">
        <v>132</v>
      </c>
      <c r="BE321" s="148">
        <f>IF(N321="základní",J321,0)</f>
        <v>0</v>
      </c>
      <c r="BF321" s="148">
        <f>IF(N321="snížená",J321,0)</f>
        <v>0</v>
      </c>
      <c r="BG321" s="148">
        <f>IF(N321="zákl. přenesená",J321,0)</f>
        <v>0</v>
      </c>
      <c r="BH321" s="148">
        <f>IF(N321="sníž. přenesená",J321,0)</f>
        <v>0</v>
      </c>
      <c r="BI321" s="148">
        <f>IF(N321="nulová",J321,0)</f>
        <v>0</v>
      </c>
      <c r="BJ321" s="19" t="s">
        <v>75</v>
      </c>
      <c r="BK321" s="148">
        <f>ROUND(I321*H321,2)</f>
        <v>0</v>
      </c>
      <c r="BL321" s="19" t="s">
        <v>139</v>
      </c>
      <c r="BM321" s="147" t="s">
        <v>433</v>
      </c>
    </row>
    <row r="322" spans="1:65" s="2" customFormat="1" ht="39">
      <c r="A322" s="34"/>
      <c r="B322" s="35"/>
      <c r="C322" s="34"/>
      <c r="D322" s="149" t="s">
        <v>141</v>
      </c>
      <c r="E322" s="34"/>
      <c r="F322" s="150" t="s">
        <v>434</v>
      </c>
      <c r="G322" s="34"/>
      <c r="H322" s="34"/>
      <c r="I322" s="151"/>
      <c r="J322" s="34"/>
      <c r="K322" s="34"/>
      <c r="L322" s="35"/>
      <c r="M322" s="152"/>
      <c r="N322" s="153"/>
      <c r="O322" s="55"/>
      <c r="P322" s="55"/>
      <c r="Q322" s="55"/>
      <c r="R322" s="55"/>
      <c r="S322" s="55"/>
      <c r="T322" s="56"/>
      <c r="U322" s="34"/>
      <c r="V322" s="34"/>
      <c r="W322" s="34"/>
      <c r="X322" s="34"/>
      <c r="Y322" s="34"/>
      <c r="Z322" s="34"/>
      <c r="AA322" s="34"/>
      <c r="AB322" s="34"/>
      <c r="AC322" s="34"/>
      <c r="AD322" s="34"/>
      <c r="AE322" s="34"/>
      <c r="AT322" s="19" t="s">
        <v>141</v>
      </c>
      <c r="AU322" s="19" t="s">
        <v>77</v>
      </c>
    </row>
    <row r="323" spans="1:65" s="13" customFormat="1">
      <c r="B323" s="154"/>
      <c r="D323" s="149" t="s">
        <v>143</v>
      </c>
      <c r="E323" s="155" t="s">
        <v>3</v>
      </c>
      <c r="F323" s="156" t="s">
        <v>404</v>
      </c>
      <c r="H323" s="155" t="s">
        <v>3</v>
      </c>
      <c r="I323" s="157"/>
      <c r="L323" s="154"/>
      <c r="M323" s="158"/>
      <c r="N323" s="159"/>
      <c r="O323" s="159"/>
      <c r="P323" s="159"/>
      <c r="Q323" s="159"/>
      <c r="R323" s="159"/>
      <c r="S323" s="159"/>
      <c r="T323" s="160"/>
      <c r="AT323" s="155" t="s">
        <v>143</v>
      </c>
      <c r="AU323" s="155" t="s">
        <v>77</v>
      </c>
      <c r="AV323" s="13" t="s">
        <v>75</v>
      </c>
      <c r="AW323" s="13" t="s">
        <v>29</v>
      </c>
      <c r="AX323" s="13" t="s">
        <v>67</v>
      </c>
      <c r="AY323" s="155" t="s">
        <v>132</v>
      </c>
    </row>
    <row r="324" spans="1:65" s="14" customFormat="1">
      <c r="B324" s="161"/>
      <c r="D324" s="149" t="s">
        <v>143</v>
      </c>
      <c r="E324" s="162" t="s">
        <v>3</v>
      </c>
      <c r="F324" s="163" t="s">
        <v>405</v>
      </c>
      <c r="H324" s="164">
        <v>8.4779999999999998</v>
      </c>
      <c r="I324" s="165"/>
      <c r="L324" s="161"/>
      <c r="M324" s="166"/>
      <c r="N324" s="167"/>
      <c r="O324" s="167"/>
      <c r="P324" s="167"/>
      <c r="Q324" s="167"/>
      <c r="R324" s="167"/>
      <c r="S324" s="167"/>
      <c r="T324" s="168"/>
      <c r="AT324" s="162" t="s">
        <v>143</v>
      </c>
      <c r="AU324" s="162" t="s">
        <v>77</v>
      </c>
      <c r="AV324" s="14" t="s">
        <v>77</v>
      </c>
      <c r="AW324" s="14" t="s">
        <v>29</v>
      </c>
      <c r="AX324" s="14" t="s">
        <v>67</v>
      </c>
      <c r="AY324" s="162" t="s">
        <v>132</v>
      </c>
    </row>
    <row r="325" spans="1:65" s="13" customFormat="1">
      <c r="B325" s="154"/>
      <c r="D325" s="149" t="s">
        <v>143</v>
      </c>
      <c r="E325" s="155" t="s">
        <v>3</v>
      </c>
      <c r="F325" s="156" t="s">
        <v>406</v>
      </c>
      <c r="H325" s="155" t="s">
        <v>3</v>
      </c>
      <c r="I325" s="157"/>
      <c r="L325" s="154"/>
      <c r="M325" s="158"/>
      <c r="N325" s="159"/>
      <c r="O325" s="159"/>
      <c r="P325" s="159"/>
      <c r="Q325" s="159"/>
      <c r="R325" s="159"/>
      <c r="S325" s="159"/>
      <c r="T325" s="160"/>
      <c r="AT325" s="155" t="s">
        <v>143</v>
      </c>
      <c r="AU325" s="155" t="s">
        <v>77</v>
      </c>
      <c r="AV325" s="13" t="s">
        <v>75</v>
      </c>
      <c r="AW325" s="13" t="s">
        <v>29</v>
      </c>
      <c r="AX325" s="13" t="s">
        <v>67</v>
      </c>
      <c r="AY325" s="155" t="s">
        <v>132</v>
      </c>
    </row>
    <row r="326" spans="1:65" s="14" customFormat="1">
      <c r="B326" s="161"/>
      <c r="D326" s="149" t="s">
        <v>143</v>
      </c>
      <c r="E326" s="162" t="s">
        <v>3</v>
      </c>
      <c r="F326" s="163" t="s">
        <v>407</v>
      </c>
      <c r="H326" s="164">
        <v>4.1040000000000001</v>
      </c>
      <c r="I326" s="165"/>
      <c r="L326" s="161"/>
      <c r="M326" s="166"/>
      <c r="N326" s="167"/>
      <c r="O326" s="167"/>
      <c r="P326" s="167"/>
      <c r="Q326" s="167"/>
      <c r="R326" s="167"/>
      <c r="S326" s="167"/>
      <c r="T326" s="168"/>
      <c r="AT326" s="162" t="s">
        <v>143</v>
      </c>
      <c r="AU326" s="162" t="s">
        <v>77</v>
      </c>
      <c r="AV326" s="14" t="s">
        <v>77</v>
      </c>
      <c r="AW326" s="14" t="s">
        <v>29</v>
      </c>
      <c r="AX326" s="14" t="s">
        <v>67</v>
      </c>
      <c r="AY326" s="162" t="s">
        <v>132</v>
      </c>
    </row>
    <row r="327" spans="1:65" s="13" customFormat="1">
      <c r="B327" s="154"/>
      <c r="D327" s="149" t="s">
        <v>143</v>
      </c>
      <c r="E327" s="155" t="s">
        <v>3</v>
      </c>
      <c r="F327" s="156" t="s">
        <v>408</v>
      </c>
      <c r="H327" s="155" t="s">
        <v>3</v>
      </c>
      <c r="I327" s="157"/>
      <c r="L327" s="154"/>
      <c r="M327" s="158"/>
      <c r="N327" s="159"/>
      <c r="O327" s="159"/>
      <c r="P327" s="159"/>
      <c r="Q327" s="159"/>
      <c r="R327" s="159"/>
      <c r="S327" s="159"/>
      <c r="T327" s="160"/>
      <c r="AT327" s="155" t="s">
        <v>143</v>
      </c>
      <c r="AU327" s="155" t="s">
        <v>77</v>
      </c>
      <c r="AV327" s="13" t="s">
        <v>75</v>
      </c>
      <c r="AW327" s="13" t="s">
        <v>29</v>
      </c>
      <c r="AX327" s="13" t="s">
        <v>67</v>
      </c>
      <c r="AY327" s="155" t="s">
        <v>132</v>
      </c>
    </row>
    <row r="328" spans="1:65" s="14" customFormat="1">
      <c r="B328" s="161"/>
      <c r="D328" s="149" t="s">
        <v>143</v>
      </c>
      <c r="E328" s="162" t="s">
        <v>3</v>
      </c>
      <c r="F328" s="163" t="s">
        <v>409</v>
      </c>
      <c r="H328" s="164">
        <v>2.6160000000000001</v>
      </c>
      <c r="I328" s="165"/>
      <c r="L328" s="161"/>
      <c r="M328" s="166"/>
      <c r="N328" s="167"/>
      <c r="O328" s="167"/>
      <c r="P328" s="167"/>
      <c r="Q328" s="167"/>
      <c r="R328" s="167"/>
      <c r="S328" s="167"/>
      <c r="T328" s="168"/>
      <c r="AT328" s="162" t="s">
        <v>143</v>
      </c>
      <c r="AU328" s="162" t="s">
        <v>77</v>
      </c>
      <c r="AV328" s="14" t="s">
        <v>77</v>
      </c>
      <c r="AW328" s="14" t="s">
        <v>29</v>
      </c>
      <c r="AX328" s="14" t="s">
        <v>67</v>
      </c>
      <c r="AY328" s="162" t="s">
        <v>132</v>
      </c>
    </row>
    <row r="329" spans="1:65" s="13" customFormat="1">
      <c r="B329" s="154"/>
      <c r="D329" s="149" t="s">
        <v>143</v>
      </c>
      <c r="E329" s="155" t="s">
        <v>3</v>
      </c>
      <c r="F329" s="156" t="s">
        <v>410</v>
      </c>
      <c r="H329" s="155" t="s">
        <v>3</v>
      </c>
      <c r="I329" s="157"/>
      <c r="L329" s="154"/>
      <c r="M329" s="158"/>
      <c r="N329" s="159"/>
      <c r="O329" s="159"/>
      <c r="P329" s="159"/>
      <c r="Q329" s="159"/>
      <c r="R329" s="159"/>
      <c r="S329" s="159"/>
      <c r="T329" s="160"/>
      <c r="AT329" s="155" t="s">
        <v>143</v>
      </c>
      <c r="AU329" s="155" t="s">
        <v>77</v>
      </c>
      <c r="AV329" s="13" t="s">
        <v>75</v>
      </c>
      <c r="AW329" s="13" t="s">
        <v>29</v>
      </c>
      <c r="AX329" s="13" t="s">
        <v>67</v>
      </c>
      <c r="AY329" s="155" t="s">
        <v>132</v>
      </c>
    </row>
    <row r="330" spans="1:65" s="14" customFormat="1">
      <c r="B330" s="161"/>
      <c r="D330" s="149" t="s">
        <v>143</v>
      </c>
      <c r="E330" s="162" t="s">
        <v>3</v>
      </c>
      <c r="F330" s="163" t="s">
        <v>411</v>
      </c>
      <c r="H330" s="164">
        <v>2.8650000000000002</v>
      </c>
      <c r="I330" s="165"/>
      <c r="L330" s="161"/>
      <c r="M330" s="166"/>
      <c r="N330" s="167"/>
      <c r="O330" s="167"/>
      <c r="P330" s="167"/>
      <c r="Q330" s="167"/>
      <c r="R330" s="167"/>
      <c r="S330" s="167"/>
      <c r="T330" s="168"/>
      <c r="AT330" s="162" t="s">
        <v>143</v>
      </c>
      <c r="AU330" s="162" t="s">
        <v>77</v>
      </c>
      <c r="AV330" s="14" t="s">
        <v>77</v>
      </c>
      <c r="AW330" s="14" t="s">
        <v>29</v>
      </c>
      <c r="AX330" s="14" t="s">
        <v>67</v>
      </c>
      <c r="AY330" s="162" t="s">
        <v>132</v>
      </c>
    </row>
    <row r="331" spans="1:65" s="15" customFormat="1">
      <c r="B331" s="169"/>
      <c r="D331" s="149" t="s">
        <v>143</v>
      </c>
      <c r="E331" s="170" t="s">
        <v>3</v>
      </c>
      <c r="F331" s="171" t="s">
        <v>148</v>
      </c>
      <c r="H331" s="172">
        <v>18.063000000000002</v>
      </c>
      <c r="I331" s="173"/>
      <c r="L331" s="169"/>
      <c r="M331" s="174"/>
      <c r="N331" s="175"/>
      <c r="O331" s="175"/>
      <c r="P331" s="175"/>
      <c r="Q331" s="175"/>
      <c r="R331" s="175"/>
      <c r="S331" s="175"/>
      <c r="T331" s="176"/>
      <c r="AT331" s="170" t="s">
        <v>143</v>
      </c>
      <c r="AU331" s="170" t="s">
        <v>77</v>
      </c>
      <c r="AV331" s="15" t="s">
        <v>139</v>
      </c>
      <c r="AW331" s="15" t="s">
        <v>29</v>
      </c>
      <c r="AX331" s="15" t="s">
        <v>75</v>
      </c>
      <c r="AY331" s="170" t="s">
        <v>132</v>
      </c>
    </row>
    <row r="332" spans="1:65" s="12" customFormat="1" ht="22.9" customHeight="1">
      <c r="B332" s="122"/>
      <c r="D332" s="123" t="s">
        <v>66</v>
      </c>
      <c r="E332" s="133" t="s">
        <v>435</v>
      </c>
      <c r="F332" s="133" t="s">
        <v>436</v>
      </c>
      <c r="I332" s="125"/>
      <c r="J332" s="134">
        <f>BK332</f>
        <v>0</v>
      </c>
      <c r="L332" s="122"/>
      <c r="M332" s="127"/>
      <c r="N332" s="128"/>
      <c r="O332" s="128"/>
      <c r="P332" s="129">
        <f>SUM(P333:P347)</f>
        <v>0</v>
      </c>
      <c r="Q332" s="128"/>
      <c r="R332" s="129">
        <f>SUM(R333:R347)</f>
        <v>4.43624347</v>
      </c>
      <c r="S332" s="128"/>
      <c r="T332" s="130">
        <f>SUM(T333:T347)</f>
        <v>0</v>
      </c>
      <c r="AR332" s="123" t="s">
        <v>75</v>
      </c>
      <c r="AT332" s="131" t="s">
        <v>66</v>
      </c>
      <c r="AU332" s="131" t="s">
        <v>75</v>
      </c>
      <c r="AY332" s="123" t="s">
        <v>132</v>
      </c>
      <c r="BK332" s="132">
        <f>SUM(BK333:BK347)</f>
        <v>0</v>
      </c>
    </row>
    <row r="333" spans="1:65" s="2" customFormat="1" ht="37.9" customHeight="1">
      <c r="A333" s="34"/>
      <c r="B333" s="135"/>
      <c r="C333" s="136" t="s">
        <v>437</v>
      </c>
      <c r="D333" s="136" t="s">
        <v>134</v>
      </c>
      <c r="E333" s="137" t="s">
        <v>438</v>
      </c>
      <c r="F333" s="138" t="s">
        <v>439</v>
      </c>
      <c r="G333" s="139" t="s">
        <v>137</v>
      </c>
      <c r="H333" s="140">
        <v>1.7549999999999999</v>
      </c>
      <c r="I333" s="141"/>
      <c r="J333" s="142">
        <f>ROUND(I333*H333,2)</f>
        <v>0</v>
      </c>
      <c r="K333" s="138" t="s">
        <v>138</v>
      </c>
      <c r="L333" s="35"/>
      <c r="M333" s="143" t="s">
        <v>3</v>
      </c>
      <c r="N333" s="144" t="s">
        <v>38</v>
      </c>
      <c r="O333" s="55"/>
      <c r="P333" s="145">
        <f>O333*H333</f>
        <v>0</v>
      </c>
      <c r="Q333" s="145">
        <v>2.4533700000000001</v>
      </c>
      <c r="R333" s="145">
        <f>Q333*H333</f>
        <v>4.3056643499999998</v>
      </c>
      <c r="S333" s="145">
        <v>0</v>
      </c>
      <c r="T333" s="146">
        <f>S333*H333</f>
        <v>0</v>
      </c>
      <c r="U333" s="34"/>
      <c r="V333" s="34"/>
      <c r="W333" s="34"/>
      <c r="X333" s="34"/>
      <c r="Y333" s="34"/>
      <c r="Z333" s="34"/>
      <c r="AA333" s="34"/>
      <c r="AB333" s="34"/>
      <c r="AC333" s="34"/>
      <c r="AD333" s="34"/>
      <c r="AE333" s="34"/>
      <c r="AR333" s="147" t="s">
        <v>139</v>
      </c>
      <c r="AT333" s="147" t="s">
        <v>134</v>
      </c>
      <c r="AU333" s="147" t="s">
        <v>77</v>
      </c>
      <c r="AY333" s="19" t="s">
        <v>132</v>
      </c>
      <c r="BE333" s="148">
        <f>IF(N333="základní",J333,0)</f>
        <v>0</v>
      </c>
      <c r="BF333" s="148">
        <f>IF(N333="snížená",J333,0)</f>
        <v>0</v>
      </c>
      <c r="BG333" s="148">
        <f>IF(N333="zákl. přenesená",J333,0)</f>
        <v>0</v>
      </c>
      <c r="BH333" s="148">
        <f>IF(N333="sníž. přenesená",J333,0)</f>
        <v>0</v>
      </c>
      <c r="BI333" s="148">
        <f>IF(N333="nulová",J333,0)</f>
        <v>0</v>
      </c>
      <c r="BJ333" s="19" t="s">
        <v>75</v>
      </c>
      <c r="BK333" s="148">
        <f>ROUND(I333*H333,2)</f>
        <v>0</v>
      </c>
      <c r="BL333" s="19" t="s">
        <v>139</v>
      </c>
      <c r="BM333" s="147" t="s">
        <v>440</v>
      </c>
    </row>
    <row r="334" spans="1:65" s="13" customFormat="1">
      <c r="B334" s="154"/>
      <c r="D334" s="149" t="s">
        <v>143</v>
      </c>
      <c r="E334" s="155" t="s">
        <v>3</v>
      </c>
      <c r="F334" s="156" t="s">
        <v>441</v>
      </c>
      <c r="H334" s="155" t="s">
        <v>3</v>
      </c>
      <c r="I334" s="157"/>
      <c r="L334" s="154"/>
      <c r="M334" s="158"/>
      <c r="N334" s="159"/>
      <c r="O334" s="159"/>
      <c r="P334" s="159"/>
      <c r="Q334" s="159"/>
      <c r="R334" s="159"/>
      <c r="S334" s="159"/>
      <c r="T334" s="160"/>
      <c r="AT334" s="155" t="s">
        <v>143</v>
      </c>
      <c r="AU334" s="155" t="s">
        <v>77</v>
      </c>
      <c r="AV334" s="13" t="s">
        <v>75</v>
      </c>
      <c r="AW334" s="13" t="s">
        <v>29</v>
      </c>
      <c r="AX334" s="13" t="s">
        <v>67</v>
      </c>
      <c r="AY334" s="155" t="s">
        <v>132</v>
      </c>
    </row>
    <row r="335" spans="1:65" s="13" customFormat="1">
      <c r="B335" s="154"/>
      <c r="D335" s="149" t="s">
        <v>143</v>
      </c>
      <c r="E335" s="155" t="s">
        <v>3</v>
      </c>
      <c r="F335" s="156" t="s">
        <v>442</v>
      </c>
      <c r="H335" s="155" t="s">
        <v>3</v>
      </c>
      <c r="I335" s="157"/>
      <c r="L335" s="154"/>
      <c r="M335" s="158"/>
      <c r="N335" s="159"/>
      <c r="O335" s="159"/>
      <c r="P335" s="159"/>
      <c r="Q335" s="159"/>
      <c r="R335" s="159"/>
      <c r="S335" s="159"/>
      <c r="T335" s="160"/>
      <c r="AT335" s="155" t="s">
        <v>143</v>
      </c>
      <c r="AU335" s="155" t="s">
        <v>77</v>
      </c>
      <c r="AV335" s="13" t="s">
        <v>75</v>
      </c>
      <c r="AW335" s="13" t="s">
        <v>29</v>
      </c>
      <c r="AX335" s="13" t="s">
        <v>67</v>
      </c>
      <c r="AY335" s="155" t="s">
        <v>132</v>
      </c>
    </row>
    <row r="336" spans="1:65" s="14" customFormat="1">
      <c r="B336" s="161"/>
      <c r="D336" s="149" t="s">
        <v>143</v>
      </c>
      <c r="E336" s="162" t="s">
        <v>3</v>
      </c>
      <c r="F336" s="163" t="s">
        <v>443</v>
      </c>
      <c r="H336" s="164">
        <v>1.2150000000000001</v>
      </c>
      <c r="I336" s="165"/>
      <c r="L336" s="161"/>
      <c r="M336" s="166"/>
      <c r="N336" s="167"/>
      <c r="O336" s="167"/>
      <c r="P336" s="167"/>
      <c r="Q336" s="167"/>
      <c r="R336" s="167"/>
      <c r="S336" s="167"/>
      <c r="T336" s="168"/>
      <c r="AT336" s="162" t="s">
        <v>143</v>
      </c>
      <c r="AU336" s="162" t="s">
        <v>77</v>
      </c>
      <c r="AV336" s="14" t="s">
        <v>77</v>
      </c>
      <c r="AW336" s="14" t="s">
        <v>29</v>
      </c>
      <c r="AX336" s="14" t="s">
        <v>67</v>
      </c>
      <c r="AY336" s="162" t="s">
        <v>132</v>
      </c>
    </row>
    <row r="337" spans="1:65" s="13" customFormat="1">
      <c r="B337" s="154"/>
      <c r="D337" s="149" t="s">
        <v>143</v>
      </c>
      <c r="E337" s="155" t="s">
        <v>3</v>
      </c>
      <c r="F337" s="156" t="s">
        <v>406</v>
      </c>
      <c r="H337" s="155" t="s">
        <v>3</v>
      </c>
      <c r="I337" s="157"/>
      <c r="L337" s="154"/>
      <c r="M337" s="158"/>
      <c r="N337" s="159"/>
      <c r="O337" s="159"/>
      <c r="P337" s="159"/>
      <c r="Q337" s="159"/>
      <c r="R337" s="159"/>
      <c r="S337" s="159"/>
      <c r="T337" s="160"/>
      <c r="AT337" s="155" t="s">
        <v>143</v>
      </c>
      <c r="AU337" s="155" t="s">
        <v>77</v>
      </c>
      <c r="AV337" s="13" t="s">
        <v>75</v>
      </c>
      <c r="AW337" s="13" t="s">
        <v>29</v>
      </c>
      <c r="AX337" s="13" t="s">
        <v>67</v>
      </c>
      <c r="AY337" s="155" t="s">
        <v>132</v>
      </c>
    </row>
    <row r="338" spans="1:65" s="14" customFormat="1">
      <c r="B338" s="161"/>
      <c r="D338" s="149" t="s">
        <v>143</v>
      </c>
      <c r="E338" s="162" t="s">
        <v>3</v>
      </c>
      <c r="F338" s="163" t="s">
        <v>444</v>
      </c>
      <c r="H338" s="164">
        <v>0.54</v>
      </c>
      <c r="I338" s="165"/>
      <c r="L338" s="161"/>
      <c r="M338" s="166"/>
      <c r="N338" s="167"/>
      <c r="O338" s="167"/>
      <c r="P338" s="167"/>
      <c r="Q338" s="167"/>
      <c r="R338" s="167"/>
      <c r="S338" s="167"/>
      <c r="T338" s="168"/>
      <c r="AT338" s="162" t="s">
        <v>143</v>
      </c>
      <c r="AU338" s="162" t="s">
        <v>77</v>
      </c>
      <c r="AV338" s="14" t="s">
        <v>77</v>
      </c>
      <c r="AW338" s="14" t="s">
        <v>29</v>
      </c>
      <c r="AX338" s="14" t="s">
        <v>67</v>
      </c>
      <c r="AY338" s="162" t="s">
        <v>132</v>
      </c>
    </row>
    <row r="339" spans="1:65" s="15" customFormat="1">
      <c r="B339" s="169"/>
      <c r="D339" s="149" t="s">
        <v>143</v>
      </c>
      <c r="E339" s="170" t="s">
        <v>3</v>
      </c>
      <c r="F339" s="171" t="s">
        <v>148</v>
      </c>
      <c r="H339" s="172">
        <v>1.7550000000000001</v>
      </c>
      <c r="I339" s="173"/>
      <c r="L339" s="169"/>
      <c r="M339" s="174"/>
      <c r="N339" s="175"/>
      <c r="O339" s="175"/>
      <c r="P339" s="175"/>
      <c r="Q339" s="175"/>
      <c r="R339" s="175"/>
      <c r="S339" s="175"/>
      <c r="T339" s="176"/>
      <c r="AT339" s="170" t="s">
        <v>143</v>
      </c>
      <c r="AU339" s="170" t="s">
        <v>77</v>
      </c>
      <c r="AV339" s="15" t="s">
        <v>139</v>
      </c>
      <c r="AW339" s="15" t="s">
        <v>29</v>
      </c>
      <c r="AX339" s="15" t="s">
        <v>75</v>
      </c>
      <c r="AY339" s="170" t="s">
        <v>132</v>
      </c>
    </row>
    <row r="340" spans="1:65" s="2" customFormat="1" ht="37.9" customHeight="1">
      <c r="A340" s="34"/>
      <c r="B340" s="135"/>
      <c r="C340" s="136" t="s">
        <v>445</v>
      </c>
      <c r="D340" s="136" t="s">
        <v>134</v>
      </c>
      <c r="E340" s="137" t="s">
        <v>446</v>
      </c>
      <c r="F340" s="138" t="s">
        <v>447</v>
      </c>
      <c r="G340" s="139" t="s">
        <v>215</v>
      </c>
      <c r="H340" s="140">
        <v>5.6000000000000001E-2</v>
      </c>
      <c r="I340" s="141"/>
      <c r="J340" s="142">
        <f>ROUND(I340*H340,2)</f>
        <v>0</v>
      </c>
      <c r="K340" s="138" t="s">
        <v>138</v>
      </c>
      <c r="L340" s="35"/>
      <c r="M340" s="143" t="s">
        <v>3</v>
      </c>
      <c r="N340" s="144" t="s">
        <v>38</v>
      </c>
      <c r="O340" s="55"/>
      <c r="P340" s="145">
        <f>O340*H340</f>
        <v>0</v>
      </c>
      <c r="Q340" s="145">
        <v>1.06277</v>
      </c>
      <c r="R340" s="145">
        <f>Q340*H340</f>
        <v>5.9515119999999998E-2</v>
      </c>
      <c r="S340" s="145">
        <v>0</v>
      </c>
      <c r="T340" s="146">
        <f>S340*H340</f>
        <v>0</v>
      </c>
      <c r="U340" s="34"/>
      <c r="V340" s="34"/>
      <c r="W340" s="34"/>
      <c r="X340" s="34"/>
      <c r="Y340" s="34"/>
      <c r="Z340" s="34"/>
      <c r="AA340" s="34"/>
      <c r="AB340" s="34"/>
      <c r="AC340" s="34"/>
      <c r="AD340" s="34"/>
      <c r="AE340" s="34"/>
      <c r="AR340" s="147" t="s">
        <v>139</v>
      </c>
      <c r="AT340" s="147" t="s">
        <v>134</v>
      </c>
      <c r="AU340" s="147" t="s">
        <v>77</v>
      </c>
      <c r="AY340" s="19" t="s">
        <v>132</v>
      </c>
      <c r="BE340" s="148">
        <f>IF(N340="základní",J340,0)</f>
        <v>0</v>
      </c>
      <c r="BF340" s="148">
        <f>IF(N340="snížená",J340,0)</f>
        <v>0</v>
      </c>
      <c r="BG340" s="148">
        <f>IF(N340="zákl. přenesená",J340,0)</f>
        <v>0</v>
      </c>
      <c r="BH340" s="148">
        <f>IF(N340="sníž. přenesená",J340,0)</f>
        <v>0</v>
      </c>
      <c r="BI340" s="148">
        <f>IF(N340="nulová",J340,0)</f>
        <v>0</v>
      </c>
      <c r="BJ340" s="19" t="s">
        <v>75</v>
      </c>
      <c r="BK340" s="148">
        <f>ROUND(I340*H340,2)</f>
        <v>0</v>
      </c>
      <c r="BL340" s="19" t="s">
        <v>139</v>
      </c>
      <c r="BM340" s="147" t="s">
        <v>448</v>
      </c>
    </row>
    <row r="341" spans="1:65" s="13" customFormat="1">
      <c r="B341" s="154"/>
      <c r="D341" s="149" t="s">
        <v>143</v>
      </c>
      <c r="E341" s="155" t="s">
        <v>3</v>
      </c>
      <c r="F341" s="156" t="s">
        <v>442</v>
      </c>
      <c r="H341" s="155" t="s">
        <v>3</v>
      </c>
      <c r="I341" s="157"/>
      <c r="L341" s="154"/>
      <c r="M341" s="158"/>
      <c r="N341" s="159"/>
      <c r="O341" s="159"/>
      <c r="P341" s="159"/>
      <c r="Q341" s="159"/>
      <c r="R341" s="159"/>
      <c r="S341" s="159"/>
      <c r="T341" s="160"/>
      <c r="AT341" s="155" t="s">
        <v>143</v>
      </c>
      <c r="AU341" s="155" t="s">
        <v>77</v>
      </c>
      <c r="AV341" s="13" t="s">
        <v>75</v>
      </c>
      <c r="AW341" s="13" t="s">
        <v>29</v>
      </c>
      <c r="AX341" s="13" t="s">
        <v>67</v>
      </c>
      <c r="AY341" s="155" t="s">
        <v>132</v>
      </c>
    </row>
    <row r="342" spans="1:65" s="14" customFormat="1">
      <c r="B342" s="161"/>
      <c r="D342" s="149" t="s">
        <v>143</v>
      </c>
      <c r="E342" s="162" t="s">
        <v>3</v>
      </c>
      <c r="F342" s="163" t="s">
        <v>449</v>
      </c>
      <c r="H342" s="164">
        <v>5.6000000000000001E-2</v>
      </c>
      <c r="I342" s="165"/>
      <c r="L342" s="161"/>
      <c r="M342" s="166"/>
      <c r="N342" s="167"/>
      <c r="O342" s="167"/>
      <c r="P342" s="167"/>
      <c r="Q342" s="167"/>
      <c r="R342" s="167"/>
      <c r="S342" s="167"/>
      <c r="T342" s="168"/>
      <c r="AT342" s="162" t="s">
        <v>143</v>
      </c>
      <c r="AU342" s="162" t="s">
        <v>77</v>
      </c>
      <c r="AV342" s="14" t="s">
        <v>77</v>
      </c>
      <c r="AW342" s="14" t="s">
        <v>29</v>
      </c>
      <c r="AX342" s="14" t="s">
        <v>75</v>
      </c>
      <c r="AY342" s="162" t="s">
        <v>132</v>
      </c>
    </row>
    <row r="343" spans="1:65" s="2" customFormat="1" ht="24.2" customHeight="1">
      <c r="A343" s="34"/>
      <c r="B343" s="135"/>
      <c r="C343" s="136" t="s">
        <v>450</v>
      </c>
      <c r="D343" s="136" t="s">
        <v>134</v>
      </c>
      <c r="E343" s="137" t="s">
        <v>451</v>
      </c>
      <c r="F343" s="138" t="s">
        <v>452</v>
      </c>
      <c r="G343" s="139" t="s">
        <v>242</v>
      </c>
      <c r="H343" s="140">
        <v>10.8</v>
      </c>
      <c r="I343" s="141"/>
      <c r="J343" s="142">
        <f>ROUND(I343*H343,2)</f>
        <v>0</v>
      </c>
      <c r="K343" s="138" t="s">
        <v>138</v>
      </c>
      <c r="L343" s="35"/>
      <c r="M343" s="143" t="s">
        <v>3</v>
      </c>
      <c r="N343" s="144" t="s">
        <v>38</v>
      </c>
      <c r="O343" s="55"/>
      <c r="P343" s="145">
        <f>O343*H343</f>
        <v>0</v>
      </c>
      <c r="Q343" s="145">
        <v>6.5799999999999999E-3</v>
      </c>
      <c r="R343" s="145">
        <f>Q343*H343</f>
        <v>7.1064000000000002E-2</v>
      </c>
      <c r="S343" s="145">
        <v>0</v>
      </c>
      <c r="T343" s="146">
        <f>S343*H343</f>
        <v>0</v>
      </c>
      <c r="U343" s="34"/>
      <c r="V343" s="34"/>
      <c r="W343" s="34"/>
      <c r="X343" s="34"/>
      <c r="Y343" s="34"/>
      <c r="Z343" s="34"/>
      <c r="AA343" s="34"/>
      <c r="AB343" s="34"/>
      <c r="AC343" s="34"/>
      <c r="AD343" s="34"/>
      <c r="AE343" s="34"/>
      <c r="AR343" s="147" t="s">
        <v>139</v>
      </c>
      <c r="AT343" s="147" t="s">
        <v>134</v>
      </c>
      <c r="AU343" s="147" t="s">
        <v>77</v>
      </c>
      <c r="AY343" s="19" t="s">
        <v>132</v>
      </c>
      <c r="BE343" s="148">
        <f>IF(N343="základní",J343,0)</f>
        <v>0</v>
      </c>
      <c r="BF343" s="148">
        <f>IF(N343="snížená",J343,0)</f>
        <v>0</v>
      </c>
      <c r="BG343" s="148">
        <f>IF(N343="zákl. přenesená",J343,0)</f>
        <v>0</v>
      </c>
      <c r="BH343" s="148">
        <f>IF(N343="sníž. přenesená",J343,0)</f>
        <v>0</v>
      </c>
      <c r="BI343" s="148">
        <f>IF(N343="nulová",J343,0)</f>
        <v>0</v>
      </c>
      <c r="BJ343" s="19" t="s">
        <v>75</v>
      </c>
      <c r="BK343" s="148">
        <f>ROUND(I343*H343,2)</f>
        <v>0</v>
      </c>
      <c r="BL343" s="19" t="s">
        <v>139</v>
      </c>
      <c r="BM343" s="147" t="s">
        <v>453</v>
      </c>
    </row>
    <row r="344" spans="1:65" s="2" customFormat="1" ht="39">
      <c r="A344" s="34"/>
      <c r="B344" s="35"/>
      <c r="C344" s="34"/>
      <c r="D344" s="149" t="s">
        <v>141</v>
      </c>
      <c r="E344" s="34"/>
      <c r="F344" s="150" t="s">
        <v>454</v>
      </c>
      <c r="G344" s="34"/>
      <c r="H344" s="34"/>
      <c r="I344" s="151"/>
      <c r="J344" s="34"/>
      <c r="K344" s="34"/>
      <c r="L344" s="35"/>
      <c r="M344" s="152"/>
      <c r="N344" s="153"/>
      <c r="O344" s="55"/>
      <c r="P344" s="55"/>
      <c r="Q344" s="55"/>
      <c r="R344" s="55"/>
      <c r="S344" s="55"/>
      <c r="T344" s="56"/>
      <c r="U344" s="34"/>
      <c r="V344" s="34"/>
      <c r="W344" s="34"/>
      <c r="X344" s="34"/>
      <c r="Y344" s="34"/>
      <c r="Z344" s="34"/>
      <c r="AA344" s="34"/>
      <c r="AB344" s="34"/>
      <c r="AC344" s="34"/>
      <c r="AD344" s="34"/>
      <c r="AE344" s="34"/>
      <c r="AT344" s="19" t="s">
        <v>141</v>
      </c>
      <c r="AU344" s="19" t="s">
        <v>77</v>
      </c>
    </row>
    <row r="345" spans="1:65" s="14" customFormat="1">
      <c r="B345" s="161"/>
      <c r="D345" s="149" t="s">
        <v>143</v>
      </c>
      <c r="E345" s="162" t="s">
        <v>3</v>
      </c>
      <c r="F345" s="163" t="s">
        <v>388</v>
      </c>
      <c r="H345" s="164">
        <v>10.8</v>
      </c>
      <c r="I345" s="165"/>
      <c r="L345" s="161"/>
      <c r="M345" s="166"/>
      <c r="N345" s="167"/>
      <c r="O345" s="167"/>
      <c r="P345" s="167"/>
      <c r="Q345" s="167"/>
      <c r="R345" s="167"/>
      <c r="S345" s="167"/>
      <c r="T345" s="168"/>
      <c r="AT345" s="162" t="s">
        <v>143</v>
      </c>
      <c r="AU345" s="162" t="s">
        <v>77</v>
      </c>
      <c r="AV345" s="14" t="s">
        <v>77</v>
      </c>
      <c r="AW345" s="14" t="s">
        <v>29</v>
      </c>
      <c r="AX345" s="14" t="s">
        <v>75</v>
      </c>
      <c r="AY345" s="162" t="s">
        <v>132</v>
      </c>
    </row>
    <row r="346" spans="1:65" s="2" customFormat="1" ht="24.2" customHeight="1">
      <c r="A346" s="34"/>
      <c r="B346" s="135"/>
      <c r="C346" s="136" t="s">
        <v>455</v>
      </c>
      <c r="D346" s="136" t="s">
        <v>134</v>
      </c>
      <c r="E346" s="137" t="s">
        <v>456</v>
      </c>
      <c r="F346" s="138" t="s">
        <v>457</v>
      </c>
      <c r="G346" s="139" t="s">
        <v>242</v>
      </c>
      <c r="H346" s="140">
        <v>10.8</v>
      </c>
      <c r="I346" s="141"/>
      <c r="J346" s="142">
        <f>ROUND(I346*H346,2)</f>
        <v>0</v>
      </c>
      <c r="K346" s="138" t="s">
        <v>138</v>
      </c>
      <c r="L346" s="35"/>
      <c r="M346" s="143" t="s">
        <v>3</v>
      </c>
      <c r="N346" s="144" t="s">
        <v>38</v>
      </c>
      <c r="O346" s="55"/>
      <c r="P346" s="145">
        <f>O346*H346</f>
        <v>0</v>
      </c>
      <c r="Q346" s="145">
        <v>0</v>
      </c>
      <c r="R346" s="145">
        <f>Q346*H346</f>
        <v>0</v>
      </c>
      <c r="S346" s="145">
        <v>0</v>
      </c>
      <c r="T346" s="146">
        <f>S346*H346</f>
        <v>0</v>
      </c>
      <c r="U346" s="34"/>
      <c r="V346" s="34"/>
      <c r="W346" s="34"/>
      <c r="X346" s="34"/>
      <c r="Y346" s="34"/>
      <c r="Z346" s="34"/>
      <c r="AA346" s="34"/>
      <c r="AB346" s="34"/>
      <c r="AC346" s="34"/>
      <c r="AD346" s="34"/>
      <c r="AE346" s="34"/>
      <c r="AR346" s="147" t="s">
        <v>139</v>
      </c>
      <c r="AT346" s="147" t="s">
        <v>134</v>
      </c>
      <c r="AU346" s="147" t="s">
        <v>77</v>
      </c>
      <c r="AY346" s="19" t="s">
        <v>132</v>
      </c>
      <c r="BE346" s="148">
        <f>IF(N346="základní",J346,0)</f>
        <v>0</v>
      </c>
      <c r="BF346" s="148">
        <f>IF(N346="snížená",J346,0)</f>
        <v>0</v>
      </c>
      <c r="BG346" s="148">
        <f>IF(N346="zákl. přenesená",J346,0)</f>
        <v>0</v>
      </c>
      <c r="BH346" s="148">
        <f>IF(N346="sníž. přenesená",J346,0)</f>
        <v>0</v>
      </c>
      <c r="BI346" s="148">
        <f>IF(N346="nulová",J346,0)</f>
        <v>0</v>
      </c>
      <c r="BJ346" s="19" t="s">
        <v>75</v>
      </c>
      <c r="BK346" s="148">
        <f>ROUND(I346*H346,2)</f>
        <v>0</v>
      </c>
      <c r="BL346" s="19" t="s">
        <v>139</v>
      </c>
      <c r="BM346" s="147" t="s">
        <v>458</v>
      </c>
    </row>
    <row r="347" spans="1:65" s="2" customFormat="1" ht="39">
      <c r="A347" s="34"/>
      <c r="B347" s="35"/>
      <c r="C347" s="34"/>
      <c r="D347" s="149" t="s">
        <v>141</v>
      </c>
      <c r="E347" s="34"/>
      <c r="F347" s="150" t="s">
        <v>454</v>
      </c>
      <c r="G347" s="34"/>
      <c r="H347" s="34"/>
      <c r="I347" s="151"/>
      <c r="J347" s="34"/>
      <c r="K347" s="34"/>
      <c r="L347" s="35"/>
      <c r="M347" s="152"/>
      <c r="N347" s="153"/>
      <c r="O347" s="55"/>
      <c r="P347" s="55"/>
      <c r="Q347" s="55"/>
      <c r="R347" s="55"/>
      <c r="S347" s="55"/>
      <c r="T347" s="56"/>
      <c r="U347" s="34"/>
      <c r="V347" s="34"/>
      <c r="W347" s="34"/>
      <c r="X347" s="34"/>
      <c r="Y347" s="34"/>
      <c r="Z347" s="34"/>
      <c r="AA347" s="34"/>
      <c r="AB347" s="34"/>
      <c r="AC347" s="34"/>
      <c r="AD347" s="34"/>
      <c r="AE347" s="34"/>
      <c r="AT347" s="19" t="s">
        <v>141</v>
      </c>
      <c r="AU347" s="19" t="s">
        <v>77</v>
      </c>
    </row>
    <row r="348" spans="1:65" s="12" customFormat="1" ht="22.9" customHeight="1">
      <c r="B348" s="122"/>
      <c r="D348" s="123" t="s">
        <v>66</v>
      </c>
      <c r="E348" s="133" t="s">
        <v>175</v>
      </c>
      <c r="F348" s="133" t="s">
        <v>459</v>
      </c>
      <c r="I348" s="125"/>
      <c r="J348" s="134">
        <f>BK348</f>
        <v>0</v>
      </c>
      <c r="L348" s="122"/>
      <c r="M348" s="127"/>
      <c r="N348" s="128"/>
      <c r="O348" s="128"/>
      <c r="P348" s="129">
        <f>SUM(P349:P377)</f>
        <v>0</v>
      </c>
      <c r="Q348" s="128"/>
      <c r="R348" s="129">
        <f>SUM(R349:R377)</f>
        <v>164.09066399999998</v>
      </c>
      <c r="S348" s="128"/>
      <c r="T348" s="130">
        <f>SUM(T349:T377)</f>
        <v>0</v>
      </c>
      <c r="AR348" s="123" t="s">
        <v>75</v>
      </c>
      <c r="AT348" s="131" t="s">
        <v>66</v>
      </c>
      <c r="AU348" s="131" t="s">
        <v>75</v>
      </c>
      <c r="AY348" s="123" t="s">
        <v>132</v>
      </c>
      <c r="BK348" s="132">
        <f>SUM(BK349:BK377)</f>
        <v>0</v>
      </c>
    </row>
    <row r="349" spans="1:65" s="2" customFormat="1" ht="37.9" customHeight="1">
      <c r="A349" s="34"/>
      <c r="B349" s="135"/>
      <c r="C349" s="136" t="s">
        <v>460</v>
      </c>
      <c r="D349" s="136" t="s">
        <v>134</v>
      </c>
      <c r="E349" s="137" t="s">
        <v>461</v>
      </c>
      <c r="F349" s="138" t="s">
        <v>462</v>
      </c>
      <c r="G349" s="139" t="s">
        <v>242</v>
      </c>
      <c r="H349" s="140">
        <v>61</v>
      </c>
      <c r="I349" s="141"/>
      <c r="J349" s="142">
        <f>ROUND(I349*H349,2)</f>
        <v>0</v>
      </c>
      <c r="K349" s="138" t="s">
        <v>138</v>
      </c>
      <c r="L349" s="35"/>
      <c r="M349" s="143" t="s">
        <v>3</v>
      </c>
      <c r="N349" s="144" t="s">
        <v>38</v>
      </c>
      <c r="O349" s="55"/>
      <c r="P349" s="145">
        <f>O349*H349</f>
        <v>0</v>
      </c>
      <c r="Q349" s="145">
        <v>0.19800000000000001</v>
      </c>
      <c r="R349" s="145">
        <f>Q349*H349</f>
        <v>12.078000000000001</v>
      </c>
      <c r="S349" s="145">
        <v>0</v>
      </c>
      <c r="T349" s="146">
        <f>S349*H349</f>
        <v>0</v>
      </c>
      <c r="U349" s="34"/>
      <c r="V349" s="34"/>
      <c r="W349" s="34"/>
      <c r="X349" s="34"/>
      <c r="Y349" s="34"/>
      <c r="Z349" s="34"/>
      <c r="AA349" s="34"/>
      <c r="AB349" s="34"/>
      <c r="AC349" s="34"/>
      <c r="AD349" s="34"/>
      <c r="AE349" s="34"/>
      <c r="AR349" s="147" t="s">
        <v>139</v>
      </c>
      <c r="AT349" s="147" t="s">
        <v>134</v>
      </c>
      <c r="AU349" s="147" t="s">
        <v>77</v>
      </c>
      <c r="AY349" s="19" t="s">
        <v>132</v>
      </c>
      <c r="BE349" s="148">
        <f>IF(N349="základní",J349,0)</f>
        <v>0</v>
      </c>
      <c r="BF349" s="148">
        <f>IF(N349="snížená",J349,0)</f>
        <v>0</v>
      </c>
      <c r="BG349" s="148">
        <f>IF(N349="zákl. přenesená",J349,0)</f>
        <v>0</v>
      </c>
      <c r="BH349" s="148">
        <f>IF(N349="sníž. přenesená",J349,0)</f>
        <v>0</v>
      </c>
      <c r="BI349" s="148">
        <f>IF(N349="nulová",J349,0)</f>
        <v>0</v>
      </c>
      <c r="BJ349" s="19" t="s">
        <v>75</v>
      </c>
      <c r="BK349" s="148">
        <f>ROUND(I349*H349,2)</f>
        <v>0</v>
      </c>
      <c r="BL349" s="19" t="s">
        <v>139</v>
      </c>
      <c r="BM349" s="147" t="s">
        <v>463</v>
      </c>
    </row>
    <row r="350" spans="1:65" s="13" customFormat="1">
      <c r="B350" s="154"/>
      <c r="D350" s="149" t="s">
        <v>143</v>
      </c>
      <c r="E350" s="155" t="s">
        <v>3</v>
      </c>
      <c r="F350" s="156" t="s">
        <v>464</v>
      </c>
      <c r="H350" s="155" t="s">
        <v>3</v>
      </c>
      <c r="I350" s="157"/>
      <c r="L350" s="154"/>
      <c r="M350" s="158"/>
      <c r="N350" s="159"/>
      <c r="O350" s="159"/>
      <c r="P350" s="159"/>
      <c r="Q350" s="159"/>
      <c r="R350" s="159"/>
      <c r="S350" s="159"/>
      <c r="T350" s="160"/>
      <c r="AT350" s="155" t="s">
        <v>143</v>
      </c>
      <c r="AU350" s="155" t="s">
        <v>77</v>
      </c>
      <c r="AV350" s="13" t="s">
        <v>75</v>
      </c>
      <c r="AW350" s="13" t="s">
        <v>29</v>
      </c>
      <c r="AX350" s="13" t="s">
        <v>67</v>
      </c>
      <c r="AY350" s="155" t="s">
        <v>132</v>
      </c>
    </row>
    <row r="351" spans="1:65" s="14" customFormat="1">
      <c r="B351" s="161"/>
      <c r="D351" s="149" t="s">
        <v>143</v>
      </c>
      <c r="E351" s="162" t="s">
        <v>3</v>
      </c>
      <c r="F351" s="163" t="s">
        <v>465</v>
      </c>
      <c r="H351" s="164">
        <v>61</v>
      </c>
      <c r="I351" s="165"/>
      <c r="L351" s="161"/>
      <c r="M351" s="166"/>
      <c r="N351" s="167"/>
      <c r="O351" s="167"/>
      <c r="P351" s="167"/>
      <c r="Q351" s="167"/>
      <c r="R351" s="167"/>
      <c r="S351" s="167"/>
      <c r="T351" s="168"/>
      <c r="AT351" s="162" t="s">
        <v>143</v>
      </c>
      <c r="AU351" s="162" t="s">
        <v>77</v>
      </c>
      <c r="AV351" s="14" t="s">
        <v>77</v>
      </c>
      <c r="AW351" s="14" t="s">
        <v>29</v>
      </c>
      <c r="AX351" s="14" t="s">
        <v>75</v>
      </c>
      <c r="AY351" s="162" t="s">
        <v>132</v>
      </c>
    </row>
    <row r="352" spans="1:65" s="2" customFormat="1" ht="37.9" customHeight="1">
      <c r="A352" s="34"/>
      <c r="B352" s="135"/>
      <c r="C352" s="136" t="s">
        <v>466</v>
      </c>
      <c r="D352" s="136" t="s">
        <v>134</v>
      </c>
      <c r="E352" s="137" t="s">
        <v>467</v>
      </c>
      <c r="F352" s="138" t="s">
        <v>468</v>
      </c>
      <c r="G352" s="139" t="s">
        <v>242</v>
      </c>
      <c r="H352" s="140">
        <v>152.19999999999999</v>
      </c>
      <c r="I352" s="141"/>
      <c r="J352" s="142">
        <f>ROUND(I352*H352,2)</f>
        <v>0</v>
      </c>
      <c r="K352" s="138" t="s">
        <v>138</v>
      </c>
      <c r="L352" s="35"/>
      <c r="M352" s="143" t="s">
        <v>3</v>
      </c>
      <c r="N352" s="144" t="s">
        <v>38</v>
      </c>
      <c r="O352" s="55"/>
      <c r="P352" s="145">
        <f>O352*H352</f>
        <v>0</v>
      </c>
      <c r="Q352" s="145">
        <v>0.29699999999999999</v>
      </c>
      <c r="R352" s="145">
        <f>Q352*H352</f>
        <v>45.203399999999995</v>
      </c>
      <c r="S352" s="145">
        <v>0</v>
      </c>
      <c r="T352" s="146">
        <f>S352*H352</f>
        <v>0</v>
      </c>
      <c r="U352" s="34"/>
      <c r="V352" s="34"/>
      <c r="W352" s="34"/>
      <c r="X352" s="34"/>
      <c r="Y352" s="34"/>
      <c r="Z352" s="34"/>
      <c r="AA352" s="34"/>
      <c r="AB352" s="34"/>
      <c r="AC352" s="34"/>
      <c r="AD352" s="34"/>
      <c r="AE352" s="34"/>
      <c r="AR352" s="147" t="s">
        <v>139</v>
      </c>
      <c r="AT352" s="147" t="s">
        <v>134</v>
      </c>
      <c r="AU352" s="147" t="s">
        <v>77</v>
      </c>
      <c r="AY352" s="19" t="s">
        <v>132</v>
      </c>
      <c r="BE352" s="148">
        <f>IF(N352="základní",J352,0)</f>
        <v>0</v>
      </c>
      <c r="BF352" s="148">
        <f>IF(N352="snížená",J352,0)</f>
        <v>0</v>
      </c>
      <c r="BG352" s="148">
        <f>IF(N352="zákl. přenesená",J352,0)</f>
        <v>0</v>
      </c>
      <c r="BH352" s="148">
        <f>IF(N352="sníž. přenesená",J352,0)</f>
        <v>0</v>
      </c>
      <c r="BI352" s="148">
        <f>IF(N352="nulová",J352,0)</f>
        <v>0</v>
      </c>
      <c r="BJ352" s="19" t="s">
        <v>75</v>
      </c>
      <c r="BK352" s="148">
        <f>ROUND(I352*H352,2)</f>
        <v>0</v>
      </c>
      <c r="BL352" s="19" t="s">
        <v>139</v>
      </c>
      <c r="BM352" s="147" t="s">
        <v>469</v>
      </c>
    </row>
    <row r="353" spans="1:65" s="13" customFormat="1">
      <c r="B353" s="154"/>
      <c r="D353" s="149" t="s">
        <v>143</v>
      </c>
      <c r="E353" s="155" t="s">
        <v>3</v>
      </c>
      <c r="F353" s="156" t="s">
        <v>153</v>
      </c>
      <c r="H353" s="155" t="s">
        <v>3</v>
      </c>
      <c r="I353" s="157"/>
      <c r="L353" s="154"/>
      <c r="M353" s="158"/>
      <c r="N353" s="159"/>
      <c r="O353" s="159"/>
      <c r="P353" s="159"/>
      <c r="Q353" s="159"/>
      <c r="R353" s="159"/>
      <c r="S353" s="159"/>
      <c r="T353" s="160"/>
      <c r="AT353" s="155" t="s">
        <v>143</v>
      </c>
      <c r="AU353" s="155" t="s">
        <v>77</v>
      </c>
      <c r="AV353" s="13" t="s">
        <v>75</v>
      </c>
      <c r="AW353" s="13" t="s">
        <v>29</v>
      </c>
      <c r="AX353" s="13" t="s">
        <v>67</v>
      </c>
      <c r="AY353" s="155" t="s">
        <v>132</v>
      </c>
    </row>
    <row r="354" spans="1:65" s="14" customFormat="1">
      <c r="B354" s="161"/>
      <c r="D354" s="149" t="s">
        <v>143</v>
      </c>
      <c r="E354" s="162" t="s">
        <v>3</v>
      </c>
      <c r="F354" s="163" t="s">
        <v>245</v>
      </c>
      <c r="H354" s="164">
        <v>120.84</v>
      </c>
      <c r="I354" s="165"/>
      <c r="L354" s="161"/>
      <c r="M354" s="166"/>
      <c r="N354" s="167"/>
      <c r="O354" s="167"/>
      <c r="P354" s="167"/>
      <c r="Q354" s="167"/>
      <c r="R354" s="167"/>
      <c r="S354" s="167"/>
      <c r="T354" s="168"/>
      <c r="AT354" s="162" t="s">
        <v>143</v>
      </c>
      <c r="AU354" s="162" t="s">
        <v>77</v>
      </c>
      <c r="AV354" s="14" t="s">
        <v>77</v>
      </c>
      <c r="AW354" s="14" t="s">
        <v>29</v>
      </c>
      <c r="AX354" s="14" t="s">
        <v>67</v>
      </c>
      <c r="AY354" s="162" t="s">
        <v>132</v>
      </c>
    </row>
    <row r="355" spans="1:65" s="13" customFormat="1">
      <c r="B355" s="154"/>
      <c r="D355" s="149" t="s">
        <v>143</v>
      </c>
      <c r="E355" s="155" t="s">
        <v>3</v>
      </c>
      <c r="F355" s="156" t="s">
        <v>155</v>
      </c>
      <c r="H355" s="155" t="s">
        <v>3</v>
      </c>
      <c r="I355" s="157"/>
      <c r="L355" s="154"/>
      <c r="M355" s="158"/>
      <c r="N355" s="159"/>
      <c r="O355" s="159"/>
      <c r="P355" s="159"/>
      <c r="Q355" s="159"/>
      <c r="R355" s="159"/>
      <c r="S355" s="159"/>
      <c r="T355" s="160"/>
      <c r="AT355" s="155" t="s">
        <v>143</v>
      </c>
      <c r="AU355" s="155" t="s">
        <v>77</v>
      </c>
      <c r="AV355" s="13" t="s">
        <v>75</v>
      </c>
      <c r="AW355" s="13" t="s">
        <v>29</v>
      </c>
      <c r="AX355" s="13" t="s">
        <v>67</v>
      </c>
      <c r="AY355" s="155" t="s">
        <v>132</v>
      </c>
    </row>
    <row r="356" spans="1:65" s="14" customFormat="1">
      <c r="B356" s="161"/>
      <c r="D356" s="149" t="s">
        <v>143</v>
      </c>
      <c r="E356" s="162" t="s">
        <v>3</v>
      </c>
      <c r="F356" s="163" t="s">
        <v>246</v>
      </c>
      <c r="H356" s="164">
        <v>31.36</v>
      </c>
      <c r="I356" s="165"/>
      <c r="L356" s="161"/>
      <c r="M356" s="166"/>
      <c r="N356" s="167"/>
      <c r="O356" s="167"/>
      <c r="P356" s="167"/>
      <c r="Q356" s="167"/>
      <c r="R356" s="167"/>
      <c r="S356" s="167"/>
      <c r="T356" s="168"/>
      <c r="AT356" s="162" t="s">
        <v>143</v>
      </c>
      <c r="AU356" s="162" t="s">
        <v>77</v>
      </c>
      <c r="AV356" s="14" t="s">
        <v>77</v>
      </c>
      <c r="AW356" s="14" t="s">
        <v>29</v>
      </c>
      <c r="AX356" s="14" t="s">
        <v>67</v>
      </c>
      <c r="AY356" s="162" t="s">
        <v>132</v>
      </c>
    </row>
    <row r="357" spans="1:65" s="15" customFormat="1">
      <c r="B357" s="169"/>
      <c r="D357" s="149" t="s">
        <v>143</v>
      </c>
      <c r="E357" s="170" t="s">
        <v>3</v>
      </c>
      <c r="F357" s="171" t="s">
        <v>148</v>
      </c>
      <c r="H357" s="172">
        <v>152.19999999999999</v>
      </c>
      <c r="I357" s="173"/>
      <c r="L357" s="169"/>
      <c r="M357" s="174"/>
      <c r="N357" s="175"/>
      <c r="O357" s="175"/>
      <c r="P357" s="175"/>
      <c r="Q357" s="175"/>
      <c r="R357" s="175"/>
      <c r="S357" s="175"/>
      <c r="T357" s="176"/>
      <c r="AT357" s="170" t="s">
        <v>143</v>
      </c>
      <c r="AU357" s="170" t="s">
        <v>77</v>
      </c>
      <c r="AV357" s="15" t="s">
        <v>139</v>
      </c>
      <c r="AW357" s="15" t="s">
        <v>29</v>
      </c>
      <c r="AX357" s="15" t="s">
        <v>75</v>
      </c>
      <c r="AY357" s="170" t="s">
        <v>132</v>
      </c>
    </row>
    <row r="358" spans="1:65" s="2" customFormat="1" ht="24.2" customHeight="1">
      <c r="A358" s="34"/>
      <c r="B358" s="135"/>
      <c r="C358" s="136" t="s">
        <v>470</v>
      </c>
      <c r="D358" s="136" t="s">
        <v>134</v>
      </c>
      <c r="E358" s="137" t="s">
        <v>471</v>
      </c>
      <c r="F358" s="138" t="s">
        <v>472</v>
      </c>
      <c r="G358" s="139" t="s">
        <v>242</v>
      </c>
      <c r="H358" s="140">
        <v>61</v>
      </c>
      <c r="I358" s="141"/>
      <c r="J358" s="142">
        <f>ROUND(I358*H358,2)</f>
        <v>0</v>
      </c>
      <c r="K358" s="138" t="s">
        <v>138</v>
      </c>
      <c r="L358" s="35"/>
      <c r="M358" s="143" t="s">
        <v>3</v>
      </c>
      <c r="N358" s="144" t="s">
        <v>38</v>
      </c>
      <c r="O358" s="55"/>
      <c r="P358" s="145">
        <f>O358*H358</f>
        <v>0</v>
      </c>
      <c r="Q358" s="145">
        <v>0.23</v>
      </c>
      <c r="R358" s="145">
        <f>Q358*H358</f>
        <v>14.030000000000001</v>
      </c>
      <c r="S358" s="145">
        <v>0</v>
      </c>
      <c r="T358" s="146">
        <f>S358*H358</f>
        <v>0</v>
      </c>
      <c r="U358" s="34"/>
      <c r="V358" s="34"/>
      <c r="W358" s="34"/>
      <c r="X358" s="34"/>
      <c r="Y358" s="34"/>
      <c r="Z358" s="34"/>
      <c r="AA358" s="34"/>
      <c r="AB358" s="34"/>
      <c r="AC358" s="34"/>
      <c r="AD358" s="34"/>
      <c r="AE358" s="34"/>
      <c r="AR358" s="147" t="s">
        <v>139</v>
      </c>
      <c r="AT358" s="147" t="s">
        <v>134</v>
      </c>
      <c r="AU358" s="147" t="s">
        <v>77</v>
      </c>
      <c r="AY358" s="19" t="s">
        <v>132</v>
      </c>
      <c r="BE358" s="148">
        <f>IF(N358="základní",J358,0)</f>
        <v>0</v>
      </c>
      <c r="BF358" s="148">
        <f>IF(N358="snížená",J358,0)</f>
        <v>0</v>
      </c>
      <c r="BG358" s="148">
        <f>IF(N358="zákl. přenesená",J358,0)</f>
        <v>0</v>
      </c>
      <c r="BH358" s="148">
        <f>IF(N358="sníž. přenesená",J358,0)</f>
        <v>0</v>
      </c>
      <c r="BI358" s="148">
        <f>IF(N358="nulová",J358,0)</f>
        <v>0</v>
      </c>
      <c r="BJ358" s="19" t="s">
        <v>75</v>
      </c>
      <c r="BK358" s="148">
        <f>ROUND(I358*H358,2)</f>
        <v>0</v>
      </c>
      <c r="BL358" s="19" t="s">
        <v>139</v>
      </c>
      <c r="BM358" s="147" t="s">
        <v>473</v>
      </c>
    </row>
    <row r="359" spans="1:65" s="13" customFormat="1">
      <c r="B359" s="154"/>
      <c r="D359" s="149" t="s">
        <v>143</v>
      </c>
      <c r="E359" s="155" t="s">
        <v>3</v>
      </c>
      <c r="F359" s="156" t="s">
        <v>464</v>
      </c>
      <c r="H359" s="155" t="s">
        <v>3</v>
      </c>
      <c r="I359" s="157"/>
      <c r="L359" s="154"/>
      <c r="M359" s="158"/>
      <c r="N359" s="159"/>
      <c r="O359" s="159"/>
      <c r="P359" s="159"/>
      <c r="Q359" s="159"/>
      <c r="R359" s="159"/>
      <c r="S359" s="159"/>
      <c r="T359" s="160"/>
      <c r="AT359" s="155" t="s">
        <v>143</v>
      </c>
      <c r="AU359" s="155" t="s">
        <v>77</v>
      </c>
      <c r="AV359" s="13" t="s">
        <v>75</v>
      </c>
      <c r="AW359" s="13" t="s">
        <v>29</v>
      </c>
      <c r="AX359" s="13" t="s">
        <v>67</v>
      </c>
      <c r="AY359" s="155" t="s">
        <v>132</v>
      </c>
    </row>
    <row r="360" spans="1:65" s="14" customFormat="1">
      <c r="B360" s="161"/>
      <c r="D360" s="149" t="s">
        <v>143</v>
      </c>
      <c r="E360" s="162" t="s">
        <v>3</v>
      </c>
      <c r="F360" s="163" t="s">
        <v>465</v>
      </c>
      <c r="H360" s="164">
        <v>61</v>
      </c>
      <c r="I360" s="165"/>
      <c r="L360" s="161"/>
      <c r="M360" s="166"/>
      <c r="N360" s="167"/>
      <c r="O360" s="167"/>
      <c r="P360" s="167"/>
      <c r="Q360" s="167"/>
      <c r="R360" s="167"/>
      <c r="S360" s="167"/>
      <c r="T360" s="168"/>
      <c r="AT360" s="162" t="s">
        <v>143</v>
      </c>
      <c r="AU360" s="162" t="s">
        <v>77</v>
      </c>
      <c r="AV360" s="14" t="s">
        <v>77</v>
      </c>
      <c r="AW360" s="14" t="s">
        <v>29</v>
      </c>
      <c r="AX360" s="14" t="s">
        <v>75</v>
      </c>
      <c r="AY360" s="162" t="s">
        <v>132</v>
      </c>
    </row>
    <row r="361" spans="1:65" s="2" customFormat="1" ht="24.2" customHeight="1">
      <c r="A361" s="34"/>
      <c r="B361" s="135"/>
      <c r="C361" s="136" t="s">
        <v>474</v>
      </c>
      <c r="D361" s="136" t="s">
        <v>134</v>
      </c>
      <c r="E361" s="137" t="s">
        <v>475</v>
      </c>
      <c r="F361" s="138" t="s">
        <v>476</v>
      </c>
      <c r="G361" s="139" t="s">
        <v>242</v>
      </c>
      <c r="H361" s="140">
        <v>172.81</v>
      </c>
      <c r="I361" s="141"/>
      <c r="J361" s="142">
        <f>ROUND(I361*H361,2)</f>
        <v>0</v>
      </c>
      <c r="K361" s="138" t="s">
        <v>138</v>
      </c>
      <c r="L361" s="35"/>
      <c r="M361" s="143" t="s">
        <v>3</v>
      </c>
      <c r="N361" s="144" t="s">
        <v>38</v>
      </c>
      <c r="O361" s="55"/>
      <c r="P361" s="145">
        <f>O361*H361</f>
        <v>0</v>
      </c>
      <c r="Q361" s="145">
        <v>0.34499999999999997</v>
      </c>
      <c r="R361" s="145">
        <f>Q361*H361</f>
        <v>59.619449999999993</v>
      </c>
      <c r="S361" s="145">
        <v>0</v>
      </c>
      <c r="T361" s="146">
        <f>S361*H361</f>
        <v>0</v>
      </c>
      <c r="U361" s="34"/>
      <c r="V361" s="34"/>
      <c r="W361" s="34"/>
      <c r="X361" s="34"/>
      <c r="Y361" s="34"/>
      <c r="Z361" s="34"/>
      <c r="AA361" s="34"/>
      <c r="AB361" s="34"/>
      <c r="AC361" s="34"/>
      <c r="AD361" s="34"/>
      <c r="AE361" s="34"/>
      <c r="AR361" s="147" t="s">
        <v>139</v>
      </c>
      <c r="AT361" s="147" t="s">
        <v>134</v>
      </c>
      <c r="AU361" s="147" t="s">
        <v>77</v>
      </c>
      <c r="AY361" s="19" t="s">
        <v>132</v>
      </c>
      <c r="BE361" s="148">
        <f>IF(N361="základní",J361,0)</f>
        <v>0</v>
      </c>
      <c r="BF361" s="148">
        <f>IF(N361="snížená",J361,0)</f>
        <v>0</v>
      </c>
      <c r="BG361" s="148">
        <f>IF(N361="zákl. přenesená",J361,0)</f>
        <v>0</v>
      </c>
      <c r="BH361" s="148">
        <f>IF(N361="sníž. přenesená",J361,0)</f>
        <v>0</v>
      </c>
      <c r="BI361" s="148">
        <f>IF(N361="nulová",J361,0)</f>
        <v>0</v>
      </c>
      <c r="BJ361" s="19" t="s">
        <v>75</v>
      </c>
      <c r="BK361" s="148">
        <f>ROUND(I361*H361,2)</f>
        <v>0</v>
      </c>
      <c r="BL361" s="19" t="s">
        <v>139</v>
      </c>
      <c r="BM361" s="147" t="s">
        <v>477</v>
      </c>
    </row>
    <row r="362" spans="1:65" s="13" customFormat="1">
      <c r="B362" s="154"/>
      <c r="D362" s="149" t="s">
        <v>143</v>
      </c>
      <c r="E362" s="155" t="s">
        <v>3</v>
      </c>
      <c r="F362" s="156" t="s">
        <v>153</v>
      </c>
      <c r="H362" s="155" t="s">
        <v>3</v>
      </c>
      <c r="I362" s="157"/>
      <c r="L362" s="154"/>
      <c r="M362" s="158"/>
      <c r="N362" s="159"/>
      <c r="O362" s="159"/>
      <c r="P362" s="159"/>
      <c r="Q362" s="159"/>
      <c r="R362" s="159"/>
      <c r="S362" s="159"/>
      <c r="T362" s="160"/>
      <c r="AT362" s="155" t="s">
        <v>143</v>
      </c>
      <c r="AU362" s="155" t="s">
        <v>77</v>
      </c>
      <c r="AV362" s="13" t="s">
        <v>75</v>
      </c>
      <c r="AW362" s="13" t="s">
        <v>29</v>
      </c>
      <c r="AX362" s="13" t="s">
        <v>67</v>
      </c>
      <c r="AY362" s="155" t="s">
        <v>132</v>
      </c>
    </row>
    <row r="363" spans="1:65" s="14" customFormat="1">
      <c r="B363" s="161"/>
      <c r="D363" s="149" t="s">
        <v>143</v>
      </c>
      <c r="E363" s="162" t="s">
        <v>3</v>
      </c>
      <c r="F363" s="163" t="s">
        <v>245</v>
      </c>
      <c r="H363" s="164">
        <v>120.84</v>
      </c>
      <c r="I363" s="165"/>
      <c r="L363" s="161"/>
      <c r="M363" s="166"/>
      <c r="N363" s="167"/>
      <c r="O363" s="167"/>
      <c r="P363" s="167"/>
      <c r="Q363" s="167"/>
      <c r="R363" s="167"/>
      <c r="S363" s="167"/>
      <c r="T363" s="168"/>
      <c r="AT363" s="162" t="s">
        <v>143</v>
      </c>
      <c r="AU363" s="162" t="s">
        <v>77</v>
      </c>
      <c r="AV363" s="14" t="s">
        <v>77</v>
      </c>
      <c r="AW363" s="14" t="s">
        <v>29</v>
      </c>
      <c r="AX363" s="14" t="s">
        <v>67</v>
      </c>
      <c r="AY363" s="162" t="s">
        <v>132</v>
      </c>
    </row>
    <row r="364" spans="1:65" s="13" customFormat="1">
      <c r="B364" s="154"/>
      <c r="D364" s="149" t="s">
        <v>143</v>
      </c>
      <c r="E364" s="155" t="s">
        <v>3</v>
      </c>
      <c r="F364" s="156" t="s">
        <v>155</v>
      </c>
      <c r="H364" s="155" t="s">
        <v>3</v>
      </c>
      <c r="I364" s="157"/>
      <c r="L364" s="154"/>
      <c r="M364" s="158"/>
      <c r="N364" s="159"/>
      <c r="O364" s="159"/>
      <c r="P364" s="159"/>
      <c r="Q364" s="159"/>
      <c r="R364" s="159"/>
      <c r="S364" s="159"/>
      <c r="T364" s="160"/>
      <c r="AT364" s="155" t="s">
        <v>143</v>
      </c>
      <c r="AU364" s="155" t="s">
        <v>77</v>
      </c>
      <c r="AV364" s="13" t="s">
        <v>75</v>
      </c>
      <c r="AW364" s="13" t="s">
        <v>29</v>
      </c>
      <c r="AX364" s="13" t="s">
        <v>67</v>
      </c>
      <c r="AY364" s="155" t="s">
        <v>132</v>
      </c>
    </row>
    <row r="365" spans="1:65" s="14" customFormat="1">
      <c r="B365" s="161"/>
      <c r="D365" s="149" t="s">
        <v>143</v>
      </c>
      <c r="E365" s="162" t="s">
        <v>3</v>
      </c>
      <c r="F365" s="163" t="s">
        <v>246</v>
      </c>
      <c r="H365" s="164">
        <v>31.36</v>
      </c>
      <c r="I365" s="165"/>
      <c r="L365" s="161"/>
      <c r="M365" s="166"/>
      <c r="N365" s="167"/>
      <c r="O365" s="167"/>
      <c r="P365" s="167"/>
      <c r="Q365" s="167"/>
      <c r="R365" s="167"/>
      <c r="S365" s="167"/>
      <c r="T365" s="168"/>
      <c r="AT365" s="162" t="s">
        <v>143</v>
      </c>
      <c r="AU365" s="162" t="s">
        <v>77</v>
      </c>
      <c r="AV365" s="14" t="s">
        <v>77</v>
      </c>
      <c r="AW365" s="14" t="s">
        <v>29</v>
      </c>
      <c r="AX365" s="14" t="s">
        <v>67</v>
      </c>
      <c r="AY365" s="162" t="s">
        <v>132</v>
      </c>
    </row>
    <row r="366" spans="1:65" s="13" customFormat="1">
      <c r="B366" s="154"/>
      <c r="D366" s="149" t="s">
        <v>143</v>
      </c>
      <c r="E366" s="155" t="s">
        <v>3</v>
      </c>
      <c r="F366" s="156" t="s">
        <v>157</v>
      </c>
      <c r="H366" s="155" t="s">
        <v>3</v>
      </c>
      <c r="I366" s="157"/>
      <c r="L366" s="154"/>
      <c r="M366" s="158"/>
      <c r="N366" s="159"/>
      <c r="O366" s="159"/>
      <c r="P366" s="159"/>
      <c r="Q366" s="159"/>
      <c r="R366" s="159"/>
      <c r="S366" s="159"/>
      <c r="T366" s="160"/>
      <c r="AT366" s="155" t="s">
        <v>143</v>
      </c>
      <c r="AU366" s="155" t="s">
        <v>77</v>
      </c>
      <c r="AV366" s="13" t="s">
        <v>75</v>
      </c>
      <c r="AW366" s="13" t="s">
        <v>29</v>
      </c>
      <c r="AX366" s="13" t="s">
        <v>67</v>
      </c>
      <c r="AY366" s="155" t="s">
        <v>132</v>
      </c>
    </row>
    <row r="367" spans="1:65" s="14" customFormat="1">
      <c r="B367" s="161"/>
      <c r="D367" s="149" t="s">
        <v>143</v>
      </c>
      <c r="E367" s="162" t="s">
        <v>3</v>
      </c>
      <c r="F367" s="163" t="s">
        <v>247</v>
      </c>
      <c r="H367" s="164">
        <v>20.61</v>
      </c>
      <c r="I367" s="165"/>
      <c r="L367" s="161"/>
      <c r="M367" s="166"/>
      <c r="N367" s="167"/>
      <c r="O367" s="167"/>
      <c r="P367" s="167"/>
      <c r="Q367" s="167"/>
      <c r="R367" s="167"/>
      <c r="S367" s="167"/>
      <c r="T367" s="168"/>
      <c r="AT367" s="162" t="s">
        <v>143</v>
      </c>
      <c r="AU367" s="162" t="s">
        <v>77</v>
      </c>
      <c r="AV367" s="14" t="s">
        <v>77</v>
      </c>
      <c r="AW367" s="14" t="s">
        <v>29</v>
      </c>
      <c r="AX367" s="14" t="s">
        <v>67</v>
      </c>
      <c r="AY367" s="162" t="s">
        <v>132</v>
      </c>
    </row>
    <row r="368" spans="1:65" s="15" customFormat="1">
      <c r="B368" s="169"/>
      <c r="D368" s="149" t="s">
        <v>143</v>
      </c>
      <c r="E368" s="170" t="s">
        <v>3</v>
      </c>
      <c r="F368" s="171" t="s">
        <v>148</v>
      </c>
      <c r="H368" s="172">
        <v>172.81</v>
      </c>
      <c r="I368" s="173"/>
      <c r="L368" s="169"/>
      <c r="M368" s="174"/>
      <c r="N368" s="175"/>
      <c r="O368" s="175"/>
      <c r="P368" s="175"/>
      <c r="Q368" s="175"/>
      <c r="R368" s="175"/>
      <c r="S368" s="175"/>
      <c r="T368" s="176"/>
      <c r="AT368" s="170" t="s">
        <v>143</v>
      </c>
      <c r="AU368" s="170" t="s">
        <v>77</v>
      </c>
      <c r="AV368" s="15" t="s">
        <v>139</v>
      </c>
      <c r="AW368" s="15" t="s">
        <v>29</v>
      </c>
      <c r="AX368" s="15" t="s">
        <v>75</v>
      </c>
      <c r="AY368" s="170" t="s">
        <v>132</v>
      </c>
    </row>
    <row r="369" spans="1:65" s="2" customFormat="1" ht="76.349999999999994" customHeight="1">
      <c r="A369" s="34"/>
      <c r="B369" s="135"/>
      <c r="C369" s="136" t="s">
        <v>478</v>
      </c>
      <c r="D369" s="136" t="s">
        <v>134</v>
      </c>
      <c r="E369" s="137" t="s">
        <v>479</v>
      </c>
      <c r="F369" s="138" t="s">
        <v>480</v>
      </c>
      <c r="G369" s="139" t="s">
        <v>242</v>
      </c>
      <c r="H369" s="140">
        <v>152.19999999999999</v>
      </c>
      <c r="I369" s="141"/>
      <c r="J369" s="142">
        <f>ROUND(I369*H369,2)</f>
        <v>0</v>
      </c>
      <c r="K369" s="138" t="s">
        <v>138</v>
      </c>
      <c r="L369" s="35"/>
      <c r="M369" s="143" t="s">
        <v>3</v>
      </c>
      <c r="N369" s="144" t="s">
        <v>38</v>
      </c>
      <c r="O369" s="55"/>
      <c r="P369" s="145">
        <f>O369*H369</f>
        <v>0</v>
      </c>
      <c r="Q369" s="145">
        <v>8.4250000000000005E-2</v>
      </c>
      <c r="R369" s="145">
        <f>Q369*H369</f>
        <v>12.822850000000001</v>
      </c>
      <c r="S369" s="145">
        <v>0</v>
      </c>
      <c r="T369" s="146">
        <f>S369*H369</f>
        <v>0</v>
      </c>
      <c r="U369" s="34"/>
      <c r="V369" s="34"/>
      <c r="W369" s="34"/>
      <c r="X369" s="34"/>
      <c r="Y369" s="34"/>
      <c r="Z369" s="34"/>
      <c r="AA369" s="34"/>
      <c r="AB369" s="34"/>
      <c r="AC369" s="34"/>
      <c r="AD369" s="34"/>
      <c r="AE369" s="34"/>
      <c r="AR369" s="147" t="s">
        <v>139</v>
      </c>
      <c r="AT369" s="147" t="s">
        <v>134</v>
      </c>
      <c r="AU369" s="147" t="s">
        <v>77</v>
      </c>
      <c r="AY369" s="19" t="s">
        <v>132</v>
      </c>
      <c r="BE369" s="148">
        <f>IF(N369="základní",J369,0)</f>
        <v>0</v>
      </c>
      <c r="BF369" s="148">
        <f>IF(N369="snížená",J369,0)</f>
        <v>0</v>
      </c>
      <c r="BG369" s="148">
        <f>IF(N369="zákl. přenesená",J369,0)</f>
        <v>0</v>
      </c>
      <c r="BH369" s="148">
        <f>IF(N369="sníž. přenesená",J369,0)</f>
        <v>0</v>
      </c>
      <c r="BI369" s="148">
        <f>IF(N369="nulová",J369,0)</f>
        <v>0</v>
      </c>
      <c r="BJ369" s="19" t="s">
        <v>75</v>
      </c>
      <c r="BK369" s="148">
        <f>ROUND(I369*H369,2)</f>
        <v>0</v>
      </c>
      <c r="BL369" s="19" t="s">
        <v>139</v>
      </c>
      <c r="BM369" s="147" t="s">
        <v>481</v>
      </c>
    </row>
    <row r="370" spans="1:65" s="2" customFormat="1" ht="156">
      <c r="A370" s="34"/>
      <c r="B370" s="35"/>
      <c r="C370" s="34"/>
      <c r="D370" s="149" t="s">
        <v>141</v>
      </c>
      <c r="E370" s="34"/>
      <c r="F370" s="150" t="s">
        <v>482</v>
      </c>
      <c r="G370" s="34"/>
      <c r="H370" s="34"/>
      <c r="I370" s="151"/>
      <c r="J370" s="34"/>
      <c r="K370" s="34"/>
      <c r="L370" s="35"/>
      <c r="M370" s="152"/>
      <c r="N370" s="153"/>
      <c r="O370" s="55"/>
      <c r="P370" s="55"/>
      <c r="Q370" s="55"/>
      <c r="R370" s="55"/>
      <c r="S370" s="55"/>
      <c r="T370" s="56"/>
      <c r="U370" s="34"/>
      <c r="V370" s="34"/>
      <c r="W370" s="34"/>
      <c r="X370" s="34"/>
      <c r="Y370" s="34"/>
      <c r="Z370" s="34"/>
      <c r="AA370" s="34"/>
      <c r="AB370" s="34"/>
      <c r="AC370" s="34"/>
      <c r="AD370" s="34"/>
      <c r="AE370" s="34"/>
      <c r="AT370" s="19" t="s">
        <v>141</v>
      </c>
      <c r="AU370" s="19" t="s">
        <v>77</v>
      </c>
    </row>
    <row r="371" spans="1:65" s="13" customFormat="1">
      <c r="B371" s="154"/>
      <c r="D371" s="149" t="s">
        <v>143</v>
      </c>
      <c r="E371" s="155" t="s">
        <v>3</v>
      </c>
      <c r="F371" s="156" t="s">
        <v>153</v>
      </c>
      <c r="H371" s="155" t="s">
        <v>3</v>
      </c>
      <c r="I371" s="157"/>
      <c r="L371" s="154"/>
      <c r="M371" s="158"/>
      <c r="N371" s="159"/>
      <c r="O371" s="159"/>
      <c r="P371" s="159"/>
      <c r="Q371" s="159"/>
      <c r="R371" s="159"/>
      <c r="S371" s="159"/>
      <c r="T371" s="160"/>
      <c r="AT371" s="155" t="s">
        <v>143</v>
      </c>
      <c r="AU371" s="155" t="s">
        <v>77</v>
      </c>
      <c r="AV371" s="13" t="s">
        <v>75</v>
      </c>
      <c r="AW371" s="13" t="s">
        <v>29</v>
      </c>
      <c r="AX371" s="13" t="s">
        <v>67</v>
      </c>
      <c r="AY371" s="155" t="s">
        <v>132</v>
      </c>
    </row>
    <row r="372" spans="1:65" s="14" customFormat="1">
      <c r="B372" s="161"/>
      <c r="D372" s="149" t="s">
        <v>143</v>
      </c>
      <c r="E372" s="162" t="s">
        <v>3</v>
      </c>
      <c r="F372" s="163" t="s">
        <v>245</v>
      </c>
      <c r="H372" s="164">
        <v>120.84</v>
      </c>
      <c r="I372" s="165"/>
      <c r="L372" s="161"/>
      <c r="M372" s="166"/>
      <c r="N372" s="167"/>
      <c r="O372" s="167"/>
      <c r="P372" s="167"/>
      <c r="Q372" s="167"/>
      <c r="R372" s="167"/>
      <c r="S372" s="167"/>
      <c r="T372" s="168"/>
      <c r="AT372" s="162" t="s">
        <v>143</v>
      </c>
      <c r="AU372" s="162" t="s">
        <v>77</v>
      </c>
      <c r="AV372" s="14" t="s">
        <v>77</v>
      </c>
      <c r="AW372" s="14" t="s">
        <v>29</v>
      </c>
      <c r="AX372" s="14" t="s">
        <v>67</v>
      </c>
      <c r="AY372" s="162" t="s">
        <v>132</v>
      </c>
    </row>
    <row r="373" spans="1:65" s="13" customFormat="1">
      <c r="B373" s="154"/>
      <c r="D373" s="149" t="s">
        <v>143</v>
      </c>
      <c r="E373" s="155" t="s">
        <v>3</v>
      </c>
      <c r="F373" s="156" t="s">
        <v>155</v>
      </c>
      <c r="H373" s="155" t="s">
        <v>3</v>
      </c>
      <c r="I373" s="157"/>
      <c r="L373" s="154"/>
      <c r="M373" s="158"/>
      <c r="N373" s="159"/>
      <c r="O373" s="159"/>
      <c r="P373" s="159"/>
      <c r="Q373" s="159"/>
      <c r="R373" s="159"/>
      <c r="S373" s="159"/>
      <c r="T373" s="160"/>
      <c r="AT373" s="155" t="s">
        <v>143</v>
      </c>
      <c r="AU373" s="155" t="s">
        <v>77</v>
      </c>
      <c r="AV373" s="13" t="s">
        <v>75</v>
      </c>
      <c r="AW373" s="13" t="s">
        <v>29</v>
      </c>
      <c r="AX373" s="13" t="s">
        <v>67</v>
      </c>
      <c r="AY373" s="155" t="s">
        <v>132</v>
      </c>
    </row>
    <row r="374" spans="1:65" s="14" customFormat="1">
      <c r="B374" s="161"/>
      <c r="D374" s="149" t="s">
        <v>143</v>
      </c>
      <c r="E374" s="162" t="s">
        <v>3</v>
      </c>
      <c r="F374" s="163" t="s">
        <v>246</v>
      </c>
      <c r="H374" s="164">
        <v>31.36</v>
      </c>
      <c r="I374" s="165"/>
      <c r="L374" s="161"/>
      <c r="M374" s="166"/>
      <c r="N374" s="167"/>
      <c r="O374" s="167"/>
      <c r="P374" s="167"/>
      <c r="Q374" s="167"/>
      <c r="R374" s="167"/>
      <c r="S374" s="167"/>
      <c r="T374" s="168"/>
      <c r="AT374" s="162" t="s">
        <v>143</v>
      </c>
      <c r="AU374" s="162" t="s">
        <v>77</v>
      </c>
      <c r="AV374" s="14" t="s">
        <v>77</v>
      </c>
      <c r="AW374" s="14" t="s">
        <v>29</v>
      </c>
      <c r="AX374" s="14" t="s">
        <v>67</v>
      </c>
      <c r="AY374" s="162" t="s">
        <v>132</v>
      </c>
    </row>
    <row r="375" spans="1:65" s="15" customFormat="1">
      <c r="B375" s="169"/>
      <c r="D375" s="149" t="s">
        <v>143</v>
      </c>
      <c r="E375" s="170" t="s">
        <v>3</v>
      </c>
      <c r="F375" s="171" t="s">
        <v>148</v>
      </c>
      <c r="H375" s="172">
        <v>152.19999999999999</v>
      </c>
      <c r="I375" s="173"/>
      <c r="L375" s="169"/>
      <c r="M375" s="174"/>
      <c r="N375" s="175"/>
      <c r="O375" s="175"/>
      <c r="P375" s="175"/>
      <c r="Q375" s="175"/>
      <c r="R375" s="175"/>
      <c r="S375" s="175"/>
      <c r="T375" s="176"/>
      <c r="AT375" s="170" t="s">
        <v>143</v>
      </c>
      <c r="AU375" s="170" t="s">
        <v>77</v>
      </c>
      <c r="AV375" s="15" t="s">
        <v>139</v>
      </c>
      <c r="AW375" s="15" t="s">
        <v>29</v>
      </c>
      <c r="AX375" s="15" t="s">
        <v>75</v>
      </c>
      <c r="AY375" s="170" t="s">
        <v>132</v>
      </c>
    </row>
    <row r="376" spans="1:65" s="2" customFormat="1" ht="14.45" customHeight="1">
      <c r="A376" s="34"/>
      <c r="B376" s="135"/>
      <c r="C376" s="177" t="s">
        <v>483</v>
      </c>
      <c r="D376" s="177" t="s">
        <v>228</v>
      </c>
      <c r="E376" s="178" t="s">
        <v>484</v>
      </c>
      <c r="F376" s="179" t="s">
        <v>485</v>
      </c>
      <c r="G376" s="180" t="s">
        <v>242</v>
      </c>
      <c r="H376" s="181">
        <v>155.244</v>
      </c>
      <c r="I376" s="182"/>
      <c r="J376" s="183">
        <f>ROUND(I376*H376,2)</f>
        <v>0</v>
      </c>
      <c r="K376" s="179" t="s">
        <v>138</v>
      </c>
      <c r="L376" s="184"/>
      <c r="M376" s="185" t="s">
        <v>3</v>
      </c>
      <c r="N376" s="186" t="s">
        <v>38</v>
      </c>
      <c r="O376" s="55"/>
      <c r="P376" s="145">
        <f>O376*H376</f>
        <v>0</v>
      </c>
      <c r="Q376" s="145">
        <v>0.13100000000000001</v>
      </c>
      <c r="R376" s="145">
        <f>Q376*H376</f>
        <v>20.336964000000002</v>
      </c>
      <c r="S376" s="145">
        <v>0</v>
      </c>
      <c r="T376" s="146">
        <f>S376*H376</f>
        <v>0</v>
      </c>
      <c r="U376" s="34"/>
      <c r="V376" s="34"/>
      <c r="W376" s="34"/>
      <c r="X376" s="34"/>
      <c r="Y376" s="34"/>
      <c r="Z376" s="34"/>
      <c r="AA376" s="34"/>
      <c r="AB376" s="34"/>
      <c r="AC376" s="34"/>
      <c r="AD376" s="34"/>
      <c r="AE376" s="34"/>
      <c r="AR376" s="147" t="s">
        <v>191</v>
      </c>
      <c r="AT376" s="147" t="s">
        <v>228</v>
      </c>
      <c r="AU376" s="147" t="s">
        <v>77</v>
      </c>
      <c r="AY376" s="19" t="s">
        <v>132</v>
      </c>
      <c r="BE376" s="148">
        <f>IF(N376="základní",J376,0)</f>
        <v>0</v>
      </c>
      <c r="BF376" s="148">
        <f>IF(N376="snížená",J376,0)</f>
        <v>0</v>
      </c>
      <c r="BG376" s="148">
        <f>IF(N376="zákl. přenesená",J376,0)</f>
        <v>0</v>
      </c>
      <c r="BH376" s="148">
        <f>IF(N376="sníž. přenesená",J376,0)</f>
        <v>0</v>
      </c>
      <c r="BI376" s="148">
        <f>IF(N376="nulová",J376,0)</f>
        <v>0</v>
      </c>
      <c r="BJ376" s="19" t="s">
        <v>75</v>
      </c>
      <c r="BK376" s="148">
        <f>ROUND(I376*H376,2)</f>
        <v>0</v>
      </c>
      <c r="BL376" s="19" t="s">
        <v>139</v>
      </c>
      <c r="BM376" s="147" t="s">
        <v>486</v>
      </c>
    </row>
    <row r="377" spans="1:65" s="14" customFormat="1">
      <c r="B377" s="161"/>
      <c r="D377" s="149" t="s">
        <v>143</v>
      </c>
      <c r="E377" s="162" t="s">
        <v>3</v>
      </c>
      <c r="F377" s="163" t="s">
        <v>487</v>
      </c>
      <c r="H377" s="164">
        <v>155.244</v>
      </c>
      <c r="I377" s="165"/>
      <c r="L377" s="161"/>
      <c r="M377" s="166"/>
      <c r="N377" s="167"/>
      <c r="O377" s="167"/>
      <c r="P377" s="167"/>
      <c r="Q377" s="167"/>
      <c r="R377" s="167"/>
      <c r="S377" s="167"/>
      <c r="T377" s="168"/>
      <c r="AT377" s="162" t="s">
        <v>143</v>
      </c>
      <c r="AU377" s="162" t="s">
        <v>77</v>
      </c>
      <c r="AV377" s="14" t="s">
        <v>77</v>
      </c>
      <c r="AW377" s="14" t="s">
        <v>29</v>
      </c>
      <c r="AX377" s="14" t="s">
        <v>75</v>
      </c>
      <c r="AY377" s="162" t="s">
        <v>132</v>
      </c>
    </row>
    <row r="378" spans="1:65" s="12" customFormat="1" ht="22.9" customHeight="1">
      <c r="B378" s="122"/>
      <c r="D378" s="123" t="s">
        <v>66</v>
      </c>
      <c r="E378" s="133" t="s">
        <v>488</v>
      </c>
      <c r="F378" s="133" t="s">
        <v>489</v>
      </c>
      <c r="I378" s="125"/>
      <c r="J378" s="134">
        <f>BK378</f>
        <v>0</v>
      </c>
      <c r="L378" s="122"/>
      <c r="M378" s="127"/>
      <c r="N378" s="128"/>
      <c r="O378" s="128"/>
      <c r="P378" s="129">
        <f>SUM(P379:P461)</f>
        <v>0</v>
      </c>
      <c r="Q378" s="128"/>
      <c r="R378" s="129">
        <f>SUM(R379:R461)</f>
        <v>6.3793214300000001</v>
      </c>
      <c r="S378" s="128"/>
      <c r="T378" s="130">
        <f>SUM(T379:T461)</f>
        <v>0</v>
      </c>
      <c r="AR378" s="123" t="s">
        <v>75</v>
      </c>
      <c r="AT378" s="131" t="s">
        <v>66</v>
      </c>
      <c r="AU378" s="131" t="s">
        <v>75</v>
      </c>
      <c r="AY378" s="123" t="s">
        <v>132</v>
      </c>
      <c r="BK378" s="132">
        <f>SUM(BK379:BK461)</f>
        <v>0</v>
      </c>
    </row>
    <row r="379" spans="1:65" s="2" customFormat="1" ht="24.2" customHeight="1">
      <c r="A379" s="34"/>
      <c r="B379" s="135"/>
      <c r="C379" s="136" t="s">
        <v>490</v>
      </c>
      <c r="D379" s="136" t="s">
        <v>134</v>
      </c>
      <c r="E379" s="137" t="s">
        <v>491</v>
      </c>
      <c r="F379" s="138" t="s">
        <v>492</v>
      </c>
      <c r="G379" s="139" t="s">
        <v>242</v>
      </c>
      <c r="H379" s="140">
        <v>2.0659999999999998</v>
      </c>
      <c r="I379" s="141"/>
      <c r="J379" s="142">
        <f>ROUND(I379*H379,2)</f>
        <v>0</v>
      </c>
      <c r="K379" s="138" t="s">
        <v>138</v>
      </c>
      <c r="L379" s="35"/>
      <c r="M379" s="143" t="s">
        <v>3</v>
      </c>
      <c r="N379" s="144" t="s">
        <v>38</v>
      </c>
      <c r="O379" s="55"/>
      <c r="P379" s="145">
        <f>O379*H379</f>
        <v>0</v>
      </c>
      <c r="Q379" s="145">
        <v>4.1529999999999997E-2</v>
      </c>
      <c r="R379" s="145">
        <f>Q379*H379</f>
        <v>8.5800979999999985E-2</v>
      </c>
      <c r="S379" s="145">
        <v>0</v>
      </c>
      <c r="T379" s="146">
        <f>S379*H379</f>
        <v>0</v>
      </c>
      <c r="U379" s="34"/>
      <c r="V379" s="34"/>
      <c r="W379" s="34"/>
      <c r="X379" s="34"/>
      <c r="Y379" s="34"/>
      <c r="Z379" s="34"/>
      <c r="AA379" s="34"/>
      <c r="AB379" s="34"/>
      <c r="AC379" s="34"/>
      <c r="AD379" s="34"/>
      <c r="AE379" s="34"/>
      <c r="AR379" s="147" t="s">
        <v>139</v>
      </c>
      <c r="AT379" s="147" t="s">
        <v>134</v>
      </c>
      <c r="AU379" s="147" t="s">
        <v>77</v>
      </c>
      <c r="AY379" s="19" t="s">
        <v>132</v>
      </c>
      <c r="BE379" s="148">
        <f>IF(N379="základní",J379,0)</f>
        <v>0</v>
      </c>
      <c r="BF379" s="148">
        <f>IF(N379="snížená",J379,0)</f>
        <v>0</v>
      </c>
      <c r="BG379" s="148">
        <f>IF(N379="zákl. přenesená",J379,0)</f>
        <v>0</v>
      </c>
      <c r="BH379" s="148">
        <f>IF(N379="sníž. přenesená",J379,0)</f>
        <v>0</v>
      </c>
      <c r="BI379" s="148">
        <f>IF(N379="nulová",J379,0)</f>
        <v>0</v>
      </c>
      <c r="BJ379" s="19" t="s">
        <v>75</v>
      </c>
      <c r="BK379" s="148">
        <f>ROUND(I379*H379,2)</f>
        <v>0</v>
      </c>
      <c r="BL379" s="19" t="s">
        <v>139</v>
      </c>
      <c r="BM379" s="147" t="s">
        <v>493</v>
      </c>
    </row>
    <row r="380" spans="1:65" s="13" customFormat="1">
      <c r="B380" s="154"/>
      <c r="D380" s="149" t="s">
        <v>143</v>
      </c>
      <c r="E380" s="155" t="s">
        <v>3</v>
      </c>
      <c r="F380" s="156" t="s">
        <v>494</v>
      </c>
      <c r="H380" s="155" t="s">
        <v>3</v>
      </c>
      <c r="I380" s="157"/>
      <c r="L380" s="154"/>
      <c r="M380" s="158"/>
      <c r="N380" s="159"/>
      <c r="O380" s="159"/>
      <c r="P380" s="159"/>
      <c r="Q380" s="159"/>
      <c r="R380" s="159"/>
      <c r="S380" s="159"/>
      <c r="T380" s="160"/>
      <c r="AT380" s="155" t="s">
        <v>143</v>
      </c>
      <c r="AU380" s="155" t="s">
        <v>77</v>
      </c>
      <c r="AV380" s="13" t="s">
        <v>75</v>
      </c>
      <c r="AW380" s="13" t="s">
        <v>29</v>
      </c>
      <c r="AX380" s="13" t="s">
        <v>67</v>
      </c>
      <c r="AY380" s="155" t="s">
        <v>132</v>
      </c>
    </row>
    <row r="381" spans="1:65" s="14" customFormat="1">
      <c r="B381" s="161"/>
      <c r="D381" s="149" t="s">
        <v>143</v>
      </c>
      <c r="E381" s="162" t="s">
        <v>3</v>
      </c>
      <c r="F381" s="163" t="s">
        <v>495</v>
      </c>
      <c r="H381" s="164">
        <v>0.93899999999999995</v>
      </c>
      <c r="I381" s="165"/>
      <c r="L381" s="161"/>
      <c r="M381" s="166"/>
      <c r="N381" s="167"/>
      <c r="O381" s="167"/>
      <c r="P381" s="167"/>
      <c r="Q381" s="167"/>
      <c r="R381" s="167"/>
      <c r="S381" s="167"/>
      <c r="T381" s="168"/>
      <c r="AT381" s="162" t="s">
        <v>143</v>
      </c>
      <c r="AU381" s="162" t="s">
        <v>77</v>
      </c>
      <c r="AV381" s="14" t="s">
        <v>77</v>
      </c>
      <c r="AW381" s="14" t="s">
        <v>29</v>
      </c>
      <c r="AX381" s="14" t="s">
        <v>67</v>
      </c>
      <c r="AY381" s="162" t="s">
        <v>132</v>
      </c>
    </row>
    <row r="382" spans="1:65" s="14" customFormat="1">
      <c r="B382" s="161"/>
      <c r="D382" s="149" t="s">
        <v>143</v>
      </c>
      <c r="E382" s="162" t="s">
        <v>3</v>
      </c>
      <c r="F382" s="163" t="s">
        <v>496</v>
      </c>
      <c r="H382" s="164">
        <v>1.127</v>
      </c>
      <c r="I382" s="165"/>
      <c r="L382" s="161"/>
      <c r="M382" s="166"/>
      <c r="N382" s="167"/>
      <c r="O382" s="167"/>
      <c r="P382" s="167"/>
      <c r="Q382" s="167"/>
      <c r="R382" s="167"/>
      <c r="S382" s="167"/>
      <c r="T382" s="168"/>
      <c r="AT382" s="162" t="s">
        <v>143</v>
      </c>
      <c r="AU382" s="162" t="s">
        <v>77</v>
      </c>
      <c r="AV382" s="14" t="s">
        <v>77</v>
      </c>
      <c r="AW382" s="14" t="s">
        <v>29</v>
      </c>
      <c r="AX382" s="14" t="s">
        <v>67</v>
      </c>
      <c r="AY382" s="162" t="s">
        <v>132</v>
      </c>
    </row>
    <row r="383" spans="1:65" s="15" customFormat="1">
      <c r="B383" s="169"/>
      <c r="D383" s="149" t="s">
        <v>143</v>
      </c>
      <c r="E383" s="170" t="s">
        <v>3</v>
      </c>
      <c r="F383" s="171" t="s">
        <v>148</v>
      </c>
      <c r="H383" s="172">
        <v>2.0659999999999998</v>
      </c>
      <c r="I383" s="173"/>
      <c r="L383" s="169"/>
      <c r="M383" s="174"/>
      <c r="N383" s="175"/>
      <c r="O383" s="175"/>
      <c r="P383" s="175"/>
      <c r="Q383" s="175"/>
      <c r="R383" s="175"/>
      <c r="S383" s="175"/>
      <c r="T383" s="176"/>
      <c r="AT383" s="170" t="s">
        <v>143</v>
      </c>
      <c r="AU383" s="170" t="s">
        <v>77</v>
      </c>
      <c r="AV383" s="15" t="s">
        <v>139</v>
      </c>
      <c r="AW383" s="15" t="s">
        <v>29</v>
      </c>
      <c r="AX383" s="15" t="s">
        <v>75</v>
      </c>
      <c r="AY383" s="170" t="s">
        <v>132</v>
      </c>
    </row>
    <row r="384" spans="1:65" s="2" customFormat="1" ht="24.2" customHeight="1">
      <c r="A384" s="34"/>
      <c r="B384" s="135"/>
      <c r="C384" s="136" t="s">
        <v>497</v>
      </c>
      <c r="D384" s="136" t="s">
        <v>134</v>
      </c>
      <c r="E384" s="137" t="s">
        <v>498</v>
      </c>
      <c r="F384" s="138" t="s">
        <v>499</v>
      </c>
      <c r="G384" s="139" t="s">
        <v>242</v>
      </c>
      <c r="H384" s="140">
        <v>398.78199999999998</v>
      </c>
      <c r="I384" s="141"/>
      <c r="J384" s="142">
        <f>ROUND(I384*H384,2)</f>
        <v>0</v>
      </c>
      <c r="K384" s="138" t="s">
        <v>138</v>
      </c>
      <c r="L384" s="35"/>
      <c r="M384" s="143" t="s">
        <v>3</v>
      </c>
      <c r="N384" s="144" t="s">
        <v>38</v>
      </c>
      <c r="O384" s="55"/>
      <c r="P384" s="145">
        <f>O384*H384</f>
        <v>0</v>
      </c>
      <c r="Q384" s="145">
        <v>3.0000000000000001E-3</v>
      </c>
      <c r="R384" s="145">
        <f>Q384*H384</f>
        <v>1.1963459999999999</v>
      </c>
      <c r="S384" s="145">
        <v>0</v>
      </c>
      <c r="T384" s="146">
        <f>S384*H384</f>
        <v>0</v>
      </c>
      <c r="U384" s="34"/>
      <c r="V384" s="34"/>
      <c r="W384" s="34"/>
      <c r="X384" s="34"/>
      <c r="Y384" s="34"/>
      <c r="Z384" s="34"/>
      <c r="AA384" s="34"/>
      <c r="AB384" s="34"/>
      <c r="AC384" s="34"/>
      <c r="AD384" s="34"/>
      <c r="AE384" s="34"/>
      <c r="AR384" s="147" t="s">
        <v>139</v>
      </c>
      <c r="AT384" s="147" t="s">
        <v>134</v>
      </c>
      <c r="AU384" s="147" t="s">
        <v>77</v>
      </c>
      <c r="AY384" s="19" t="s">
        <v>132</v>
      </c>
      <c r="BE384" s="148">
        <f>IF(N384="základní",J384,0)</f>
        <v>0</v>
      </c>
      <c r="BF384" s="148">
        <f>IF(N384="snížená",J384,0)</f>
        <v>0</v>
      </c>
      <c r="BG384" s="148">
        <f>IF(N384="zákl. přenesená",J384,0)</f>
        <v>0</v>
      </c>
      <c r="BH384" s="148">
        <f>IF(N384="sníž. přenesená",J384,0)</f>
        <v>0</v>
      </c>
      <c r="BI384" s="148">
        <f>IF(N384="nulová",J384,0)</f>
        <v>0</v>
      </c>
      <c r="BJ384" s="19" t="s">
        <v>75</v>
      </c>
      <c r="BK384" s="148">
        <f>ROUND(I384*H384,2)</f>
        <v>0</v>
      </c>
      <c r="BL384" s="19" t="s">
        <v>139</v>
      </c>
      <c r="BM384" s="147" t="s">
        <v>500</v>
      </c>
    </row>
    <row r="385" spans="2:51" s="13" customFormat="1">
      <c r="B385" s="154"/>
      <c r="D385" s="149" t="s">
        <v>143</v>
      </c>
      <c r="E385" s="155" t="s">
        <v>3</v>
      </c>
      <c r="F385" s="156" t="s">
        <v>501</v>
      </c>
      <c r="H385" s="155" t="s">
        <v>3</v>
      </c>
      <c r="I385" s="157"/>
      <c r="L385" s="154"/>
      <c r="M385" s="158"/>
      <c r="N385" s="159"/>
      <c r="O385" s="159"/>
      <c r="P385" s="159"/>
      <c r="Q385" s="159"/>
      <c r="R385" s="159"/>
      <c r="S385" s="159"/>
      <c r="T385" s="160"/>
      <c r="AT385" s="155" t="s">
        <v>143</v>
      </c>
      <c r="AU385" s="155" t="s">
        <v>77</v>
      </c>
      <c r="AV385" s="13" t="s">
        <v>75</v>
      </c>
      <c r="AW385" s="13" t="s">
        <v>29</v>
      </c>
      <c r="AX385" s="13" t="s">
        <v>67</v>
      </c>
      <c r="AY385" s="155" t="s">
        <v>132</v>
      </c>
    </row>
    <row r="386" spans="2:51" s="14" customFormat="1">
      <c r="B386" s="161"/>
      <c r="D386" s="149" t="s">
        <v>143</v>
      </c>
      <c r="E386" s="162" t="s">
        <v>3</v>
      </c>
      <c r="F386" s="163" t="s">
        <v>502</v>
      </c>
      <c r="H386" s="164">
        <v>56.23</v>
      </c>
      <c r="I386" s="165"/>
      <c r="L386" s="161"/>
      <c r="M386" s="166"/>
      <c r="N386" s="167"/>
      <c r="O386" s="167"/>
      <c r="P386" s="167"/>
      <c r="Q386" s="167"/>
      <c r="R386" s="167"/>
      <c r="S386" s="167"/>
      <c r="T386" s="168"/>
      <c r="AT386" s="162" t="s">
        <v>143</v>
      </c>
      <c r="AU386" s="162" t="s">
        <v>77</v>
      </c>
      <c r="AV386" s="14" t="s">
        <v>77</v>
      </c>
      <c r="AW386" s="14" t="s">
        <v>29</v>
      </c>
      <c r="AX386" s="14" t="s">
        <v>67</v>
      </c>
      <c r="AY386" s="162" t="s">
        <v>132</v>
      </c>
    </row>
    <row r="387" spans="2:51" s="14" customFormat="1">
      <c r="B387" s="161"/>
      <c r="D387" s="149" t="s">
        <v>143</v>
      </c>
      <c r="E387" s="162" t="s">
        <v>3</v>
      </c>
      <c r="F387" s="163" t="s">
        <v>503</v>
      </c>
      <c r="H387" s="164">
        <v>3.0920000000000001</v>
      </c>
      <c r="I387" s="165"/>
      <c r="L387" s="161"/>
      <c r="M387" s="166"/>
      <c r="N387" s="167"/>
      <c r="O387" s="167"/>
      <c r="P387" s="167"/>
      <c r="Q387" s="167"/>
      <c r="R387" s="167"/>
      <c r="S387" s="167"/>
      <c r="T387" s="168"/>
      <c r="AT387" s="162" t="s">
        <v>143</v>
      </c>
      <c r="AU387" s="162" t="s">
        <v>77</v>
      </c>
      <c r="AV387" s="14" t="s">
        <v>77</v>
      </c>
      <c r="AW387" s="14" t="s">
        <v>29</v>
      </c>
      <c r="AX387" s="14" t="s">
        <v>67</v>
      </c>
      <c r="AY387" s="162" t="s">
        <v>132</v>
      </c>
    </row>
    <row r="388" spans="2:51" s="13" customFormat="1">
      <c r="B388" s="154"/>
      <c r="D388" s="149" t="s">
        <v>143</v>
      </c>
      <c r="E388" s="155" t="s">
        <v>3</v>
      </c>
      <c r="F388" s="156" t="s">
        <v>504</v>
      </c>
      <c r="H388" s="155" t="s">
        <v>3</v>
      </c>
      <c r="I388" s="157"/>
      <c r="L388" s="154"/>
      <c r="M388" s="158"/>
      <c r="N388" s="159"/>
      <c r="O388" s="159"/>
      <c r="P388" s="159"/>
      <c r="Q388" s="159"/>
      <c r="R388" s="159"/>
      <c r="S388" s="159"/>
      <c r="T388" s="160"/>
      <c r="AT388" s="155" t="s">
        <v>143</v>
      </c>
      <c r="AU388" s="155" t="s">
        <v>77</v>
      </c>
      <c r="AV388" s="13" t="s">
        <v>75</v>
      </c>
      <c r="AW388" s="13" t="s">
        <v>29</v>
      </c>
      <c r="AX388" s="13" t="s">
        <v>67</v>
      </c>
      <c r="AY388" s="155" t="s">
        <v>132</v>
      </c>
    </row>
    <row r="389" spans="2:51" s="14" customFormat="1" ht="22.5">
      <c r="B389" s="161"/>
      <c r="D389" s="149" t="s">
        <v>143</v>
      </c>
      <c r="E389" s="162" t="s">
        <v>3</v>
      </c>
      <c r="F389" s="163" t="s">
        <v>505</v>
      </c>
      <c r="H389" s="164">
        <v>34.103999999999999</v>
      </c>
      <c r="I389" s="165"/>
      <c r="L389" s="161"/>
      <c r="M389" s="166"/>
      <c r="N389" s="167"/>
      <c r="O389" s="167"/>
      <c r="P389" s="167"/>
      <c r="Q389" s="167"/>
      <c r="R389" s="167"/>
      <c r="S389" s="167"/>
      <c r="T389" s="168"/>
      <c r="AT389" s="162" t="s">
        <v>143</v>
      </c>
      <c r="AU389" s="162" t="s">
        <v>77</v>
      </c>
      <c r="AV389" s="14" t="s">
        <v>77</v>
      </c>
      <c r="AW389" s="14" t="s">
        <v>29</v>
      </c>
      <c r="AX389" s="14" t="s">
        <v>67</v>
      </c>
      <c r="AY389" s="162" t="s">
        <v>132</v>
      </c>
    </row>
    <row r="390" spans="2:51" s="14" customFormat="1">
      <c r="B390" s="161"/>
      <c r="D390" s="149" t="s">
        <v>143</v>
      </c>
      <c r="E390" s="162" t="s">
        <v>3</v>
      </c>
      <c r="F390" s="163" t="s">
        <v>506</v>
      </c>
      <c r="H390" s="164">
        <v>-2.25</v>
      </c>
      <c r="I390" s="165"/>
      <c r="L390" s="161"/>
      <c r="M390" s="166"/>
      <c r="N390" s="167"/>
      <c r="O390" s="167"/>
      <c r="P390" s="167"/>
      <c r="Q390" s="167"/>
      <c r="R390" s="167"/>
      <c r="S390" s="167"/>
      <c r="T390" s="168"/>
      <c r="AT390" s="162" t="s">
        <v>143</v>
      </c>
      <c r="AU390" s="162" t="s">
        <v>77</v>
      </c>
      <c r="AV390" s="14" t="s">
        <v>77</v>
      </c>
      <c r="AW390" s="14" t="s">
        <v>29</v>
      </c>
      <c r="AX390" s="14" t="s">
        <v>67</v>
      </c>
      <c r="AY390" s="162" t="s">
        <v>132</v>
      </c>
    </row>
    <row r="391" spans="2:51" s="13" customFormat="1">
      <c r="B391" s="154"/>
      <c r="D391" s="149" t="s">
        <v>143</v>
      </c>
      <c r="E391" s="155" t="s">
        <v>3</v>
      </c>
      <c r="F391" s="156" t="s">
        <v>507</v>
      </c>
      <c r="H391" s="155" t="s">
        <v>3</v>
      </c>
      <c r="I391" s="157"/>
      <c r="L391" s="154"/>
      <c r="M391" s="158"/>
      <c r="N391" s="159"/>
      <c r="O391" s="159"/>
      <c r="P391" s="159"/>
      <c r="Q391" s="159"/>
      <c r="R391" s="159"/>
      <c r="S391" s="159"/>
      <c r="T391" s="160"/>
      <c r="AT391" s="155" t="s">
        <v>143</v>
      </c>
      <c r="AU391" s="155" t="s">
        <v>77</v>
      </c>
      <c r="AV391" s="13" t="s">
        <v>75</v>
      </c>
      <c r="AW391" s="13" t="s">
        <v>29</v>
      </c>
      <c r="AX391" s="13" t="s">
        <v>67</v>
      </c>
      <c r="AY391" s="155" t="s">
        <v>132</v>
      </c>
    </row>
    <row r="392" spans="2:51" s="14" customFormat="1" ht="33.75">
      <c r="B392" s="161"/>
      <c r="D392" s="149" t="s">
        <v>143</v>
      </c>
      <c r="E392" s="162" t="s">
        <v>3</v>
      </c>
      <c r="F392" s="163" t="s">
        <v>508</v>
      </c>
      <c r="H392" s="164">
        <v>28.872</v>
      </c>
      <c r="I392" s="165"/>
      <c r="L392" s="161"/>
      <c r="M392" s="166"/>
      <c r="N392" s="167"/>
      <c r="O392" s="167"/>
      <c r="P392" s="167"/>
      <c r="Q392" s="167"/>
      <c r="R392" s="167"/>
      <c r="S392" s="167"/>
      <c r="T392" s="168"/>
      <c r="AT392" s="162" t="s">
        <v>143</v>
      </c>
      <c r="AU392" s="162" t="s">
        <v>77</v>
      </c>
      <c r="AV392" s="14" t="s">
        <v>77</v>
      </c>
      <c r="AW392" s="14" t="s">
        <v>29</v>
      </c>
      <c r="AX392" s="14" t="s">
        <v>67</v>
      </c>
      <c r="AY392" s="162" t="s">
        <v>132</v>
      </c>
    </row>
    <row r="393" spans="2:51" s="14" customFormat="1">
      <c r="B393" s="161"/>
      <c r="D393" s="149" t="s">
        <v>143</v>
      </c>
      <c r="E393" s="162" t="s">
        <v>3</v>
      </c>
      <c r="F393" s="163" t="s">
        <v>509</v>
      </c>
      <c r="H393" s="164">
        <v>-14.01</v>
      </c>
      <c r="I393" s="165"/>
      <c r="L393" s="161"/>
      <c r="M393" s="166"/>
      <c r="N393" s="167"/>
      <c r="O393" s="167"/>
      <c r="P393" s="167"/>
      <c r="Q393" s="167"/>
      <c r="R393" s="167"/>
      <c r="S393" s="167"/>
      <c r="T393" s="168"/>
      <c r="AT393" s="162" t="s">
        <v>143</v>
      </c>
      <c r="AU393" s="162" t="s">
        <v>77</v>
      </c>
      <c r="AV393" s="14" t="s">
        <v>77</v>
      </c>
      <c r="AW393" s="14" t="s">
        <v>29</v>
      </c>
      <c r="AX393" s="14" t="s">
        <v>67</v>
      </c>
      <c r="AY393" s="162" t="s">
        <v>132</v>
      </c>
    </row>
    <row r="394" spans="2:51" s="13" customFormat="1">
      <c r="B394" s="154"/>
      <c r="D394" s="149" t="s">
        <v>143</v>
      </c>
      <c r="E394" s="155" t="s">
        <v>3</v>
      </c>
      <c r="F394" s="156" t="s">
        <v>510</v>
      </c>
      <c r="H394" s="155" t="s">
        <v>3</v>
      </c>
      <c r="I394" s="157"/>
      <c r="L394" s="154"/>
      <c r="M394" s="158"/>
      <c r="N394" s="159"/>
      <c r="O394" s="159"/>
      <c r="P394" s="159"/>
      <c r="Q394" s="159"/>
      <c r="R394" s="159"/>
      <c r="S394" s="159"/>
      <c r="T394" s="160"/>
      <c r="AT394" s="155" t="s">
        <v>143</v>
      </c>
      <c r="AU394" s="155" t="s">
        <v>77</v>
      </c>
      <c r="AV394" s="13" t="s">
        <v>75</v>
      </c>
      <c r="AW394" s="13" t="s">
        <v>29</v>
      </c>
      <c r="AX394" s="13" t="s">
        <v>67</v>
      </c>
      <c r="AY394" s="155" t="s">
        <v>132</v>
      </c>
    </row>
    <row r="395" spans="2:51" s="14" customFormat="1">
      <c r="B395" s="161"/>
      <c r="D395" s="149" t="s">
        <v>143</v>
      </c>
      <c r="E395" s="162" t="s">
        <v>3</v>
      </c>
      <c r="F395" s="163" t="s">
        <v>511</v>
      </c>
      <c r="H395" s="164">
        <v>33.372</v>
      </c>
      <c r="I395" s="165"/>
      <c r="L395" s="161"/>
      <c r="M395" s="166"/>
      <c r="N395" s="167"/>
      <c r="O395" s="167"/>
      <c r="P395" s="167"/>
      <c r="Q395" s="167"/>
      <c r="R395" s="167"/>
      <c r="S395" s="167"/>
      <c r="T395" s="168"/>
      <c r="AT395" s="162" t="s">
        <v>143</v>
      </c>
      <c r="AU395" s="162" t="s">
        <v>77</v>
      </c>
      <c r="AV395" s="14" t="s">
        <v>77</v>
      </c>
      <c r="AW395" s="14" t="s">
        <v>29</v>
      </c>
      <c r="AX395" s="14" t="s">
        <v>67</v>
      </c>
      <c r="AY395" s="162" t="s">
        <v>132</v>
      </c>
    </row>
    <row r="396" spans="2:51" s="14" customFormat="1">
      <c r="B396" s="161"/>
      <c r="D396" s="149" t="s">
        <v>143</v>
      </c>
      <c r="E396" s="162" t="s">
        <v>3</v>
      </c>
      <c r="F396" s="163" t="s">
        <v>512</v>
      </c>
      <c r="H396" s="164">
        <v>-14.01</v>
      </c>
      <c r="I396" s="165"/>
      <c r="L396" s="161"/>
      <c r="M396" s="166"/>
      <c r="N396" s="167"/>
      <c r="O396" s="167"/>
      <c r="P396" s="167"/>
      <c r="Q396" s="167"/>
      <c r="R396" s="167"/>
      <c r="S396" s="167"/>
      <c r="T396" s="168"/>
      <c r="AT396" s="162" t="s">
        <v>143</v>
      </c>
      <c r="AU396" s="162" t="s">
        <v>77</v>
      </c>
      <c r="AV396" s="14" t="s">
        <v>77</v>
      </c>
      <c r="AW396" s="14" t="s">
        <v>29</v>
      </c>
      <c r="AX396" s="14" t="s">
        <v>67</v>
      </c>
      <c r="AY396" s="162" t="s">
        <v>132</v>
      </c>
    </row>
    <row r="397" spans="2:51" s="13" customFormat="1">
      <c r="B397" s="154"/>
      <c r="D397" s="149" t="s">
        <v>143</v>
      </c>
      <c r="E397" s="155" t="s">
        <v>3</v>
      </c>
      <c r="F397" s="156" t="s">
        <v>513</v>
      </c>
      <c r="H397" s="155" t="s">
        <v>3</v>
      </c>
      <c r="I397" s="157"/>
      <c r="L397" s="154"/>
      <c r="M397" s="158"/>
      <c r="N397" s="159"/>
      <c r="O397" s="159"/>
      <c r="P397" s="159"/>
      <c r="Q397" s="159"/>
      <c r="R397" s="159"/>
      <c r="S397" s="159"/>
      <c r="T397" s="160"/>
      <c r="AT397" s="155" t="s">
        <v>143</v>
      </c>
      <c r="AU397" s="155" t="s">
        <v>77</v>
      </c>
      <c r="AV397" s="13" t="s">
        <v>75</v>
      </c>
      <c r="AW397" s="13" t="s">
        <v>29</v>
      </c>
      <c r="AX397" s="13" t="s">
        <v>67</v>
      </c>
      <c r="AY397" s="155" t="s">
        <v>132</v>
      </c>
    </row>
    <row r="398" spans="2:51" s="14" customFormat="1" ht="22.5">
      <c r="B398" s="161"/>
      <c r="D398" s="149" t="s">
        <v>143</v>
      </c>
      <c r="E398" s="162" t="s">
        <v>3</v>
      </c>
      <c r="F398" s="163" t="s">
        <v>514</v>
      </c>
      <c r="H398" s="164">
        <v>68.33</v>
      </c>
      <c r="I398" s="165"/>
      <c r="L398" s="161"/>
      <c r="M398" s="166"/>
      <c r="N398" s="167"/>
      <c r="O398" s="167"/>
      <c r="P398" s="167"/>
      <c r="Q398" s="167"/>
      <c r="R398" s="167"/>
      <c r="S398" s="167"/>
      <c r="T398" s="168"/>
      <c r="AT398" s="162" t="s">
        <v>143</v>
      </c>
      <c r="AU398" s="162" t="s">
        <v>77</v>
      </c>
      <c r="AV398" s="14" t="s">
        <v>77</v>
      </c>
      <c r="AW398" s="14" t="s">
        <v>29</v>
      </c>
      <c r="AX398" s="14" t="s">
        <v>67</v>
      </c>
      <c r="AY398" s="162" t="s">
        <v>132</v>
      </c>
    </row>
    <row r="399" spans="2:51" s="14" customFormat="1">
      <c r="B399" s="161"/>
      <c r="D399" s="149" t="s">
        <v>143</v>
      </c>
      <c r="E399" s="162" t="s">
        <v>3</v>
      </c>
      <c r="F399" s="163" t="s">
        <v>515</v>
      </c>
      <c r="H399" s="164">
        <v>6.9660000000000002</v>
      </c>
      <c r="I399" s="165"/>
      <c r="L399" s="161"/>
      <c r="M399" s="166"/>
      <c r="N399" s="167"/>
      <c r="O399" s="167"/>
      <c r="P399" s="167"/>
      <c r="Q399" s="167"/>
      <c r="R399" s="167"/>
      <c r="S399" s="167"/>
      <c r="T399" s="168"/>
      <c r="AT399" s="162" t="s">
        <v>143</v>
      </c>
      <c r="AU399" s="162" t="s">
        <v>77</v>
      </c>
      <c r="AV399" s="14" t="s">
        <v>77</v>
      </c>
      <c r="AW399" s="14" t="s">
        <v>29</v>
      </c>
      <c r="AX399" s="14" t="s">
        <v>67</v>
      </c>
      <c r="AY399" s="162" t="s">
        <v>132</v>
      </c>
    </row>
    <row r="400" spans="2:51" s="13" customFormat="1">
      <c r="B400" s="154"/>
      <c r="D400" s="149" t="s">
        <v>143</v>
      </c>
      <c r="E400" s="155" t="s">
        <v>3</v>
      </c>
      <c r="F400" s="156" t="s">
        <v>516</v>
      </c>
      <c r="H400" s="155" t="s">
        <v>3</v>
      </c>
      <c r="I400" s="157"/>
      <c r="L400" s="154"/>
      <c r="M400" s="158"/>
      <c r="N400" s="159"/>
      <c r="O400" s="159"/>
      <c r="P400" s="159"/>
      <c r="Q400" s="159"/>
      <c r="R400" s="159"/>
      <c r="S400" s="159"/>
      <c r="T400" s="160"/>
      <c r="AT400" s="155" t="s">
        <v>143</v>
      </c>
      <c r="AU400" s="155" t="s">
        <v>77</v>
      </c>
      <c r="AV400" s="13" t="s">
        <v>75</v>
      </c>
      <c r="AW400" s="13" t="s">
        <v>29</v>
      </c>
      <c r="AX400" s="13" t="s">
        <v>67</v>
      </c>
      <c r="AY400" s="155" t="s">
        <v>132</v>
      </c>
    </row>
    <row r="401" spans="1:65" s="14" customFormat="1">
      <c r="B401" s="161"/>
      <c r="D401" s="149" t="s">
        <v>143</v>
      </c>
      <c r="E401" s="162" t="s">
        <v>3</v>
      </c>
      <c r="F401" s="163" t="s">
        <v>517</v>
      </c>
      <c r="H401" s="164">
        <v>72.02</v>
      </c>
      <c r="I401" s="165"/>
      <c r="L401" s="161"/>
      <c r="M401" s="166"/>
      <c r="N401" s="167"/>
      <c r="O401" s="167"/>
      <c r="P401" s="167"/>
      <c r="Q401" s="167"/>
      <c r="R401" s="167"/>
      <c r="S401" s="167"/>
      <c r="T401" s="168"/>
      <c r="AT401" s="162" t="s">
        <v>143</v>
      </c>
      <c r="AU401" s="162" t="s">
        <v>77</v>
      </c>
      <c r="AV401" s="14" t="s">
        <v>77</v>
      </c>
      <c r="AW401" s="14" t="s">
        <v>29</v>
      </c>
      <c r="AX401" s="14" t="s">
        <v>67</v>
      </c>
      <c r="AY401" s="162" t="s">
        <v>132</v>
      </c>
    </row>
    <row r="402" spans="1:65" s="14" customFormat="1">
      <c r="B402" s="161"/>
      <c r="D402" s="149" t="s">
        <v>143</v>
      </c>
      <c r="E402" s="162" t="s">
        <v>3</v>
      </c>
      <c r="F402" s="163" t="s">
        <v>518</v>
      </c>
      <c r="H402" s="164">
        <v>10.866</v>
      </c>
      <c r="I402" s="165"/>
      <c r="L402" s="161"/>
      <c r="M402" s="166"/>
      <c r="N402" s="167"/>
      <c r="O402" s="167"/>
      <c r="P402" s="167"/>
      <c r="Q402" s="167"/>
      <c r="R402" s="167"/>
      <c r="S402" s="167"/>
      <c r="T402" s="168"/>
      <c r="AT402" s="162" t="s">
        <v>143</v>
      </c>
      <c r="AU402" s="162" t="s">
        <v>77</v>
      </c>
      <c r="AV402" s="14" t="s">
        <v>77</v>
      </c>
      <c r="AW402" s="14" t="s">
        <v>29</v>
      </c>
      <c r="AX402" s="14" t="s">
        <v>67</v>
      </c>
      <c r="AY402" s="162" t="s">
        <v>132</v>
      </c>
    </row>
    <row r="403" spans="1:65" s="13" customFormat="1">
      <c r="B403" s="154"/>
      <c r="D403" s="149" t="s">
        <v>143</v>
      </c>
      <c r="E403" s="155" t="s">
        <v>3</v>
      </c>
      <c r="F403" s="156" t="s">
        <v>519</v>
      </c>
      <c r="H403" s="155" t="s">
        <v>3</v>
      </c>
      <c r="I403" s="157"/>
      <c r="L403" s="154"/>
      <c r="M403" s="158"/>
      <c r="N403" s="159"/>
      <c r="O403" s="159"/>
      <c r="P403" s="159"/>
      <c r="Q403" s="159"/>
      <c r="R403" s="159"/>
      <c r="S403" s="159"/>
      <c r="T403" s="160"/>
      <c r="AT403" s="155" t="s">
        <v>143</v>
      </c>
      <c r="AU403" s="155" t="s">
        <v>77</v>
      </c>
      <c r="AV403" s="13" t="s">
        <v>75</v>
      </c>
      <c r="AW403" s="13" t="s">
        <v>29</v>
      </c>
      <c r="AX403" s="13" t="s">
        <v>67</v>
      </c>
      <c r="AY403" s="155" t="s">
        <v>132</v>
      </c>
    </row>
    <row r="404" spans="1:65" s="14" customFormat="1">
      <c r="B404" s="161"/>
      <c r="D404" s="149" t="s">
        <v>143</v>
      </c>
      <c r="E404" s="162" t="s">
        <v>3</v>
      </c>
      <c r="F404" s="163" t="s">
        <v>520</v>
      </c>
      <c r="H404" s="164">
        <v>44.353999999999999</v>
      </c>
      <c r="I404" s="165"/>
      <c r="L404" s="161"/>
      <c r="M404" s="166"/>
      <c r="N404" s="167"/>
      <c r="O404" s="167"/>
      <c r="P404" s="167"/>
      <c r="Q404" s="167"/>
      <c r="R404" s="167"/>
      <c r="S404" s="167"/>
      <c r="T404" s="168"/>
      <c r="AT404" s="162" t="s">
        <v>143</v>
      </c>
      <c r="AU404" s="162" t="s">
        <v>77</v>
      </c>
      <c r="AV404" s="14" t="s">
        <v>77</v>
      </c>
      <c r="AW404" s="14" t="s">
        <v>29</v>
      </c>
      <c r="AX404" s="14" t="s">
        <v>67</v>
      </c>
      <c r="AY404" s="162" t="s">
        <v>132</v>
      </c>
    </row>
    <row r="405" spans="1:65" s="13" customFormat="1">
      <c r="B405" s="154"/>
      <c r="D405" s="149" t="s">
        <v>143</v>
      </c>
      <c r="E405" s="155" t="s">
        <v>3</v>
      </c>
      <c r="F405" s="156" t="s">
        <v>521</v>
      </c>
      <c r="H405" s="155" t="s">
        <v>3</v>
      </c>
      <c r="I405" s="157"/>
      <c r="L405" s="154"/>
      <c r="M405" s="158"/>
      <c r="N405" s="159"/>
      <c r="O405" s="159"/>
      <c r="P405" s="159"/>
      <c r="Q405" s="159"/>
      <c r="R405" s="159"/>
      <c r="S405" s="159"/>
      <c r="T405" s="160"/>
      <c r="AT405" s="155" t="s">
        <v>143</v>
      </c>
      <c r="AU405" s="155" t="s">
        <v>77</v>
      </c>
      <c r="AV405" s="13" t="s">
        <v>75</v>
      </c>
      <c r="AW405" s="13" t="s">
        <v>29</v>
      </c>
      <c r="AX405" s="13" t="s">
        <v>67</v>
      </c>
      <c r="AY405" s="155" t="s">
        <v>132</v>
      </c>
    </row>
    <row r="406" spans="1:65" s="14" customFormat="1">
      <c r="B406" s="161"/>
      <c r="D406" s="149" t="s">
        <v>143</v>
      </c>
      <c r="E406" s="162" t="s">
        <v>3</v>
      </c>
      <c r="F406" s="163" t="s">
        <v>522</v>
      </c>
      <c r="H406" s="164">
        <v>43.996000000000002</v>
      </c>
      <c r="I406" s="165"/>
      <c r="L406" s="161"/>
      <c r="M406" s="166"/>
      <c r="N406" s="167"/>
      <c r="O406" s="167"/>
      <c r="P406" s="167"/>
      <c r="Q406" s="167"/>
      <c r="R406" s="167"/>
      <c r="S406" s="167"/>
      <c r="T406" s="168"/>
      <c r="AT406" s="162" t="s">
        <v>143</v>
      </c>
      <c r="AU406" s="162" t="s">
        <v>77</v>
      </c>
      <c r="AV406" s="14" t="s">
        <v>77</v>
      </c>
      <c r="AW406" s="14" t="s">
        <v>29</v>
      </c>
      <c r="AX406" s="14" t="s">
        <v>67</v>
      </c>
      <c r="AY406" s="162" t="s">
        <v>132</v>
      </c>
    </row>
    <row r="407" spans="1:65" s="13" customFormat="1">
      <c r="B407" s="154"/>
      <c r="D407" s="149" t="s">
        <v>143</v>
      </c>
      <c r="E407" s="155" t="s">
        <v>3</v>
      </c>
      <c r="F407" s="156" t="s">
        <v>523</v>
      </c>
      <c r="H407" s="155" t="s">
        <v>3</v>
      </c>
      <c r="I407" s="157"/>
      <c r="L407" s="154"/>
      <c r="M407" s="158"/>
      <c r="N407" s="159"/>
      <c r="O407" s="159"/>
      <c r="P407" s="159"/>
      <c r="Q407" s="159"/>
      <c r="R407" s="159"/>
      <c r="S407" s="159"/>
      <c r="T407" s="160"/>
      <c r="AT407" s="155" t="s">
        <v>143</v>
      </c>
      <c r="AU407" s="155" t="s">
        <v>77</v>
      </c>
      <c r="AV407" s="13" t="s">
        <v>75</v>
      </c>
      <c r="AW407" s="13" t="s">
        <v>29</v>
      </c>
      <c r="AX407" s="13" t="s">
        <v>67</v>
      </c>
      <c r="AY407" s="155" t="s">
        <v>132</v>
      </c>
    </row>
    <row r="408" spans="1:65" s="14" customFormat="1">
      <c r="B408" s="161"/>
      <c r="D408" s="149" t="s">
        <v>143</v>
      </c>
      <c r="E408" s="162" t="s">
        <v>3</v>
      </c>
      <c r="F408" s="163" t="s">
        <v>524</v>
      </c>
      <c r="H408" s="164">
        <v>26.85</v>
      </c>
      <c r="I408" s="165"/>
      <c r="L408" s="161"/>
      <c r="M408" s="166"/>
      <c r="N408" s="167"/>
      <c r="O408" s="167"/>
      <c r="P408" s="167"/>
      <c r="Q408" s="167"/>
      <c r="R408" s="167"/>
      <c r="S408" s="167"/>
      <c r="T408" s="168"/>
      <c r="AT408" s="162" t="s">
        <v>143</v>
      </c>
      <c r="AU408" s="162" t="s">
        <v>77</v>
      </c>
      <c r="AV408" s="14" t="s">
        <v>77</v>
      </c>
      <c r="AW408" s="14" t="s">
        <v>29</v>
      </c>
      <c r="AX408" s="14" t="s">
        <v>67</v>
      </c>
      <c r="AY408" s="162" t="s">
        <v>132</v>
      </c>
    </row>
    <row r="409" spans="1:65" s="15" customFormat="1">
      <c r="B409" s="169"/>
      <c r="D409" s="149" t="s">
        <v>143</v>
      </c>
      <c r="E409" s="170" t="s">
        <v>3</v>
      </c>
      <c r="F409" s="171" t="s">
        <v>148</v>
      </c>
      <c r="H409" s="172">
        <v>398.78199999999993</v>
      </c>
      <c r="I409" s="173"/>
      <c r="L409" s="169"/>
      <c r="M409" s="174"/>
      <c r="N409" s="175"/>
      <c r="O409" s="175"/>
      <c r="P409" s="175"/>
      <c r="Q409" s="175"/>
      <c r="R409" s="175"/>
      <c r="S409" s="175"/>
      <c r="T409" s="176"/>
      <c r="AT409" s="170" t="s">
        <v>143</v>
      </c>
      <c r="AU409" s="170" t="s">
        <v>77</v>
      </c>
      <c r="AV409" s="15" t="s">
        <v>139</v>
      </c>
      <c r="AW409" s="15" t="s">
        <v>29</v>
      </c>
      <c r="AX409" s="15" t="s">
        <v>75</v>
      </c>
      <c r="AY409" s="170" t="s">
        <v>132</v>
      </c>
    </row>
    <row r="410" spans="1:65" s="2" customFormat="1" ht="24.2" customHeight="1">
      <c r="A410" s="34"/>
      <c r="B410" s="135"/>
      <c r="C410" s="136" t="s">
        <v>525</v>
      </c>
      <c r="D410" s="136" t="s">
        <v>134</v>
      </c>
      <c r="E410" s="137" t="s">
        <v>526</v>
      </c>
      <c r="F410" s="138" t="s">
        <v>527</v>
      </c>
      <c r="G410" s="139" t="s">
        <v>242</v>
      </c>
      <c r="H410" s="140">
        <v>4.78</v>
      </c>
      <c r="I410" s="141"/>
      <c r="J410" s="142">
        <f>ROUND(I410*H410,2)</f>
        <v>0</v>
      </c>
      <c r="K410" s="138" t="s">
        <v>138</v>
      </c>
      <c r="L410" s="35"/>
      <c r="M410" s="143" t="s">
        <v>3</v>
      </c>
      <c r="N410" s="144" t="s">
        <v>38</v>
      </c>
      <c r="O410" s="55"/>
      <c r="P410" s="145">
        <f>O410*H410</f>
        <v>0</v>
      </c>
      <c r="Q410" s="145">
        <v>4.1529999999999997E-2</v>
      </c>
      <c r="R410" s="145">
        <f>Q410*H410</f>
        <v>0.19851340000000001</v>
      </c>
      <c r="S410" s="145">
        <v>0</v>
      </c>
      <c r="T410" s="146">
        <f>S410*H410</f>
        <v>0</v>
      </c>
      <c r="U410" s="34"/>
      <c r="V410" s="34"/>
      <c r="W410" s="34"/>
      <c r="X410" s="34"/>
      <c r="Y410" s="34"/>
      <c r="Z410" s="34"/>
      <c r="AA410" s="34"/>
      <c r="AB410" s="34"/>
      <c r="AC410" s="34"/>
      <c r="AD410" s="34"/>
      <c r="AE410" s="34"/>
      <c r="AR410" s="147" t="s">
        <v>139</v>
      </c>
      <c r="AT410" s="147" t="s">
        <v>134</v>
      </c>
      <c r="AU410" s="147" t="s">
        <v>77</v>
      </c>
      <c r="AY410" s="19" t="s">
        <v>132</v>
      </c>
      <c r="BE410" s="148">
        <f>IF(N410="základní",J410,0)</f>
        <v>0</v>
      </c>
      <c r="BF410" s="148">
        <f>IF(N410="snížená",J410,0)</f>
        <v>0</v>
      </c>
      <c r="BG410" s="148">
        <f>IF(N410="zákl. přenesená",J410,0)</f>
        <v>0</v>
      </c>
      <c r="BH410" s="148">
        <f>IF(N410="sníž. přenesená",J410,0)</f>
        <v>0</v>
      </c>
      <c r="BI410" s="148">
        <f>IF(N410="nulová",J410,0)</f>
        <v>0</v>
      </c>
      <c r="BJ410" s="19" t="s">
        <v>75</v>
      </c>
      <c r="BK410" s="148">
        <f>ROUND(I410*H410,2)</f>
        <v>0</v>
      </c>
      <c r="BL410" s="19" t="s">
        <v>139</v>
      </c>
      <c r="BM410" s="147" t="s">
        <v>528</v>
      </c>
    </row>
    <row r="411" spans="1:65" s="13" customFormat="1">
      <c r="B411" s="154"/>
      <c r="D411" s="149" t="s">
        <v>143</v>
      </c>
      <c r="E411" s="155" t="s">
        <v>3</v>
      </c>
      <c r="F411" s="156" t="s">
        <v>494</v>
      </c>
      <c r="H411" s="155" t="s">
        <v>3</v>
      </c>
      <c r="I411" s="157"/>
      <c r="L411" s="154"/>
      <c r="M411" s="158"/>
      <c r="N411" s="159"/>
      <c r="O411" s="159"/>
      <c r="P411" s="159"/>
      <c r="Q411" s="159"/>
      <c r="R411" s="159"/>
      <c r="S411" s="159"/>
      <c r="T411" s="160"/>
      <c r="AT411" s="155" t="s">
        <v>143</v>
      </c>
      <c r="AU411" s="155" t="s">
        <v>77</v>
      </c>
      <c r="AV411" s="13" t="s">
        <v>75</v>
      </c>
      <c r="AW411" s="13" t="s">
        <v>29</v>
      </c>
      <c r="AX411" s="13" t="s">
        <v>67</v>
      </c>
      <c r="AY411" s="155" t="s">
        <v>132</v>
      </c>
    </row>
    <row r="412" spans="1:65" s="14" customFormat="1">
      <c r="B412" s="161"/>
      <c r="D412" s="149" t="s">
        <v>143</v>
      </c>
      <c r="E412" s="162" t="s">
        <v>3</v>
      </c>
      <c r="F412" s="163" t="s">
        <v>529</v>
      </c>
      <c r="H412" s="164">
        <v>4.78</v>
      </c>
      <c r="I412" s="165"/>
      <c r="L412" s="161"/>
      <c r="M412" s="166"/>
      <c r="N412" s="167"/>
      <c r="O412" s="167"/>
      <c r="P412" s="167"/>
      <c r="Q412" s="167"/>
      <c r="R412" s="167"/>
      <c r="S412" s="167"/>
      <c r="T412" s="168"/>
      <c r="AT412" s="162" t="s">
        <v>143</v>
      </c>
      <c r="AU412" s="162" t="s">
        <v>77</v>
      </c>
      <c r="AV412" s="14" t="s">
        <v>77</v>
      </c>
      <c r="AW412" s="14" t="s">
        <v>29</v>
      </c>
      <c r="AX412" s="14" t="s">
        <v>67</v>
      </c>
      <c r="AY412" s="162" t="s">
        <v>132</v>
      </c>
    </row>
    <row r="413" spans="1:65" s="15" customFormat="1">
      <c r="B413" s="169"/>
      <c r="D413" s="149" t="s">
        <v>143</v>
      </c>
      <c r="E413" s="170" t="s">
        <v>3</v>
      </c>
      <c r="F413" s="171" t="s">
        <v>148</v>
      </c>
      <c r="H413" s="172">
        <v>4.78</v>
      </c>
      <c r="I413" s="173"/>
      <c r="L413" s="169"/>
      <c r="M413" s="174"/>
      <c r="N413" s="175"/>
      <c r="O413" s="175"/>
      <c r="P413" s="175"/>
      <c r="Q413" s="175"/>
      <c r="R413" s="175"/>
      <c r="S413" s="175"/>
      <c r="T413" s="176"/>
      <c r="AT413" s="170" t="s">
        <v>143</v>
      </c>
      <c r="AU413" s="170" t="s">
        <v>77</v>
      </c>
      <c r="AV413" s="15" t="s">
        <v>139</v>
      </c>
      <c r="AW413" s="15" t="s">
        <v>29</v>
      </c>
      <c r="AX413" s="15" t="s">
        <v>75</v>
      </c>
      <c r="AY413" s="170" t="s">
        <v>132</v>
      </c>
    </row>
    <row r="414" spans="1:65" s="2" customFormat="1" ht="14.45" customHeight="1">
      <c r="A414" s="34"/>
      <c r="B414" s="135"/>
      <c r="C414" s="136" t="s">
        <v>530</v>
      </c>
      <c r="D414" s="136" t="s">
        <v>134</v>
      </c>
      <c r="E414" s="137" t="s">
        <v>531</v>
      </c>
      <c r="F414" s="138" t="s">
        <v>532</v>
      </c>
      <c r="G414" s="139" t="s">
        <v>242</v>
      </c>
      <c r="H414" s="140">
        <v>13.194000000000001</v>
      </c>
      <c r="I414" s="141"/>
      <c r="J414" s="142">
        <f>ROUND(I414*H414,2)</f>
        <v>0</v>
      </c>
      <c r="K414" s="138" t="s">
        <v>138</v>
      </c>
      <c r="L414" s="35"/>
      <c r="M414" s="143" t="s">
        <v>3</v>
      </c>
      <c r="N414" s="144" t="s">
        <v>38</v>
      </c>
      <c r="O414" s="55"/>
      <c r="P414" s="145">
        <f>O414*H414</f>
        <v>0</v>
      </c>
      <c r="Q414" s="145">
        <v>3.0450000000000001E-2</v>
      </c>
      <c r="R414" s="145">
        <f>Q414*H414</f>
        <v>0.40175730000000004</v>
      </c>
      <c r="S414" s="145">
        <v>0</v>
      </c>
      <c r="T414" s="146">
        <f>S414*H414</f>
        <v>0</v>
      </c>
      <c r="U414" s="34"/>
      <c r="V414" s="34"/>
      <c r="W414" s="34"/>
      <c r="X414" s="34"/>
      <c r="Y414" s="34"/>
      <c r="Z414" s="34"/>
      <c r="AA414" s="34"/>
      <c r="AB414" s="34"/>
      <c r="AC414" s="34"/>
      <c r="AD414" s="34"/>
      <c r="AE414" s="34"/>
      <c r="AR414" s="147" t="s">
        <v>139</v>
      </c>
      <c r="AT414" s="147" t="s">
        <v>134</v>
      </c>
      <c r="AU414" s="147" t="s">
        <v>77</v>
      </c>
      <c r="AY414" s="19" t="s">
        <v>132</v>
      </c>
      <c r="BE414" s="148">
        <f>IF(N414="základní",J414,0)</f>
        <v>0</v>
      </c>
      <c r="BF414" s="148">
        <f>IF(N414="snížená",J414,0)</f>
        <v>0</v>
      </c>
      <c r="BG414" s="148">
        <f>IF(N414="zákl. přenesená",J414,0)</f>
        <v>0</v>
      </c>
      <c r="BH414" s="148">
        <f>IF(N414="sníž. přenesená",J414,0)</f>
        <v>0</v>
      </c>
      <c r="BI414" s="148">
        <f>IF(N414="nulová",J414,0)</f>
        <v>0</v>
      </c>
      <c r="BJ414" s="19" t="s">
        <v>75</v>
      </c>
      <c r="BK414" s="148">
        <f>ROUND(I414*H414,2)</f>
        <v>0</v>
      </c>
      <c r="BL414" s="19" t="s">
        <v>139</v>
      </c>
      <c r="BM414" s="147" t="s">
        <v>533</v>
      </c>
    </row>
    <row r="415" spans="1:65" s="2" customFormat="1" ht="48.75">
      <c r="A415" s="34"/>
      <c r="B415" s="35"/>
      <c r="C415" s="34"/>
      <c r="D415" s="149" t="s">
        <v>141</v>
      </c>
      <c r="E415" s="34"/>
      <c r="F415" s="150" t="s">
        <v>534</v>
      </c>
      <c r="G415" s="34"/>
      <c r="H415" s="34"/>
      <c r="I415" s="151"/>
      <c r="J415" s="34"/>
      <c r="K415" s="34"/>
      <c r="L415" s="35"/>
      <c r="M415" s="152"/>
      <c r="N415" s="153"/>
      <c r="O415" s="55"/>
      <c r="P415" s="55"/>
      <c r="Q415" s="55"/>
      <c r="R415" s="55"/>
      <c r="S415" s="55"/>
      <c r="T415" s="56"/>
      <c r="U415" s="34"/>
      <c r="V415" s="34"/>
      <c r="W415" s="34"/>
      <c r="X415" s="34"/>
      <c r="Y415" s="34"/>
      <c r="Z415" s="34"/>
      <c r="AA415" s="34"/>
      <c r="AB415" s="34"/>
      <c r="AC415" s="34"/>
      <c r="AD415" s="34"/>
      <c r="AE415" s="34"/>
      <c r="AT415" s="19" t="s">
        <v>141</v>
      </c>
      <c r="AU415" s="19" t="s">
        <v>77</v>
      </c>
    </row>
    <row r="416" spans="1:65" s="13" customFormat="1">
      <c r="B416" s="154"/>
      <c r="D416" s="149" t="s">
        <v>143</v>
      </c>
      <c r="E416" s="155" t="s">
        <v>3</v>
      </c>
      <c r="F416" s="156" t="s">
        <v>292</v>
      </c>
      <c r="H416" s="155" t="s">
        <v>3</v>
      </c>
      <c r="I416" s="157"/>
      <c r="L416" s="154"/>
      <c r="M416" s="158"/>
      <c r="N416" s="159"/>
      <c r="O416" s="159"/>
      <c r="P416" s="159"/>
      <c r="Q416" s="159"/>
      <c r="R416" s="159"/>
      <c r="S416" s="159"/>
      <c r="T416" s="160"/>
      <c r="AT416" s="155" t="s">
        <v>143</v>
      </c>
      <c r="AU416" s="155" t="s">
        <v>77</v>
      </c>
      <c r="AV416" s="13" t="s">
        <v>75</v>
      </c>
      <c r="AW416" s="13" t="s">
        <v>29</v>
      </c>
      <c r="AX416" s="13" t="s">
        <v>67</v>
      </c>
      <c r="AY416" s="155" t="s">
        <v>132</v>
      </c>
    </row>
    <row r="417" spans="1:65" s="14" customFormat="1">
      <c r="B417" s="161"/>
      <c r="D417" s="149" t="s">
        <v>143</v>
      </c>
      <c r="E417" s="162" t="s">
        <v>3</v>
      </c>
      <c r="F417" s="163" t="s">
        <v>535</v>
      </c>
      <c r="H417" s="164">
        <v>2.9790000000000001</v>
      </c>
      <c r="I417" s="165"/>
      <c r="L417" s="161"/>
      <c r="M417" s="166"/>
      <c r="N417" s="167"/>
      <c r="O417" s="167"/>
      <c r="P417" s="167"/>
      <c r="Q417" s="167"/>
      <c r="R417" s="167"/>
      <c r="S417" s="167"/>
      <c r="T417" s="168"/>
      <c r="AT417" s="162" t="s">
        <v>143</v>
      </c>
      <c r="AU417" s="162" t="s">
        <v>77</v>
      </c>
      <c r="AV417" s="14" t="s">
        <v>77</v>
      </c>
      <c r="AW417" s="14" t="s">
        <v>29</v>
      </c>
      <c r="AX417" s="14" t="s">
        <v>67</v>
      </c>
      <c r="AY417" s="162" t="s">
        <v>132</v>
      </c>
    </row>
    <row r="418" spans="1:65" s="13" customFormat="1">
      <c r="B418" s="154"/>
      <c r="D418" s="149" t="s">
        <v>143</v>
      </c>
      <c r="E418" s="155" t="s">
        <v>3</v>
      </c>
      <c r="F418" s="156" t="s">
        <v>536</v>
      </c>
      <c r="H418" s="155" t="s">
        <v>3</v>
      </c>
      <c r="I418" s="157"/>
      <c r="L418" s="154"/>
      <c r="M418" s="158"/>
      <c r="N418" s="159"/>
      <c r="O418" s="159"/>
      <c r="P418" s="159"/>
      <c r="Q418" s="159"/>
      <c r="R418" s="159"/>
      <c r="S418" s="159"/>
      <c r="T418" s="160"/>
      <c r="AT418" s="155" t="s">
        <v>143</v>
      </c>
      <c r="AU418" s="155" t="s">
        <v>77</v>
      </c>
      <c r="AV418" s="13" t="s">
        <v>75</v>
      </c>
      <c r="AW418" s="13" t="s">
        <v>29</v>
      </c>
      <c r="AX418" s="13" t="s">
        <v>67</v>
      </c>
      <c r="AY418" s="155" t="s">
        <v>132</v>
      </c>
    </row>
    <row r="419" spans="1:65" s="14" customFormat="1">
      <c r="B419" s="161"/>
      <c r="D419" s="149" t="s">
        <v>143</v>
      </c>
      <c r="E419" s="162" t="s">
        <v>3</v>
      </c>
      <c r="F419" s="163" t="s">
        <v>537</v>
      </c>
      <c r="H419" s="164">
        <v>0.80800000000000005</v>
      </c>
      <c r="I419" s="165"/>
      <c r="L419" s="161"/>
      <c r="M419" s="166"/>
      <c r="N419" s="167"/>
      <c r="O419" s="167"/>
      <c r="P419" s="167"/>
      <c r="Q419" s="167"/>
      <c r="R419" s="167"/>
      <c r="S419" s="167"/>
      <c r="T419" s="168"/>
      <c r="AT419" s="162" t="s">
        <v>143</v>
      </c>
      <c r="AU419" s="162" t="s">
        <v>77</v>
      </c>
      <c r="AV419" s="14" t="s">
        <v>77</v>
      </c>
      <c r="AW419" s="14" t="s">
        <v>29</v>
      </c>
      <c r="AX419" s="14" t="s">
        <v>67</v>
      </c>
      <c r="AY419" s="162" t="s">
        <v>132</v>
      </c>
    </row>
    <row r="420" spans="1:65" s="13" customFormat="1">
      <c r="B420" s="154"/>
      <c r="D420" s="149" t="s">
        <v>143</v>
      </c>
      <c r="E420" s="155" t="s">
        <v>3</v>
      </c>
      <c r="F420" s="156" t="s">
        <v>538</v>
      </c>
      <c r="H420" s="155" t="s">
        <v>3</v>
      </c>
      <c r="I420" s="157"/>
      <c r="L420" s="154"/>
      <c r="M420" s="158"/>
      <c r="N420" s="159"/>
      <c r="O420" s="159"/>
      <c r="P420" s="159"/>
      <c r="Q420" s="159"/>
      <c r="R420" s="159"/>
      <c r="S420" s="159"/>
      <c r="T420" s="160"/>
      <c r="AT420" s="155" t="s">
        <v>143</v>
      </c>
      <c r="AU420" s="155" t="s">
        <v>77</v>
      </c>
      <c r="AV420" s="13" t="s">
        <v>75</v>
      </c>
      <c r="AW420" s="13" t="s">
        <v>29</v>
      </c>
      <c r="AX420" s="13" t="s">
        <v>67</v>
      </c>
      <c r="AY420" s="155" t="s">
        <v>132</v>
      </c>
    </row>
    <row r="421" spans="1:65" s="14" customFormat="1">
      <c r="B421" s="161"/>
      <c r="D421" s="149" t="s">
        <v>143</v>
      </c>
      <c r="E421" s="162" t="s">
        <v>3</v>
      </c>
      <c r="F421" s="163" t="s">
        <v>539</v>
      </c>
      <c r="H421" s="164">
        <v>0.94799999999999995</v>
      </c>
      <c r="I421" s="165"/>
      <c r="L421" s="161"/>
      <c r="M421" s="166"/>
      <c r="N421" s="167"/>
      <c r="O421" s="167"/>
      <c r="P421" s="167"/>
      <c r="Q421" s="167"/>
      <c r="R421" s="167"/>
      <c r="S421" s="167"/>
      <c r="T421" s="168"/>
      <c r="AT421" s="162" t="s">
        <v>143</v>
      </c>
      <c r="AU421" s="162" t="s">
        <v>77</v>
      </c>
      <c r="AV421" s="14" t="s">
        <v>77</v>
      </c>
      <c r="AW421" s="14" t="s">
        <v>29</v>
      </c>
      <c r="AX421" s="14" t="s">
        <v>67</v>
      </c>
      <c r="AY421" s="162" t="s">
        <v>132</v>
      </c>
    </row>
    <row r="422" spans="1:65" s="13" customFormat="1">
      <c r="B422" s="154"/>
      <c r="D422" s="149" t="s">
        <v>143</v>
      </c>
      <c r="E422" s="155" t="s">
        <v>3</v>
      </c>
      <c r="F422" s="156" t="s">
        <v>540</v>
      </c>
      <c r="H422" s="155" t="s">
        <v>3</v>
      </c>
      <c r="I422" s="157"/>
      <c r="L422" s="154"/>
      <c r="M422" s="158"/>
      <c r="N422" s="159"/>
      <c r="O422" s="159"/>
      <c r="P422" s="159"/>
      <c r="Q422" s="159"/>
      <c r="R422" s="159"/>
      <c r="S422" s="159"/>
      <c r="T422" s="160"/>
      <c r="AT422" s="155" t="s">
        <v>143</v>
      </c>
      <c r="AU422" s="155" t="s">
        <v>77</v>
      </c>
      <c r="AV422" s="13" t="s">
        <v>75</v>
      </c>
      <c r="AW422" s="13" t="s">
        <v>29</v>
      </c>
      <c r="AX422" s="13" t="s">
        <v>67</v>
      </c>
      <c r="AY422" s="155" t="s">
        <v>132</v>
      </c>
    </row>
    <row r="423" spans="1:65" s="14" customFormat="1">
      <c r="B423" s="161"/>
      <c r="D423" s="149" t="s">
        <v>143</v>
      </c>
      <c r="E423" s="162" t="s">
        <v>3</v>
      </c>
      <c r="F423" s="163" t="s">
        <v>541</v>
      </c>
      <c r="H423" s="164">
        <v>1.5</v>
      </c>
      <c r="I423" s="165"/>
      <c r="L423" s="161"/>
      <c r="M423" s="166"/>
      <c r="N423" s="167"/>
      <c r="O423" s="167"/>
      <c r="P423" s="167"/>
      <c r="Q423" s="167"/>
      <c r="R423" s="167"/>
      <c r="S423" s="167"/>
      <c r="T423" s="168"/>
      <c r="AT423" s="162" t="s">
        <v>143</v>
      </c>
      <c r="AU423" s="162" t="s">
        <v>77</v>
      </c>
      <c r="AV423" s="14" t="s">
        <v>77</v>
      </c>
      <c r="AW423" s="14" t="s">
        <v>29</v>
      </c>
      <c r="AX423" s="14" t="s">
        <v>67</v>
      </c>
      <c r="AY423" s="162" t="s">
        <v>132</v>
      </c>
    </row>
    <row r="424" spans="1:65" s="13" customFormat="1">
      <c r="B424" s="154"/>
      <c r="D424" s="149" t="s">
        <v>143</v>
      </c>
      <c r="E424" s="155" t="s">
        <v>3</v>
      </c>
      <c r="F424" s="156" t="s">
        <v>521</v>
      </c>
      <c r="H424" s="155" t="s">
        <v>3</v>
      </c>
      <c r="I424" s="157"/>
      <c r="L424" s="154"/>
      <c r="M424" s="158"/>
      <c r="N424" s="159"/>
      <c r="O424" s="159"/>
      <c r="P424" s="159"/>
      <c r="Q424" s="159"/>
      <c r="R424" s="159"/>
      <c r="S424" s="159"/>
      <c r="T424" s="160"/>
      <c r="AT424" s="155" t="s">
        <v>143</v>
      </c>
      <c r="AU424" s="155" t="s">
        <v>77</v>
      </c>
      <c r="AV424" s="13" t="s">
        <v>75</v>
      </c>
      <c r="AW424" s="13" t="s">
        <v>29</v>
      </c>
      <c r="AX424" s="13" t="s">
        <v>67</v>
      </c>
      <c r="AY424" s="155" t="s">
        <v>132</v>
      </c>
    </row>
    <row r="425" spans="1:65" s="14" customFormat="1">
      <c r="B425" s="161"/>
      <c r="D425" s="149" t="s">
        <v>143</v>
      </c>
      <c r="E425" s="162" t="s">
        <v>3</v>
      </c>
      <c r="F425" s="163" t="s">
        <v>542</v>
      </c>
      <c r="H425" s="164">
        <v>2.5840000000000001</v>
      </c>
      <c r="I425" s="165"/>
      <c r="L425" s="161"/>
      <c r="M425" s="166"/>
      <c r="N425" s="167"/>
      <c r="O425" s="167"/>
      <c r="P425" s="167"/>
      <c r="Q425" s="167"/>
      <c r="R425" s="167"/>
      <c r="S425" s="167"/>
      <c r="T425" s="168"/>
      <c r="AT425" s="162" t="s">
        <v>143</v>
      </c>
      <c r="AU425" s="162" t="s">
        <v>77</v>
      </c>
      <c r="AV425" s="14" t="s">
        <v>77</v>
      </c>
      <c r="AW425" s="14" t="s">
        <v>29</v>
      </c>
      <c r="AX425" s="14" t="s">
        <v>67</v>
      </c>
      <c r="AY425" s="162" t="s">
        <v>132</v>
      </c>
    </row>
    <row r="426" spans="1:65" s="13" customFormat="1">
      <c r="B426" s="154"/>
      <c r="D426" s="149" t="s">
        <v>143</v>
      </c>
      <c r="E426" s="155" t="s">
        <v>3</v>
      </c>
      <c r="F426" s="156" t="s">
        <v>543</v>
      </c>
      <c r="H426" s="155" t="s">
        <v>3</v>
      </c>
      <c r="I426" s="157"/>
      <c r="L426" s="154"/>
      <c r="M426" s="158"/>
      <c r="N426" s="159"/>
      <c r="O426" s="159"/>
      <c r="P426" s="159"/>
      <c r="Q426" s="159"/>
      <c r="R426" s="159"/>
      <c r="S426" s="159"/>
      <c r="T426" s="160"/>
      <c r="AT426" s="155" t="s">
        <v>143</v>
      </c>
      <c r="AU426" s="155" t="s">
        <v>77</v>
      </c>
      <c r="AV426" s="13" t="s">
        <v>75</v>
      </c>
      <c r="AW426" s="13" t="s">
        <v>29</v>
      </c>
      <c r="AX426" s="13" t="s">
        <v>67</v>
      </c>
      <c r="AY426" s="155" t="s">
        <v>132</v>
      </c>
    </row>
    <row r="427" spans="1:65" s="14" customFormat="1">
      <c r="B427" s="161"/>
      <c r="D427" s="149" t="s">
        <v>143</v>
      </c>
      <c r="E427" s="162" t="s">
        <v>3</v>
      </c>
      <c r="F427" s="163" t="s">
        <v>544</v>
      </c>
      <c r="H427" s="164">
        <v>3.4649999999999999</v>
      </c>
      <c r="I427" s="165"/>
      <c r="L427" s="161"/>
      <c r="M427" s="166"/>
      <c r="N427" s="167"/>
      <c r="O427" s="167"/>
      <c r="P427" s="167"/>
      <c r="Q427" s="167"/>
      <c r="R427" s="167"/>
      <c r="S427" s="167"/>
      <c r="T427" s="168"/>
      <c r="AT427" s="162" t="s">
        <v>143</v>
      </c>
      <c r="AU427" s="162" t="s">
        <v>77</v>
      </c>
      <c r="AV427" s="14" t="s">
        <v>77</v>
      </c>
      <c r="AW427" s="14" t="s">
        <v>29</v>
      </c>
      <c r="AX427" s="14" t="s">
        <v>67</v>
      </c>
      <c r="AY427" s="162" t="s">
        <v>132</v>
      </c>
    </row>
    <row r="428" spans="1:65" s="13" customFormat="1">
      <c r="B428" s="154"/>
      <c r="D428" s="149" t="s">
        <v>143</v>
      </c>
      <c r="E428" s="155" t="s">
        <v>3</v>
      </c>
      <c r="F428" s="156" t="s">
        <v>545</v>
      </c>
      <c r="H428" s="155" t="s">
        <v>3</v>
      </c>
      <c r="I428" s="157"/>
      <c r="L428" s="154"/>
      <c r="M428" s="158"/>
      <c r="N428" s="159"/>
      <c r="O428" s="159"/>
      <c r="P428" s="159"/>
      <c r="Q428" s="159"/>
      <c r="R428" s="159"/>
      <c r="S428" s="159"/>
      <c r="T428" s="160"/>
      <c r="AT428" s="155" t="s">
        <v>143</v>
      </c>
      <c r="AU428" s="155" t="s">
        <v>77</v>
      </c>
      <c r="AV428" s="13" t="s">
        <v>75</v>
      </c>
      <c r="AW428" s="13" t="s">
        <v>29</v>
      </c>
      <c r="AX428" s="13" t="s">
        <v>67</v>
      </c>
      <c r="AY428" s="155" t="s">
        <v>132</v>
      </c>
    </row>
    <row r="429" spans="1:65" s="14" customFormat="1">
      <c r="B429" s="161"/>
      <c r="D429" s="149" t="s">
        <v>143</v>
      </c>
      <c r="E429" s="162" t="s">
        <v>3</v>
      </c>
      <c r="F429" s="163" t="s">
        <v>546</v>
      </c>
      <c r="H429" s="164">
        <v>0.91</v>
      </c>
      <c r="I429" s="165"/>
      <c r="L429" s="161"/>
      <c r="M429" s="166"/>
      <c r="N429" s="167"/>
      <c r="O429" s="167"/>
      <c r="P429" s="167"/>
      <c r="Q429" s="167"/>
      <c r="R429" s="167"/>
      <c r="S429" s="167"/>
      <c r="T429" s="168"/>
      <c r="AT429" s="162" t="s">
        <v>143</v>
      </c>
      <c r="AU429" s="162" t="s">
        <v>77</v>
      </c>
      <c r="AV429" s="14" t="s">
        <v>77</v>
      </c>
      <c r="AW429" s="14" t="s">
        <v>29</v>
      </c>
      <c r="AX429" s="14" t="s">
        <v>67</v>
      </c>
      <c r="AY429" s="162" t="s">
        <v>132</v>
      </c>
    </row>
    <row r="430" spans="1:65" s="15" customFormat="1">
      <c r="B430" s="169"/>
      <c r="D430" s="149" t="s">
        <v>143</v>
      </c>
      <c r="E430" s="170" t="s">
        <v>3</v>
      </c>
      <c r="F430" s="171" t="s">
        <v>148</v>
      </c>
      <c r="H430" s="172">
        <v>13.193999999999999</v>
      </c>
      <c r="I430" s="173"/>
      <c r="L430" s="169"/>
      <c r="M430" s="174"/>
      <c r="N430" s="175"/>
      <c r="O430" s="175"/>
      <c r="P430" s="175"/>
      <c r="Q430" s="175"/>
      <c r="R430" s="175"/>
      <c r="S430" s="175"/>
      <c r="T430" s="176"/>
      <c r="AT430" s="170" t="s">
        <v>143</v>
      </c>
      <c r="AU430" s="170" t="s">
        <v>77</v>
      </c>
      <c r="AV430" s="15" t="s">
        <v>139</v>
      </c>
      <c r="AW430" s="15" t="s">
        <v>29</v>
      </c>
      <c r="AX430" s="15" t="s">
        <v>75</v>
      </c>
      <c r="AY430" s="170" t="s">
        <v>132</v>
      </c>
    </row>
    <row r="431" spans="1:65" s="2" customFormat="1" ht="49.15" customHeight="1">
      <c r="A431" s="34"/>
      <c r="B431" s="135"/>
      <c r="C431" s="136" t="s">
        <v>547</v>
      </c>
      <c r="D431" s="136" t="s">
        <v>134</v>
      </c>
      <c r="E431" s="137" t="s">
        <v>548</v>
      </c>
      <c r="F431" s="138" t="s">
        <v>549</v>
      </c>
      <c r="G431" s="139" t="s">
        <v>242</v>
      </c>
      <c r="H431" s="140">
        <v>264.30500000000001</v>
      </c>
      <c r="I431" s="141"/>
      <c r="J431" s="142">
        <f>ROUND(I431*H431,2)</f>
        <v>0</v>
      </c>
      <c r="K431" s="138" t="s">
        <v>138</v>
      </c>
      <c r="L431" s="35"/>
      <c r="M431" s="143" t="s">
        <v>3</v>
      </c>
      <c r="N431" s="144" t="s">
        <v>38</v>
      </c>
      <c r="O431" s="55"/>
      <c r="P431" s="145">
        <f>O431*H431</f>
        <v>0</v>
      </c>
      <c r="Q431" s="145">
        <v>1.7000000000000001E-2</v>
      </c>
      <c r="R431" s="145">
        <f>Q431*H431</f>
        <v>4.4931850000000004</v>
      </c>
      <c r="S431" s="145">
        <v>0</v>
      </c>
      <c r="T431" s="146">
        <f>S431*H431</f>
        <v>0</v>
      </c>
      <c r="U431" s="34"/>
      <c r="V431" s="34"/>
      <c r="W431" s="34"/>
      <c r="X431" s="34"/>
      <c r="Y431" s="34"/>
      <c r="Z431" s="34"/>
      <c r="AA431" s="34"/>
      <c r="AB431" s="34"/>
      <c r="AC431" s="34"/>
      <c r="AD431" s="34"/>
      <c r="AE431" s="34"/>
      <c r="AR431" s="147" t="s">
        <v>139</v>
      </c>
      <c r="AT431" s="147" t="s">
        <v>134</v>
      </c>
      <c r="AU431" s="147" t="s">
        <v>77</v>
      </c>
      <c r="AY431" s="19" t="s">
        <v>132</v>
      </c>
      <c r="BE431" s="148">
        <f>IF(N431="základní",J431,0)</f>
        <v>0</v>
      </c>
      <c r="BF431" s="148">
        <f>IF(N431="snížená",J431,0)</f>
        <v>0</v>
      </c>
      <c r="BG431" s="148">
        <f>IF(N431="zákl. přenesená",J431,0)</f>
        <v>0</v>
      </c>
      <c r="BH431" s="148">
        <f>IF(N431="sníž. přenesená",J431,0)</f>
        <v>0</v>
      </c>
      <c r="BI431" s="148">
        <f>IF(N431="nulová",J431,0)</f>
        <v>0</v>
      </c>
      <c r="BJ431" s="19" t="s">
        <v>75</v>
      </c>
      <c r="BK431" s="148">
        <f>ROUND(I431*H431,2)</f>
        <v>0</v>
      </c>
      <c r="BL431" s="19" t="s">
        <v>139</v>
      </c>
      <c r="BM431" s="147" t="s">
        <v>550</v>
      </c>
    </row>
    <row r="432" spans="1:65" s="2" customFormat="1" ht="48.75">
      <c r="A432" s="34"/>
      <c r="B432" s="35"/>
      <c r="C432" s="34"/>
      <c r="D432" s="149" t="s">
        <v>141</v>
      </c>
      <c r="E432" s="34"/>
      <c r="F432" s="150" t="s">
        <v>551</v>
      </c>
      <c r="G432" s="34"/>
      <c r="H432" s="34"/>
      <c r="I432" s="151"/>
      <c r="J432" s="34"/>
      <c r="K432" s="34"/>
      <c r="L432" s="35"/>
      <c r="M432" s="152"/>
      <c r="N432" s="153"/>
      <c r="O432" s="55"/>
      <c r="P432" s="55"/>
      <c r="Q432" s="55"/>
      <c r="R432" s="55"/>
      <c r="S432" s="55"/>
      <c r="T432" s="56"/>
      <c r="U432" s="34"/>
      <c r="V432" s="34"/>
      <c r="W432" s="34"/>
      <c r="X432" s="34"/>
      <c r="Y432" s="34"/>
      <c r="Z432" s="34"/>
      <c r="AA432" s="34"/>
      <c r="AB432" s="34"/>
      <c r="AC432" s="34"/>
      <c r="AD432" s="34"/>
      <c r="AE432" s="34"/>
      <c r="AT432" s="19" t="s">
        <v>141</v>
      </c>
      <c r="AU432" s="19" t="s">
        <v>77</v>
      </c>
    </row>
    <row r="433" spans="2:51" s="13" customFormat="1">
      <c r="B433" s="154"/>
      <c r="D433" s="149" t="s">
        <v>143</v>
      </c>
      <c r="E433" s="155" t="s">
        <v>3</v>
      </c>
      <c r="F433" s="156" t="s">
        <v>501</v>
      </c>
      <c r="H433" s="155" t="s">
        <v>3</v>
      </c>
      <c r="I433" s="157"/>
      <c r="L433" s="154"/>
      <c r="M433" s="158"/>
      <c r="N433" s="159"/>
      <c r="O433" s="159"/>
      <c r="P433" s="159"/>
      <c r="Q433" s="159"/>
      <c r="R433" s="159"/>
      <c r="S433" s="159"/>
      <c r="T433" s="160"/>
      <c r="AT433" s="155" t="s">
        <v>143</v>
      </c>
      <c r="AU433" s="155" t="s">
        <v>77</v>
      </c>
      <c r="AV433" s="13" t="s">
        <v>75</v>
      </c>
      <c r="AW433" s="13" t="s">
        <v>29</v>
      </c>
      <c r="AX433" s="13" t="s">
        <v>67</v>
      </c>
      <c r="AY433" s="155" t="s">
        <v>132</v>
      </c>
    </row>
    <row r="434" spans="2:51" s="14" customFormat="1" ht="22.5">
      <c r="B434" s="161"/>
      <c r="D434" s="149" t="s">
        <v>143</v>
      </c>
      <c r="E434" s="162" t="s">
        <v>3</v>
      </c>
      <c r="F434" s="163" t="s">
        <v>552</v>
      </c>
      <c r="H434" s="164">
        <v>41.472000000000001</v>
      </c>
      <c r="I434" s="165"/>
      <c r="L434" s="161"/>
      <c r="M434" s="166"/>
      <c r="N434" s="167"/>
      <c r="O434" s="167"/>
      <c r="P434" s="167"/>
      <c r="Q434" s="167"/>
      <c r="R434" s="167"/>
      <c r="S434" s="167"/>
      <c r="T434" s="168"/>
      <c r="AT434" s="162" t="s">
        <v>143</v>
      </c>
      <c r="AU434" s="162" t="s">
        <v>77</v>
      </c>
      <c r="AV434" s="14" t="s">
        <v>77</v>
      </c>
      <c r="AW434" s="14" t="s">
        <v>29</v>
      </c>
      <c r="AX434" s="14" t="s">
        <v>67</v>
      </c>
      <c r="AY434" s="162" t="s">
        <v>132</v>
      </c>
    </row>
    <row r="435" spans="2:51" s="13" customFormat="1">
      <c r="B435" s="154"/>
      <c r="D435" s="149" t="s">
        <v>143</v>
      </c>
      <c r="E435" s="155" t="s">
        <v>3</v>
      </c>
      <c r="F435" s="156" t="s">
        <v>504</v>
      </c>
      <c r="H435" s="155" t="s">
        <v>3</v>
      </c>
      <c r="I435" s="157"/>
      <c r="L435" s="154"/>
      <c r="M435" s="158"/>
      <c r="N435" s="159"/>
      <c r="O435" s="159"/>
      <c r="P435" s="159"/>
      <c r="Q435" s="159"/>
      <c r="R435" s="159"/>
      <c r="S435" s="159"/>
      <c r="T435" s="160"/>
      <c r="AT435" s="155" t="s">
        <v>143</v>
      </c>
      <c r="AU435" s="155" t="s">
        <v>77</v>
      </c>
      <c r="AV435" s="13" t="s">
        <v>75</v>
      </c>
      <c r="AW435" s="13" t="s">
        <v>29</v>
      </c>
      <c r="AX435" s="13" t="s">
        <v>67</v>
      </c>
      <c r="AY435" s="155" t="s">
        <v>132</v>
      </c>
    </row>
    <row r="436" spans="2:51" s="14" customFormat="1" ht="22.5">
      <c r="B436" s="161"/>
      <c r="D436" s="149" t="s">
        <v>143</v>
      </c>
      <c r="E436" s="162" t="s">
        <v>3</v>
      </c>
      <c r="F436" s="163" t="s">
        <v>553</v>
      </c>
      <c r="H436" s="164">
        <v>18.759</v>
      </c>
      <c r="I436" s="165"/>
      <c r="L436" s="161"/>
      <c r="M436" s="166"/>
      <c r="N436" s="167"/>
      <c r="O436" s="167"/>
      <c r="P436" s="167"/>
      <c r="Q436" s="167"/>
      <c r="R436" s="167"/>
      <c r="S436" s="167"/>
      <c r="T436" s="168"/>
      <c r="AT436" s="162" t="s">
        <v>143</v>
      </c>
      <c r="AU436" s="162" t="s">
        <v>77</v>
      </c>
      <c r="AV436" s="14" t="s">
        <v>77</v>
      </c>
      <c r="AW436" s="14" t="s">
        <v>29</v>
      </c>
      <c r="AX436" s="14" t="s">
        <v>67</v>
      </c>
      <c r="AY436" s="162" t="s">
        <v>132</v>
      </c>
    </row>
    <row r="437" spans="2:51" s="13" customFormat="1">
      <c r="B437" s="154"/>
      <c r="D437" s="149" t="s">
        <v>143</v>
      </c>
      <c r="E437" s="155" t="s">
        <v>3</v>
      </c>
      <c r="F437" s="156" t="s">
        <v>507</v>
      </c>
      <c r="H437" s="155" t="s">
        <v>3</v>
      </c>
      <c r="I437" s="157"/>
      <c r="L437" s="154"/>
      <c r="M437" s="158"/>
      <c r="N437" s="159"/>
      <c r="O437" s="159"/>
      <c r="P437" s="159"/>
      <c r="Q437" s="159"/>
      <c r="R437" s="159"/>
      <c r="S437" s="159"/>
      <c r="T437" s="160"/>
      <c r="AT437" s="155" t="s">
        <v>143</v>
      </c>
      <c r="AU437" s="155" t="s">
        <v>77</v>
      </c>
      <c r="AV437" s="13" t="s">
        <v>75</v>
      </c>
      <c r="AW437" s="13" t="s">
        <v>29</v>
      </c>
      <c r="AX437" s="13" t="s">
        <v>67</v>
      </c>
      <c r="AY437" s="155" t="s">
        <v>132</v>
      </c>
    </row>
    <row r="438" spans="2:51" s="14" customFormat="1">
      <c r="B438" s="161"/>
      <c r="D438" s="149" t="s">
        <v>143</v>
      </c>
      <c r="E438" s="162" t="s">
        <v>3</v>
      </c>
      <c r="F438" s="163" t="s">
        <v>554</v>
      </c>
      <c r="H438" s="164">
        <v>12.573</v>
      </c>
      <c r="I438" s="165"/>
      <c r="L438" s="161"/>
      <c r="M438" s="166"/>
      <c r="N438" s="167"/>
      <c r="O438" s="167"/>
      <c r="P438" s="167"/>
      <c r="Q438" s="167"/>
      <c r="R438" s="167"/>
      <c r="S438" s="167"/>
      <c r="T438" s="168"/>
      <c r="AT438" s="162" t="s">
        <v>143</v>
      </c>
      <c r="AU438" s="162" t="s">
        <v>77</v>
      </c>
      <c r="AV438" s="14" t="s">
        <v>77</v>
      </c>
      <c r="AW438" s="14" t="s">
        <v>29</v>
      </c>
      <c r="AX438" s="14" t="s">
        <v>67</v>
      </c>
      <c r="AY438" s="162" t="s">
        <v>132</v>
      </c>
    </row>
    <row r="439" spans="2:51" s="13" customFormat="1">
      <c r="B439" s="154"/>
      <c r="D439" s="149" t="s">
        <v>143</v>
      </c>
      <c r="E439" s="155" t="s">
        <v>3</v>
      </c>
      <c r="F439" s="156" t="s">
        <v>510</v>
      </c>
      <c r="H439" s="155" t="s">
        <v>3</v>
      </c>
      <c r="I439" s="157"/>
      <c r="L439" s="154"/>
      <c r="M439" s="158"/>
      <c r="N439" s="159"/>
      <c r="O439" s="159"/>
      <c r="P439" s="159"/>
      <c r="Q439" s="159"/>
      <c r="R439" s="159"/>
      <c r="S439" s="159"/>
      <c r="T439" s="160"/>
      <c r="AT439" s="155" t="s">
        <v>143</v>
      </c>
      <c r="AU439" s="155" t="s">
        <v>77</v>
      </c>
      <c r="AV439" s="13" t="s">
        <v>75</v>
      </c>
      <c r="AW439" s="13" t="s">
        <v>29</v>
      </c>
      <c r="AX439" s="13" t="s">
        <v>67</v>
      </c>
      <c r="AY439" s="155" t="s">
        <v>132</v>
      </c>
    </row>
    <row r="440" spans="2:51" s="14" customFormat="1">
      <c r="B440" s="161"/>
      <c r="D440" s="149" t="s">
        <v>143</v>
      </c>
      <c r="E440" s="162" t="s">
        <v>3</v>
      </c>
      <c r="F440" s="163" t="s">
        <v>555</v>
      </c>
      <c r="H440" s="164">
        <v>3.4060000000000001</v>
      </c>
      <c r="I440" s="165"/>
      <c r="L440" s="161"/>
      <c r="M440" s="166"/>
      <c r="N440" s="167"/>
      <c r="O440" s="167"/>
      <c r="P440" s="167"/>
      <c r="Q440" s="167"/>
      <c r="R440" s="167"/>
      <c r="S440" s="167"/>
      <c r="T440" s="168"/>
      <c r="AT440" s="162" t="s">
        <v>143</v>
      </c>
      <c r="AU440" s="162" t="s">
        <v>77</v>
      </c>
      <c r="AV440" s="14" t="s">
        <v>77</v>
      </c>
      <c r="AW440" s="14" t="s">
        <v>29</v>
      </c>
      <c r="AX440" s="14" t="s">
        <v>67</v>
      </c>
      <c r="AY440" s="162" t="s">
        <v>132</v>
      </c>
    </row>
    <row r="441" spans="2:51" s="13" customFormat="1">
      <c r="B441" s="154"/>
      <c r="D441" s="149" t="s">
        <v>143</v>
      </c>
      <c r="E441" s="155" t="s">
        <v>3</v>
      </c>
      <c r="F441" s="156" t="s">
        <v>513</v>
      </c>
      <c r="H441" s="155" t="s">
        <v>3</v>
      </c>
      <c r="I441" s="157"/>
      <c r="L441" s="154"/>
      <c r="M441" s="158"/>
      <c r="N441" s="159"/>
      <c r="O441" s="159"/>
      <c r="P441" s="159"/>
      <c r="Q441" s="159"/>
      <c r="R441" s="159"/>
      <c r="S441" s="159"/>
      <c r="T441" s="160"/>
      <c r="AT441" s="155" t="s">
        <v>143</v>
      </c>
      <c r="AU441" s="155" t="s">
        <v>77</v>
      </c>
      <c r="AV441" s="13" t="s">
        <v>75</v>
      </c>
      <c r="AW441" s="13" t="s">
        <v>29</v>
      </c>
      <c r="AX441" s="13" t="s">
        <v>67</v>
      </c>
      <c r="AY441" s="155" t="s">
        <v>132</v>
      </c>
    </row>
    <row r="442" spans="2:51" s="14" customFormat="1" ht="22.5">
      <c r="B442" s="161"/>
      <c r="D442" s="149" t="s">
        <v>143</v>
      </c>
      <c r="E442" s="162" t="s">
        <v>3</v>
      </c>
      <c r="F442" s="163" t="s">
        <v>556</v>
      </c>
      <c r="H442" s="164">
        <v>81.536000000000001</v>
      </c>
      <c r="I442" s="165"/>
      <c r="L442" s="161"/>
      <c r="M442" s="166"/>
      <c r="N442" s="167"/>
      <c r="O442" s="167"/>
      <c r="P442" s="167"/>
      <c r="Q442" s="167"/>
      <c r="R442" s="167"/>
      <c r="S442" s="167"/>
      <c r="T442" s="168"/>
      <c r="AT442" s="162" t="s">
        <v>143</v>
      </c>
      <c r="AU442" s="162" t="s">
        <v>77</v>
      </c>
      <c r="AV442" s="14" t="s">
        <v>77</v>
      </c>
      <c r="AW442" s="14" t="s">
        <v>29</v>
      </c>
      <c r="AX442" s="14" t="s">
        <v>67</v>
      </c>
      <c r="AY442" s="162" t="s">
        <v>132</v>
      </c>
    </row>
    <row r="443" spans="2:51" s="14" customFormat="1">
      <c r="B443" s="161"/>
      <c r="D443" s="149" t="s">
        <v>143</v>
      </c>
      <c r="E443" s="162" t="s">
        <v>3</v>
      </c>
      <c r="F443" s="163" t="s">
        <v>557</v>
      </c>
      <c r="H443" s="164">
        <v>-13.680999999999999</v>
      </c>
      <c r="I443" s="165"/>
      <c r="L443" s="161"/>
      <c r="M443" s="166"/>
      <c r="N443" s="167"/>
      <c r="O443" s="167"/>
      <c r="P443" s="167"/>
      <c r="Q443" s="167"/>
      <c r="R443" s="167"/>
      <c r="S443" s="167"/>
      <c r="T443" s="168"/>
      <c r="AT443" s="162" t="s">
        <v>143</v>
      </c>
      <c r="AU443" s="162" t="s">
        <v>77</v>
      </c>
      <c r="AV443" s="14" t="s">
        <v>77</v>
      </c>
      <c r="AW443" s="14" t="s">
        <v>29</v>
      </c>
      <c r="AX443" s="14" t="s">
        <v>67</v>
      </c>
      <c r="AY443" s="162" t="s">
        <v>132</v>
      </c>
    </row>
    <row r="444" spans="2:51" s="13" customFormat="1">
      <c r="B444" s="154"/>
      <c r="D444" s="149" t="s">
        <v>143</v>
      </c>
      <c r="E444" s="155" t="s">
        <v>3</v>
      </c>
      <c r="F444" s="156" t="s">
        <v>516</v>
      </c>
      <c r="H444" s="155" t="s">
        <v>3</v>
      </c>
      <c r="I444" s="157"/>
      <c r="L444" s="154"/>
      <c r="M444" s="158"/>
      <c r="N444" s="159"/>
      <c r="O444" s="159"/>
      <c r="P444" s="159"/>
      <c r="Q444" s="159"/>
      <c r="R444" s="159"/>
      <c r="S444" s="159"/>
      <c r="T444" s="160"/>
      <c r="AT444" s="155" t="s">
        <v>143</v>
      </c>
      <c r="AU444" s="155" t="s">
        <v>77</v>
      </c>
      <c r="AV444" s="13" t="s">
        <v>75</v>
      </c>
      <c r="AW444" s="13" t="s">
        <v>29</v>
      </c>
      <c r="AX444" s="13" t="s">
        <v>67</v>
      </c>
      <c r="AY444" s="155" t="s">
        <v>132</v>
      </c>
    </row>
    <row r="445" spans="2:51" s="14" customFormat="1" ht="22.5">
      <c r="B445" s="161"/>
      <c r="D445" s="149" t="s">
        <v>143</v>
      </c>
      <c r="E445" s="162" t="s">
        <v>3</v>
      </c>
      <c r="F445" s="163" t="s">
        <v>558</v>
      </c>
      <c r="H445" s="164">
        <v>77.036000000000001</v>
      </c>
      <c r="I445" s="165"/>
      <c r="L445" s="161"/>
      <c r="M445" s="166"/>
      <c r="N445" s="167"/>
      <c r="O445" s="167"/>
      <c r="P445" s="167"/>
      <c r="Q445" s="167"/>
      <c r="R445" s="167"/>
      <c r="S445" s="167"/>
      <c r="T445" s="168"/>
      <c r="AT445" s="162" t="s">
        <v>143</v>
      </c>
      <c r="AU445" s="162" t="s">
        <v>77</v>
      </c>
      <c r="AV445" s="14" t="s">
        <v>77</v>
      </c>
      <c r="AW445" s="14" t="s">
        <v>29</v>
      </c>
      <c r="AX445" s="14" t="s">
        <v>67</v>
      </c>
      <c r="AY445" s="162" t="s">
        <v>132</v>
      </c>
    </row>
    <row r="446" spans="2:51" s="14" customFormat="1">
      <c r="B446" s="161"/>
      <c r="D446" s="149" t="s">
        <v>143</v>
      </c>
      <c r="E446" s="162" t="s">
        <v>3</v>
      </c>
      <c r="F446" s="163" t="s">
        <v>559</v>
      </c>
      <c r="H446" s="164">
        <v>3.9</v>
      </c>
      <c r="I446" s="165"/>
      <c r="L446" s="161"/>
      <c r="M446" s="166"/>
      <c r="N446" s="167"/>
      <c r="O446" s="167"/>
      <c r="P446" s="167"/>
      <c r="Q446" s="167"/>
      <c r="R446" s="167"/>
      <c r="S446" s="167"/>
      <c r="T446" s="168"/>
      <c r="AT446" s="162" t="s">
        <v>143</v>
      </c>
      <c r="AU446" s="162" t="s">
        <v>77</v>
      </c>
      <c r="AV446" s="14" t="s">
        <v>77</v>
      </c>
      <c r="AW446" s="14" t="s">
        <v>29</v>
      </c>
      <c r="AX446" s="14" t="s">
        <v>67</v>
      </c>
      <c r="AY446" s="162" t="s">
        <v>132</v>
      </c>
    </row>
    <row r="447" spans="2:51" s="13" customFormat="1">
      <c r="B447" s="154"/>
      <c r="D447" s="149" t="s">
        <v>143</v>
      </c>
      <c r="E447" s="155" t="s">
        <v>3</v>
      </c>
      <c r="F447" s="156" t="s">
        <v>519</v>
      </c>
      <c r="H447" s="155" t="s">
        <v>3</v>
      </c>
      <c r="I447" s="157"/>
      <c r="L447" s="154"/>
      <c r="M447" s="158"/>
      <c r="N447" s="159"/>
      <c r="O447" s="159"/>
      <c r="P447" s="159"/>
      <c r="Q447" s="159"/>
      <c r="R447" s="159"/>
      <c r="S447" s="159"/>
      <c r="T447" s="160"/>
      <c r="AT447" s="155" t="s">
        <v>143</v>
      </c>
      <c r="AU447" s="155" t="s">
        <v>77</v>
      </c>
      <c r="AV447" s="13" t="s">
        <v>75</v>
      </c>
      <c r="AW447" s="13" t="s">
        <v>29</v>
      </c>
      <c r="AX447" s="13" t="s">
        <v>67</v>
      </c>
      <c r="AY447" s="155" t="s">
        <v>132</v>
      </c>
    </row>
    <row r="448" spans="2:51" s="14" customFormat="1">
      <c r="B448" s="161"/>
      <c r="D448" s="149" t="s">
        <v>143</v>
      </c>
      <c r="E448" s="162" t="s">
        <v>3</v>
      </c>
      <c r="F448" s="163" t="s">
        <v>560</v>
      </c>
      <c r="H448" s="164">
        <v>21.329000000000001</v>
      </c>
      <c r="I448" s="165"/>
      <c r="L448" s="161"/>
      <c r="M448" s="166"/>
      <c r="N448" s="167"/>
      <c r="O448" s="167"/>
      <c r="P448" s="167"/>
      <c r="Q448" s="167"/>
      <c r="R448" s="167"/>
      <c r="S448" s="167"/>
      <c r="T448" s="168"/>
      <c r="AT448" s="162" t="s">
        <v>143</v>
      </c>
      <c r="AU448" s="162" t="s">
        <v>77</v>
      </c>
      <c r="AV448" s="14" t="s">
        <v>77</v>
      </c>
      <c r="AW448" s="14" t="s">
        <v>29</v>
      </c>
      <c r="AX448" s="14" t="s">
        <v>67</v>
      </c>
      <c r="AY448" s="162" t="s">
        <v>132</v>
      </c>
    </row>
    <row r="449" spans="1:65" s="13" customFormat="1">
      <c r="B449" s="154"/>
      <c r="D449" s="149" t="s">
        <v>143</v>
      </c>
      <c r="E449" s="155" t="s">
        <v>3</v>
      </c>
      <c r="F449" s="156" t="s">
        <v>521</v>
      </c>
      <c r="H449" s="155" t="s">
        <v>3</v>
      </c>
      <c r="I449" s="157"/>
      <c r="L449" s="154"/>
      <c r="M449" s="158"/>
      <c r="N449" s="159"/>
      <c r="O449" s="159"/>
      <c r="P449" s="159"/>
      <c r="Q449" s="159"/>
      <c r="R449" s="159"/>
      <c r="S449" s="159"/>
      <c r="T449" s="160"/>
      <c r="AT449" s="155" t="s">
        <v>143</v>
      </c>
      <c r="AU449" s="155" t="s">
        <v>77</v>
      </c>
      <c r="AV449" s="13" t="s">
        <v>75</v>
      </c>
      <c r="AW449" s="13" t="s">
        <v>29</v>
      </c>
      <c r="AX449" s="13" t="s">
        <v>67</v>
      </c>
      <c r="AY449" s="155" t="s">
        <v>132</v>
      </c>
    </row>
    <row r="450" spans="1:65" s="14" customFormat="1">
      <c r="B450" s="161"/>
      <c r="D450" s="149" t="s">
        <v>143</v>
      </c>
      <c r="E450" s="162" t="s">
        <v>3</v>
      </c>
      <c r="F450" s="163" t="s">
        <v>561</v>
      </c>
      <c r="H450" s="164">
        <v>17.975000000000001</v>
      </c>
      <c r="I450" s="165"/>
      <c r="L450" s="161"/>
      <c r="M450" s="166"/>
      <c r="N450" s="167"/>
      <c r="O450" s="167"/>
      <c r="P450" s="167"/>
      <c r="Q450" s="167"/>
      <c r="R450" s="167"/>
      <c r="S450" s="167"/>
      <c r="T450" s="168"/>
      <c r="AT450" s="162" t="s">
        <v>143</v>
      </c>
      <c r="AU450" s="162" t="s">
        <v>77</v>
      </c>
      <c r="AV450" s="14" t="s">
        <v>77</v>
      </c>
      <c r="AW450" s="14" t="s">
        <v>29</v>
      </c>
      <c r="AX450" s="14" t="s">
        <v>67</v>
      </c>
      <c r="AY450" s="162" t="s">
        <v>132</v>
      </c>
    </row>
    <row r="451" spans="1:65" s="15" customFormat="1">
      <c r="B451" s="169"/>
      <c r="D451" s="149" t="s">
        <v>143</v>
      </c>
      <c r="E451" s="170" t="s">
        <v>3</v>
      </c>
      <c r="F451" s="171" t="s">
        <v>148</v>
      </c>
      <c r="H451" s="172">
        <v>264.30500000000001</v>
      </c>
      <c r="I451" s="173"/>
      <c r="L451" s="169"/>
      <c r="M451" s="174"/>
      <c r="N451" s="175"/>
      <c r="O451" s="175"/>
      <c r="P451" s="175"/>
      <c r="Q451" s="175"/>
      <c r="R451" s="175"/>
      <c r="S451" s="175"/>
      <c r="T451" s="176"/>
      <c r="AT451" s="170" t="s">
        <v>143</v>
      </c>
      <c r="AU451" s="170" t="s">
        <v>77</v>
      </c>
      <c r="AV451" s="15" t="s">
        <v>139</v>
      </c>
      <c r="AW451" s="15" t="s">
        <v>29</v>
      </c>
      <c r="AX451" s="15" t="s">
        <v>75</v>
      </c>
      <c r="AY451" s="170" t="s">
        <v>132</v>
      </c>
    </row>
    <row r="452" spans="1:65" s="2" customFormat="1" ht="37.9" customHeight="1">
      <c r="A452" s="34"/>
      <c r="B452" s="135"/>
      <c r="C452" s="136" t="s">
        <v>562</v>
      </c>
      <c r="D452" s="136" t="s">
        <v>134</v>
      </c>
      <c r="E452" s="137" t="s">
        <v>563</v>
      </c>
      <c r="F452" s="138" t="s">
        <v>564</v>
      </c>
      <c r="G452" s="139" t="s">
        <v>242</v>
      </c>
      <c r="H452" s="140">
        <v>4.375</v>
      </c>
      <c r="I452" s="141"/>
      <c r="J452" s="142">
        <f>ROUND(I452*H452,2)</f>
        <v>0</v>
      </c>
      <c r="K452" s="138" t="s">
        <v>138</v>
      </c>
      <c r="L452" s="35"/>
      <c r="M452" s="143" t="s">
        <v>3</v>
      </c>
      <c r="N452" s="144" t="s">
        <v>38</v>
      </c>
      <c r="O452" s="55"/>
      <c r="P452" s="145">
        <f>O452*H452</f>
        <v>0</v>
      </c>
      <c r="Q452" s="145">
        <v>8.4999999999999995E-4</v>
      </c>
      <c r="R452" s="145">
        <f>Q452*H452</f>
        <v>3.7187499999999998E-3</v>
      </c>
      <c r="S452" s="145">
        <v>0</v>
      </c>
      <c r="T452" s="146">
        <f>S452*H452</f>
        <v>0</v>
      </c>
      <c r="U452" s="34"/>
      <c r="V452" s="34"/>
      <c r="W452" s="34"/>
      <c r="X452" s="34"/>
      <c r="Y452" s="34"/>
      <c r="Z452" s="34"/>
      <c r="AA452" s="34"/>
      <c r="AB452" s="34"/>
      <c r="AC452" s="34"/>
      <c r="AD452" s="34"/>
      <c r="AE452" s="34"/>
      <c r="AR452" s="147" t="s">
        <v>139</v>
      </c>
      <c r="AT452" s="147" t="s">
        <v>134</v>
      </c>
      <c r="AU452" s="147" t="s">
        <v>77</v>
      </c>
      <c r="AY452" s="19" t="s">
        <v>132</v>
      </c>
      <c r="BE452" s="148">
        <f>IF(N452="základní",J452,0)</f>
        <v>0</v>
      </c>
      <c r="BF452" s="148">
        <f>IF(N452="snížená",J452,0)</f>
        <v>0</v>
      </c>
      <c r="BG452" s="148">
        <f>IF(N452="zákl. přenesená",J452,0)</f>
        <v>0</v>
      </c>
      <c r="BH452" s="148">
        <f>IF(N452="sníž. přenesená",J452,0)</f>
        <v>0</v>
      </c>
      <c r="BI452" s="148">
        <f>IF(N452="nulová",J452,0)</f>
        <v>0</v>
      </c>
      <c r="BJ452" s="19" t="s">
        <v>75</v>
      </c>
      <c r="BK452" s="148">
        <f>ROUND(I452*H452,2)</f>
        <v>0</v>
      </c>
      <c r="BL452" s="19" t="s">
        <v>139</v>
      </c>
      <c r="BM452" s="147" t="s">
        <v>565</v>
      </c>
    </row>
    <row r="453" spans="1:65" s="2" customFormat="1" ht="29.25">
      <c r="A453" s="34"/>
      <c r="B453" s="35"/>
      <c r="C453" s="34"/>
      <c r="D453" s="149" t="s">
        <v>141</v>
      </c>
      <c r="E453" s="34"/>
      <c r="F453" s="150" t="s">
        <v>566</v>
      </c>
      <c r="G453" s="34"/>
      <c r="H453" s="34"/>
      <c r="I453" s="151"/>
      <c r="J453" s="34"/>
      <c r="K453" s="34"/>
      <c r="L453" s="35"/>
      <c r="M453" s="152"/>
      <c r="N453" s="153"/>
      <c r="O453" s="55"/>
      <c r="P453" s="55"/>
      <c r="Q453" s="55"/>
      <c r="R453" s="55"/>
      <c r="S453" s="55"/>
      <c r="T453" s="56"/>
      <c r="U453" s="34"/>
      <c r="V453" s="34"/>
      <c r="W453" s="34"/>
      <c r="X453" s="34"/>
      <c r="Y453" s="34"/>
      <c r="Z453" s="34"/>
      <c r="AA453" s="34"/>
      <c r="AB453" s="34"/>
      <c r="AC453" s="34"/>
      <c r="AD453" s="34"/>
      <c r="AE453" s="34"/>
      <c r="AT453" s="19" t="s">
        <v>141</v>
      </c>
      <c r="AU453" s="19" t="s">
        <v>77</v>
      </c>
    </row>
    <row r="454" spans="1:65" s="13" customFormat="1">
      <c r="B454" s="154"/>
      <c r="D454" s="149" t="s">
        <v>143</v>
      </c>
      <c r="E454" s="155" t="s">
        <v>3</v>
      </c>
      <c r="F454" s="156" t="s">
        <v>307</v>
      </c>
      <c r="H454" s="155" t="s">
        <v>3</v>
      </c>
      <c r="I454" s="157"/>
      <c r="L454" s="154"/>
      <c r="M454" s="158"/>
      <c r="N454" s="159"/>
      <c r="O454" s="159"/>
      <c r="P454" s="159"/>
      <c r="Q454" s="159"/>
      <c r="R454" s="159"/>
      <c r="S454" s="159"/>
      <c r="T454" s="160"/>
      <c r="AT454" s="155" t="s">
        <v>143</v>
      </c>
      <c r="AU454" s="155" t="s">
        <v>77</v>
      </c>
      <c r="AV454" s="13" t="s">
        <v>75</v>
      </c>
      <c r="AW454" s="13" t="s">
        <v>29</v>
      </c>
      <c r="AX454" s="13" t="s">
        <v>67</v>
      </c>
      <c r="AY454" s="155" t="s">
        <v>132</v>
      </c>
    </row>
    <row r="455" spans="1:65" s="14" customFormat="1">
      <c r="B455" s="161"/>
      <c r="D455" s="149" t="s">
        <v>143</v>
      </c>
      <c r="E455" s="162" t="s">
        <v>3</v>
      </c>
      <c r="F455" s="163" t="s">
        <v>544</v>
      </c>
      <c r="H455" s="164">
        <v>3.4649999999999999</v>
      </c>
      <c r="I455" s="165"/>
      <c r="L455" s="161"/>
      <c r="M455" s="166"/>
      <c r="N455" s="167"/>
      <c r="O455" s="167"/>
      <c r="P455" s="167"/>
      <c r="Q455" s="167"/>
      <c r="R455" s="167"/>
      <c r="S455" s="167"/>
      <c r="T455" s="168"/>
      <c r="AT455" s="162" t="s">
        <v>143</v>
      </c>
      <c r="AU455" s="162" t="s">
        <v>77</v>
      </c>
      <c r="AV455" s="14" t="s">
        <v>77</v>
      </c>
      <c r="AW455" s="14" t="s">
        <v>29</v>
      </c>
      <c r="AX455" s="14" t="s">
        <v>67</v>
      </c>
      <c r="AY455" s="162" t="s">
        <v>132</v>
      </c>
    </row>
    <row r="456" spans="1:65" s="13" customFormat="1">
      <c r="B456" s="154"/>
      <c r="D456" s="149" t="s">
        <v>143</v>
      </c>
      <c r="E456" s="155" t="s">
        <v>3</v>
      </c>
      <c r="F456" s="156" t="s">
        <v>309</v>
      </c>
      <c r="H456" s="155" t="s">
        <v>3</v>
      </c>
      <c r="I456" s="157"/>
      <c r="L456" s="154"/>
      <c r="M456" s="158"/>
      <c r="N456" s="159"/>
      <c r="O456" s="159"/>
      <c r="P456" s="159"/>
      <c r="Q456" s="159"/>
      <c r="R456" s="159"/>
      <c r="S456" s="159"/>
      <c r="T456" s="160"/>
      <c r="AT456" s="155" t="s">
        <v>143</v>
      </c>
      <c r="AU456" s="155" t="s">
        <v>77</v>
      </c>
      <c r="AV456" s="13" t="s">
        <v>75</v>
      </c>
      <c r="AW456" s="13" t="s">
        <v>29</v>
      </c>
      <c r="AX456" s="13" t="s">
        <v>67</v>
      </c>
      <c r="AY456" s="155" t="s">
        <v>132</v>
      </c>
    </row>
    <row r="457" spans="1:65" s="14" customFormat="1">
      <c r="B457" s="161"/>
      <c r="D457" s="149" t="s">
        <v>143</v>
      </c>
      <c r="E457" s="162" t="s">
        <v>3</v>
      </c>
      <c r="F457" s="163" t="s">
        <v>546</v>
      </c>
      <c r="H457" s="164">
        <v>0.91</v>
      </c>
      <c r="I457" s="165"/>
      <c r="L457" s="161"/>
      <c r="M457" s="166"/>
      <c r="N457" s="167"/>
      <c r="O457" s="167"/>
      <c r="P457" s="167"/>
      <c r="Q457" s="167"/>
      <c r="R457" s="167"/>
      <c r="S457" s="167"/>
      <c r="T457" s="168"/>
      <c r="AT457" s="162" t="s">
        <v>143</v>
      </c>
      <c r="AU457" s="162" t="s">
        <v>77</v>
      </c>
      <c r="AV457" s="14" t="s">
        <v>77</v>
      </c>
      <c r="AW457" s="14" t="s">
        <v>29</v>
      </c>
      <c r="AX457" s="14" t="s">
        <v>67</v>
      </c>
      <c r="AY457" s="162" t="s">
        <v>132</v>
      </c>
    </row>
    <row r="458" spans="1:65" s="15" customFormat="1">
      <c r="B458" s="169"/>
      <c r="D458" s="149" t="s">
        <v>143</v>
      </c>
      <c r="E458" s="170" t="s">
        <v>3</v>
      </c>
      <c r="F458" s="171" t="s">
        <v>148</v>
      </c>
      <c r="H458" s="172">
        <v>4.375</v>
      </c>
      <c r="I458" s="173"/>
      <c r="L458" s="169"/>
      <c r="M458" s="174"/>
      <c r="N458" s="175"/>
      <c r="O458" s="175"/>
      <c r="P458" s="175"/>
      <c r="Q458" s="175"/>
      <c r="R458" s="175"/>
      <c r="S458" s="175"/>
      <c r="T458" s="176"/>
      <c r="AT458" s="170" t="s">
        <v>143</v>
      </c>
      <c r="AU458" s="170" t="s">
        <v>77</v>
      </c>
      <c r="AV458" s="15" t="s">
        <v>139</v>
      </c>
      <c r="AW458" s="15" t="s">
        <v>29</v>
      </c>
      <c r="AX458" s="15" t="s">
        <v>75</v>
      </c>
      <c r="AY458" s="170" t="s">
        <v>132</v>
      </c>
    </row>
    <row r="459" spans="1:65" s="2" customFormat="1" ht="37.9" customHeight="1">
      <c r="A459" s="34"/>
      <c r="B459" s="135"/>
      <c r="C459" s="136" t="s">
        <v>567</v>
      </c>
      <c r="D459" s="136" t="s">
        <v>134</v>
      </c>
      <c r="E459" s="137" t="s">
        <v>568</v>
      </c>
      <c r="F459" s="138" t="s">
        <v>569</v>
      </c>
      <c r="G459" s="139" t="s">
        <v>242</v>
      </c>
      <c r="H459" s="140">
        <v>25.75</v>
      </c>
      <c r="I459" s="141"/>
      <c r="J459" s="142">
        <f>ROUND(I459*H459,2)</f>
        <v>0</v>
      </c>
      <c r="K459" s="138" t="s">
        <v>138</v>
      </c>
      <c r="L459" s="35"/>
      <c r="M459" s="143" t="s">
        <v>3</v>
      </c>
      <c r="N459" s="144" t="s">
        <v>38</v>
      </c>
      <c r="O459" s="55"/>
      <c r="P459" s="145">
        <f>O459*H459</f>
        <v>0</v>
      </c>
      <c r="Q459" s="145">
        <v>0</v>
      </c>
      <c r="R459" s="145">
        <f>Q459*H459</f>
        <v>0</v>
      </c>
      <c r="S459" s="145">
        <v>0</v>
      </c>
      <c r="T459" s="146">
        <f>S459*H459</f>
        <v>0</v>
      </c>
      <c r="U459" s="34"/>
      <c r="V459" s="34"/>
      <c r="W459" s="34"/>
      <c r="X459" s="34"/>
      <c r="Y459" s="34"/>
      <c r="Z459" s="34"/>
      <c r="AA459" s="34"/>
      <c r="AB459" s="34"/>
      <c r="AC459" s="34"/>
      <c r="AD459" s="34"/>
      <c r="AE459" s="34"/>
      <c r="AR459" s="147" t="s">
        <v>139</v>
      </c>
      <c r="AT459" s="147" t="s">
        <v>134</v>
      </c>
      <c r="AU459" s="147" t="s">
        <v>77</v>
      </c>
      <c r="AY459" s="19" t="s">
        <v>132</v>
      </c>
      <c r="BE459" s="148">
        <f>IF(N459="základní",J459,0)</f>
        <v>0</v>
      </c>
      <c r="BF459" s="148">
        <f>IF(N459="snížená",J459,0)</f>
        <v>0</v>
      </c>
      <c r="BG459" s="148">
        <f>IF(N459="zákl. přenesená",J459,0)</f>
        <v>0</v>
      </c>
      <c r="BH459" s="148">
        <f>IF(N459="sníž. přenesená",J459,0)</f>
        <v>0</v>
      </c>
      <c r="BI459" s="148">
        <f>IF(N459="nulová",J459,0)</f>
        <v>0</v>
      </c>
      <c r="BJ459" s="19" t="s">
        <v>75</v>
      </c>
      <c r="BK459" s="148">
        <f>ROUND(I459*H459,2)</f>
        <v>0</v>
      </c>
      <c r="BL459" s="19" t="s">
        <v>139</v>
      </c>
      <c r="BM459" s="147" t="s">
        <v>570</v>
      </c>
    </row>
    <row r="460" spans="1:65" s="2" customFormat="1" ht="58.5">
      <c r="A460" s="34"/>
      <c r="B460" s="35"/>
      <c r="C460" s="34"/>
      <c r="D460" s="149" t="s">
        <v>141</v>
      </c>
      <c r="E460" s="34"/>
      <c r="F460" s="150" t="s">
        <v>571</v>
      </c>
      <c r="G460" s="34"/>
      <c r="H460" s="34"/>
      <c r="I460" s="151"/>
      <c r="J460" s="34"/>
      <c r="K460" s="34"/>
      <c r="L460" s="35"/>
      <c r="M460" s="152"/>
      <c r="N460" s="153"/>
      <c r="O460" s="55"/>
      <c r="P460" s="55"/>
      <c r="Q460" s="55"/>
      <c r="R460" s="55"/>
      <c r="S460" s="55"/>
      <c r="T460" s="56"/>
      <c r="U460" s="34"/>
      <c r="V460" s="34"/>
      <c r="W460" s="34"/>
      <c r="X460" s="34"/>
      <c r="Y460" s="34"/>
      <c r="Z460" s="34"/>
      <c r="AA460" s="34"/>
      <c r="AB460" s="34"/>
      <c r="AC460" s="34"/>
      <c r="AD460" s="34"/>
      <c r="AE460" s="34"/>
      <c r="AT460" s="19" t="s">
        <v>141</v>
      </c>
      <c r="AU460" s="19" t="s">
        <v>77</v>
      </c>
    </row>
    <row r="461" spans="1:65" s="14" customFormat="1">
      <c r="B461" s="161"/>
      <c r="D461" s="149" t="s">
        <v>143</v>
      </c>
      <c r="E461" s="162" t="s">
        <v>3</v>
      </c>
      <c r="F461" s="163" t="s">
        <v>572</v>
      </c>
      <c r="H461" s="164">
        <v>25.75</v>
      </c>
      <c r="I461" s="165"/>
      <c r="L461" s="161"/>
      <c r="M461" s="166"/>
      <c r="N461" s="167"/>
      <c r="O461" s="167"/>
      <c r="P461" s="167"/>
      <c r="Q461" s="167"/>
      <c r="R461" s="167"/>
      <c r="S461" s="167"/>
      <c r="T461" s="168"/>
      <c r="AT461" s="162" t="s">
        <v>143</v>
      </c>
      <c r="AU461" s="162" t="s">
        <v>77</v>
      </c>
      <c r="AV461" s="14" t="s">
        <v>77</v>
      </c>
      <c r="AW461" s="14" t="s">
        <v>29</v>
      </c>
      <c r="AX461" s="14" t="s">
        <v>75</v>
      </c>
      <c r="AY461" s="162" t="s">
        <v>132</v>
      </c>
    </row>
    <row r="462" spans="1:65" s="12" customFormat="1" ht="22.9" customHeight="1">
      <c r="B462" s="122"/>
      <c r="D462" s="123" t="s">
        <v>66</v>
      </c>
      <c r="E462" s="133" t="s">
        <v>573</v>
      </c>
      <c r="F462" s="133" t="s">
        <v>574</v>
      </c>
      <c r="I462" s="125"/>
      <c r="J462" s="134">
        <f>BK462</f>
        <v>0</v>
      </c>
      <c r="L462" s="122"/>
      <c r="M462" s="127"/>
      <c r="N462" s="128"/>
      <c r="O462" s="128"/>
      <c r="P462" s="129">
        <f>SUM(P463:P506)</f>
        <v>0</v>
      </c>
      <c r="Q462" s="128"/>
      <c r="R462" s="129">
        <f>SUM(R463:R506)</f>
        <v>0.24265368000000004</v>
      </c>
      <c r="S462" s="128"/>
      <c r="T462" s="130">
        <f>SUM(T463:T506)</f>
        <v>0</v>
      </c>
      <c r="AR462" s="123" t="s">
        <v>75</v>
      </c>
      <c r="AT462" s="131" t="s">
        <v>66</v>
      </c>
      <c r="AU462" s="131" t="s">
        <v>75</v>
      </c>
      <c r="AY462" s="123" t="s">
        <v>132</v>
      </c>
      <c r="BK462" s="132">
        <f>SUM(BK463:BK506)</f>
        <v>0</v>
      </c>
    </row>
    <row r="463" spans="1:65" s="2" customFormat="1" ht="37.9" customHeight="1">
      <c r="A463" s="34"/>
      <c r="B463" s="135"/>
      <c r="C463" s="136" t="s">
        <v>575</v>
      </c>
      <c r="D463" s="136" t="s">
        <v>134</v>
      </c>
      <c r="E463" s="137" t="s">
        <v>576</v>
      </c>
      <c r="F463" s="138" t="s">
        <v>577</v>
      </c>
      <c r="G463" s="139" t="s">
        <v>242</v>
      </c>
      <c r="H463" s="140">
        <v>2.7490000000000001</v>
      </c>
      <c r="I463" s="141"/>
      <c r="J463" s="142">
        <f>ROUND(I463*H463,2)</f>
        <v>0</v>
      </c>
      <c r="K463" s="138" t="s">
        <v>138</v>
      </c>
      <c r="L463" s="35"/>
      <c r="M463" s="143" t="s">
        <v>3</v>
      </c>
      <c r="N463" s="144" t="s">
        <v>38</v>
      </c>
      <c r="O463" s="55"/>
      <c r="P463" s="145">
        <f>O463*H463</f>
        <v>0</v>
      </c>
      <c r="Q463" s="145">
        <v>4.3800000000000002E-3</v>
      </c>
      <c r="R463" s="145">
        <f>Q463*H463</f>
        <v>1.2040620000000002E-2</v>
      </c>
      <c r="S463" s="145">
        <v>0</v>
      </c>
      <c r="T463" s="146">
        <f>S463*H463</f>
        <v>0</v>
      </c>
      <c r="U463" s="34"/>
      <c r="V463" s="34"/>
      <c r="W463" s="34"/>
      <c r="X463" s="34"/>
      <c r="Y463" s="34"/>
      <c r="Z463" s="34"/>
      <c r="AA463" s="34"/>
      <c r="AB463" s="34"/>
      <c r="AC463" s="34"/>
      <c r="AD463" s="34"/>
      <c r="AE463" s="34"/>
      <c r="AR463" s="147" t="s">
        <v>139</v>
      </c>
      <c r="AT463" s="147" t="s">
        <v>134</v>
      </c>
      <c r="AU463" s="147" t="s">
        <v>77</v>
      </c>
      <c r="AY463" s="19" t="s">
        <v>132</v>
      </c>
      <c r="BE463" s="148">
        <f>IF(N463="základní",J463,0)</f>
        <v>0</v>
      </c>
      <c r="BF463" s="148">
        <f>IF(N463="snížená",J463,0)</f>
        <v>0</v>
      </c>
      <c r="BG463" s="148">
        <f>IF(N463="zákl. přenesená",J463,0)</f>
        <v>0</v>
      </c>
      <c r="BH463" s="148">
        <f>IF(N463="sníž. přenesená",J463,0)</f>
        <v>0</v>
      </c>
      <c r="BI463" s="148">
        <f>IF(N463="nulová",J463,0)</f>
        <v>0</v>
      </c>
      <c r="BJ463" s="19" t="s">
        <v>75</v>
      </c>
      <c r="BK463" s="148">
        <f>ROUND(I463*H463,2)</f>
        <v>0</v>
      </c>
      <c r="BL463" s="19" t="s">
        <v>139</v>
      </c>
      <c r="BM463" s="147" t="s">
        <v>578</v>
      </c>
    </row>
    <row r="464" spans="1:65" s="2" customFormat="1" ht="29.25">
      <c r="A464" s="34"/>
      <c r="B464" s="35"/>
      <c r="C464" s="34"/>
      <c r="D464" s="149" t="s">
        <v>141</v>
      </c>
      <c r="E464" s="34"/>
      <c r="F464" s="150" t="s">
        <v>566</v>
      </c>
      <c r="G464" s="34"/>
      <c r="H464" s="34"/>
      <c r="I464" s="151"/>
      <c r="J464" s="34"/>
      <c r="K464" s="34"/>
      <c r="L464" s="35"/>
      <c r="M464" s="152"/>
      <c r="N464" s="153"/>
      <c r="O464" s="55"/>
      <c r="P464" s="55"/>
      <c r="Q464" s="55"/>
      <c r="R464" s="55"/>
      <c r="S464" s="55"/>
      <c r="T464" s="56"/>
      <c r="U464" s="34"/>
      <c r="V464" s="34"/>
      <c r="W464" s="34"/>
      <c r="X464" s="34"/>
      <c r="Y464" s="34"/>
      <c r="Z464" s="34"/>
      <c r="AA464" s="34"/>
      <c r="AB464" s="34"/>
      <c r="AC464" s="34"/>
      <c r="AD464" s="34"/>
      <c r="AE464" s="34"/>
      <c r="AT464" s="19" t="s">
        <v>141</v>
      </c>
      <c r="AU464" s="19" t="s">
        <v>77</v>
      </c>
    </row>
    <row r="465" spans="1:65" s="13" customFormat="1">
      <c r="B465" s="154"/>
      <c r="D465" s="149" t="s">
        <v>143</v>
      </c>
      <c r="E465" s="155" t="s">
        <v>3</v>
      </c>
      <c r="F465" s="156" t="s">
        <v>579</v>
      </c>
      <c r="H465" s="155" t="s">
        <v>3</v>
      </c>
      <c r="I465" s="157"/>
      <c r="L465" s="154"/>
      <c r="M465" s="158"/>
      <c r="N465" s="159"/>
      <c r="O465" s="159"/>
      <c r="P465" s="159"/>
      <c r="Q465" s="159"/>
      <c r="R465" s="159"/>
      <c r="S465" s="159"/>
      <c r="T465" s="160"/>
      <c r="AT465" s="155" t="s">
        <v>143</v>
      </c>
      <c r="AU465" s="155" t="s">
        <v>77</v>
      </c>
      <c r="AV465" s="13" t="s">
        <v>75</v>
      </c>
      <c r="AW465" s="13" t="s">
        <v>29</v>
      </c>
      <c r="AX465" s="13" t="s">
        <v>67</v>
      </c>
      <c r="AY465" s="155" t="s">
        <v>132</v>
      </c>
    </row>
    <row r="466" spans="1:65" s="13" customFormat="1">
      <c r="B466" s="154"/>
      <c r="D466" s="149" t="s">
        <v>143</v>
      </c>
      <c r="E466" s="155" t="s">
        <v>3</v>
      </c>
      <c r="F466" s="156" t="s">
        <v>580</v>
      </c>
      <c r="H466" s="155" t="s">
        <v>3</v>
      </c>
      <c r="I466" s="157"/>
      <c r="L466" s="154"/>
      <c r="M466" s="158"/>
      <c r="N466" s="159"/>
      <c r="O466" s="159"/>
      <c r="P466" s="159"/>
      <c r="Q466" s="159"/>
      <c r="R466" s="159"/>
      <c r="S466" s="159"/>
      <c r="T466" s="160"/>
      <c r="AT466" s="155" t="s">
        <v>143</v>
      </c>
      <c r="AU466" s="155" t="s">
        <v>77</v>
      </c>
      <c r="AV466" s="13" t="s">
        <v>75</v>
      </c>
      <c r="AW466" s="13" t="s">
        <v>29</v>
      </c>
      <c r="AX466" s="13" t="s">
        <v>67</v>
      </c>
      <c r="AY466" s="155" t="s">
        <v>132</v>
      </c>
    </row>
    <row r="467" spans="1:65" s="14" customFormat="1">
      <c r="B467" s="161"/>
      <c r="D467" s="149" t="s">
        <v>143</v>
      </c>
      <c r="E467" s="162" t="s">
        <v>3</v>
      </c>
      <c r="F467" s="163" t="s">
        <v>581</v>
      </c>
      <c r="H467" s="164">
        <v>1.02</v>
      </c>
      <c r="I467" s="165"/>
      <c r="L467" s="161"/>
      <c r="M467" s="166"/>
      <c r="N467" s="167"/>
      <c r="O467" s="167"/>
      <c r="P467" s="167"/>
      <c r="Q467" s="167"/>
      <c r="R467" s="167"/>
      <c r="S467" s="167"/>
      <c r="T467" s="168"/>
      <c r="AT467" s="162" t="s">
        <v>143</v>
      </c>
      <c r="AU467" s="162" t="s">
        <v>77</v>
      </c>
      <c r="AV467" s="14" t="s">
        <v>77</v>
      </c>
      <c r="AW467" s="14" t="s">
        <v>29</v>
      </c>
      <c r="AX467" s="14" t="s">
        <v>67</v>
      </c>
      <c r="AY467" s="162" t="s">
        <v>132</v>
      </c>
    </row>
    <row r="468" spans="1:65" s="13" customFormat="1">
      <c r="B468" s="154"/>
      <c r="D468" s="149" t="s">
        <v>143</v>
      </c>
      <c r="E468" s="155" t="s">
        <v>3</v>
      </c>
      <c r="F468" s="156" t="s">
        <v>582</v>
      </c>
      <c r="H468" s="155" t="s">
        <v>3</v>
      </c>
      <c r="I468" s="157"/>
      <c r="L468" s="154"/>
      <c r="M468" s="158"/>
      <c r="N468" s="159"/>
      <c r="O468" s="159"/>
      <c r="P468" s="159"/>
      <c r="Q468" s="159"/>
      <c r="R468" s="159"/>
      <c r="S468" s="159"/>
      <c r="T468" s="160"/>
      <c r="AT468" s="155" t="s">
        <v>143</v>
      </c>
      <c r="AU468" s="155" t="s">
        <v>77</v>
      </c>
      <c r="AV468" s="13" t="s">
        <v>75</v>
      </c>
      <c r="AW468" s="13" t="s">
        <v>29</v>
      </c>
      <c r="AX468" s="13" t="s">
        <v>67</v>
      </c>
      <c r="AY468" s="155" t="s">
        <v>132</v>
      </c>
    </row>
    <row r="469" spans="1:65" s="14" customFormat="1">
      <c r="B469" s="161"/>
      <c r="D469" s="149" t="s">
        <v>143</v>
      </c>
      <c r="E469" s="162" t="s">
        <v>3</v>
      </c>
      <c r="F469" s="163" t="s">
        <v>583</v>
      </c>
      <c r="H469" s="164">
        <v>1.7290000000000001</v>
      </c>
      <c r="I469" s="165"/>
      <c r="L469" s="161"/>
      <c r="M469" s="166"/>
      <c r="N469" s="167"/>
      <c r="O469" s="167"/>
      <c r="P469" s="167"/>
      <c r="Q469" s="167"/>
      <c r="R469" s="167"/>
      <c r="S469" s="167"/>
      <c r="T469" s="168"/>
      <c r="AT469" s="162" t="s">
        <v>143</v>
      </c>
      <c r="AU469" s="162" t="s">
        <v>77</v>
      </c>
      <c r="AV469" s="14" t="s">
        <v>77</v>
      </c>
      <c r="AW469" s="14" t="s">
        <v>29</v>
      </c>
      <c r="AX469" s="14" t="s">
        <v>67</v>
      </c>
      <c r="AY469" s="162" t="s">
        <v>132</v>
      </c>
    </row>
    <row r="470" spans="1:65" s="15" customFormat="1">
      <c r="B470" s="169"/>
      <c r="D470" s="149" t="s">
        <v>143</v>
      </c>
      <c r="E470" s="170" t="s">
        <v>3</v>
      </c>
      <c r="F470" s="171" t="s">
        <v>148</v>
      </c>
      <c r="H470" s="172">
        <v>2.7490000000000001</v>
      </c>
      <c r="I470" s="173"/>
      <c r="L470" s="169"/>
      <c r="M470" s="174"/>
      <c r="N470" s="175"/>
      <c r="O470" s="175"/>
      <c r="P470" s="175"/>
      <c r="Q470" s="175"/>
      <c r="R470" s="175"/>
      <c r="S470" s="175"/>
      <c r="T470" s="176"/>
      <c r="AT470" s="170" t="s">
        <v>143</v>
      </c>
      <c r="AU470" s="170" t="s">
        <v>77</v>
      </c>
      <c r="AV470" s="15" t="s">
        <v>139</v>
      </c>
      <c r="AW470" s="15" t="s">
        <v>29</v>
      </c>
      <c r="AX470" s="15" t="s">
        <v>75</v>
      </c>
      <c r="AY470" s="170" t="s">
        <v>132</v>
      </c>
    </row>
    <row r="471" spans="1:65" s="2" customFormat="1" ht="37.9" customHeight="1">
      <c r="A471" s="34"/>
      <c r="B471" s="135"/>
      <c r="C471" s="136" t="s">
        <v>584</v>
      </c>
      <c r="D471" s="136" t="s">
        <v>134</v>
      </c>
      <c r="E471" s="137" t="s">
        <v>585</v>
      </c>
      <c r="F471" s="138" t="s">
        <v>586</v>
      </c>
      <c r="G471" s="139" t="s">
        <v>331</v>
      </c>
      <c r="H471" s="140">
        <v>5.3</v>
      </c>
      <c r="I471" s="141"/>
      <c r="J471" s="142">
        <f>ROUND(I471*H471,2)</f>
        <v>0</v>
      </c>
      <c r="K471" s="138" t="s">
        <v>138</v>
      </c>
      <c r="L471" s="35"/>
      <c r="M471" s="143" t="s">
        <v>3</v>
      </c>
      <c r="N471" s="144" t="s">
        <v>38</v>
      </c>
      <c r="O471" s="55"/>
      <c r="P471" s="145">
        <f>O471*H471</f>
        <v>0</v>
      </c>
      <c r="Q471" s="145">
        <v>0</v>
      </c>
      <c r="R471" s="145">
        <f>Q471*H471</f>
        <v>0</v>
      </c>
      <c r="S471" s="145">
        <v>0</v>
      </c>
      <c r="T471" s="146">
        <f>S471*H471</f>
        <v>0</v>
      </c>
      <c r="U471" s="34"/>
      <c r="V471" s="34"/>
      <c r="W471" s="34"/>
      <c r="X471" s="34"/>
      <c r="Y471" s="34"/>
      <c r="Z471" s="34"/>
      <c r="AA471" s="34"/>
      <c r="AB471" s="34"/>
      <c r="AC471" s="34"/>
      <c r="AD471" s="34"/>
      <c r="AE471" s="34"/>
      <c r="AR471" s="147" t="s">
        <v>139</v>
      </c>
      <c r="AT471" s="147" t="s">
        <v>134</v>
      </c>
      <c r="AU471" s="147" t="s">
        <v>77</v>
      </c>
      <c r="AY471" s="19" t="s">
        <v>132</v>
      </c>
      <c r="BE471" s="148">
        <f>IF(N471="základní",J471,0)</f>
        <v>0</v>
      </c>
      <c r="BF471" s="148">
        <f>IF(N471="snížená",J471,0)</f>
        <v>0</v>
      </c>
      <c r="BG471" s="148">
        <f>IF(N471="zákl. přenesená",J471,0)</f>
        <v>0</v>
      </c>
      <c r="BH471" s="148">
        <f>IF(N471="sníž. přenesená",J471,0)</f>
        <v>0</v>
      </c>
      <c r="BI471" s="148">
        <f>IF(N471="nulová",J471,0)</f>
        <v>0</v>
      </c>
      <c r="BJ471" s="19" t="s">
        <v>75</v>
      </c>
      <c r="BK471" s="148">
        <f>ROUND(I471*H471,2)</f>
        <v>0</v>
      </c>
      <c r="BL471" s="19" t="s">
        <v>139</v>
      </c>
      <c r="BM471" s="147" t="s">
        <v>587</v>
      </c>
    </row>
    <row r="472" spans="1:65" s="2" customFormat="1" ht="87.75">
      <c r="A472" s="34"/>
      <c r="B472" s="35"/>
      <c r="C472" s="34"/>
      <c r="D472" s="149" t="s">
        <v>141</v>
      </c>
      <c r="E472" s="34"/>
      <c r="F472" s="150" t="s">
        <v>588</v>
      </c>
      <c r="G472" s="34"/>
      <c r="H472" s="34"/>
      <c r="I472" s="151"/>
      <c r="J472" s="34"/>
      <c r="K472" s="34"/>
      <c r="L472" s="35"/>
      <c r="M472" s="152"/>
      <c r="N472" s="153"/>
      <c r="O472" s="55"/>
      <c r="P472" s="55"/>
      <c r="Q472" s="55"/>
      <c r="R472" s="55"/>
      <c r="S472" s="55"/>
      <c r="T472" s="56"/>
      <c r="U472" s="34"/>
      <c r="V472" s="34"/>
      <c r="W472" s="34"/>
      <c r="X472" s="34"/>
      <c r="Y472" s="34"/>
      <c r="Z472" s="34"/>
      <c r="AA472" s="34"/>
      <c r="AB472" s="34"/>
      <c r="AC472" s="34"/>
      <c r="AD472" s="34"/>
      <c r="AE472" s="34"/>
      <c r="AT472" s="19" t="s">
        <v>141</v>
      </c>
      <c r="AU472" s="19" t="s">
        <v>77</v>
      </c>
    </row>
    <row r="473" spans="1:65" s="13" customFormat="1">
      <c r="B473" s="154"/>
      <c r="D473" s="149" t="s">
        <v>143</v>
      </c>
      <c r="E473" s="155" t="s">
        <v>3</v>
      </c>
      <c r="F473" s="156" t="s">
        <v>580</v>
      </c>
      <c r="H473" s="155" t="s">
        <v>3</v>
      </c>
      <c r="I473" s="157"/>
      <c r="L473" s="154"/>
      <c r="M473" s="158"/>
      <c r="N473" s="159"/>
      <c r="O473" s="159"/>
      <c r="P473" s="159"/>
      <c r="Q473" s="159"/>
      <c r="R473" s="159"/>
      <c r="S473" s="159"/>
      <c r="T473" s="160"/>
      <c r="AT473" s="155" t="s">
        <v>143</v>
      </c>
      <c r="AU473" s="155" t="s">
        <v>77</v>
      </c>
      <c r="AV473" s="13" t="s">
        <v>75</v>
      </c>
      <c r="AW473" s="13" t="s">
        <v>29</v>
      </c>
      <c r="AX473" s="13" t="s">
        <v>67</v>
      </c>
      <c r="AY473" s="155" t="s">
        <v>132</v>
      </c>
    </row>
    <row r="474" spans="1:65" s="14" customFormat="1">
      <c r="B474" s="161"/>
      <c r="D474" s="149" t="s">
        <v>143</v>
      </c>
      <c r="E474" s="162" t="s">
        <v>3</v>
      </c>
      <c r="F474" s="163" t="s">
        <v>589</v>
      </c>
      <c r="H474" s="164">
        <v>5.3</v>
      </c>
      <c r="I474" s="165"/>
      <c r="L474" s="161"/>
      <c r="M474" s="166"/>
      <c r="N474" s="167"/>
      <c r="O474" s="167"/>
      <c r="P474" s="167"/>
      <c r="Q474" s="167"/>
      <c r="R474" s="167"/>
      <c r="S474" s="167"/>
      <c r="T474" s="168"/>
      <c r="AT474" s="162" t="s">
        <v>143</v>
      </c>
      <c r="AU474" s="162" t="s">
        <v>77</v>
      </c>
      <c r="AV474" s="14" t="s">
        <v>77</v>
      </c>
      <c r="AW474" s="14" t="s">
        <v>29</v>
      </c>
      <c r="AX474" s="14" t="s">
        <v>75</v>
      </c>
      <c r="AY474" s="162" t="s">
        <v>132</v>
      </c>
    </row>
    <row r="475" spans="1:65" s="2" customFormat="1" ht="14.45" customHeight="1">
      <c r="A475" s="34"/>
      <c r="B475" s="135"/>
      <c r="C475" s="177" t="s">
        <v>488</v>
      </c>
      <c r="D475" s="177" t="s">
        <v>228</v>
      </c>
      <c r="E475" s="178" t="s">
        <v>590</v>
      </c>
      <c r="F475" s="179" t="s">
        <v>591</v>
      </c>
      <c r="G475" s="180" t="s">
        <v>331</v>
      </c>
      <c r="H475" s="181">
        <v>59.73</v>
      </c>
      <c r="I475" s="182"/>
      <c r="J475" s="183">
        <f>ROUND(I475*H475,2)</f>
        <v>0</v>
      </c>
      <c r="K475" s="179" t="s">
        <v>138</v>
      </c>
      <c r="L475" s="184"/>
      <c r="M475" s="185" t="s">
        <v>3</v>
      </c>
      <c r="N475" s="186" t="s">
        <v>38</v>
      </c>
      <c r="O475" s="55"/>
      <c r="P475" s="145">
        <f>O475*H475</f>
        <v>0</v>
      </c>
      <c r="Q475" s="145">
        <v>1E-4</v>
      </c>
      <c r="R475" s="145">
        <f>Q475*H475</f>
        <v>5.973E-3</v>
      </c>
      <c r="S475" s="145">
        <v>0</v>
      </c>
      <c r="T475" s="146">
        <f>S475*H475</f>
        <v>0</v>
      </c>
      <c r="U475" s="34"/>
      <c r="V475" s="34"/>
      <c r="W475" s="34"/>
      <c r="X475" s="34"/>
      <c r="Y475" s="34"/>
      <c r="Z475" s="34"/>
      <c r="AA475" s="34"/>
      <c r="AB475" s="34"/>
      <c r="AC475" s="34"/>
      <c r="AD475" s="34"/>
      <c r="AE475" s="34"/>
      <c r="AR475" s="147" t="s">
        <v>191</v>
      </c>
      <c r="AT475" s="147" t="s">
        <v>228</v>
      </c>
      <c r="AU475" s="147" t="s">
        <v>77</v>
      </c>
      <c r="AY475" s="19" t="s">
        <v>132</v>
      </c>
      <c r="BE475" s="148">
        <f>IF(N475="základní",J475,0)</f>
        <v>0</v>
      </c>
      <c r="BF475" s="148">
        <f>IF(N475="snížená",J475,0)</f>
        <v>0</v>
      </c>
      <c r="BG475" s="148">
        <f>IF(N475="zákl. přenesená",J475,0)</f>
        <v>0</v>
      </c>
      <c r="BH475" s="148">
        <f>IF(N475="sníž. přenesená",J475,0)</f>
        <v>0</v>
      </c>
      <c r="BI475" s="148">
        <f>IF(N475="nulová",J475,0)</f>
        <v>0</v>
      </c>
      <c r="BJ475" s="19" t="s">
        <v>75</v>
      </c>
      <c r="BK475" s="148">
        <f>ROUND(I475*H475,2)</f>
        <v>0</v>
      </c>
      <c r="BL475" s="19" t="s">
        <v>139</v>
      </c>
      <c r="BM475" s="147" t="s">
        <v>592</v>
      </c>
    </row>
    <row r="476" spans="1:65" s="14" customFormat="1">
      <c r="B476" s="161"/>
      <c r="D476" s="149" t="s">
        <v>143</v>
      </c>
      <c r="E476" s="162" t="s">
        <v>3</v>
      </c>
      <c r="F476" s="163" t="s">
        <v>593</v>
      </c>
      <c r="H476" s="164">
        <v>59.73</v>
      </c>
      <c r="I476" s="165"/>
      <c r="L476" s="161"/>
      <c r="M476" s="166"/>
      <c r="N476" s="167"/>
      <c r="O476" s="167"/>
      <c r="P476" s="167"/>
      <c r="Q476" s="167"/>
      <c r="R476" s="167"/>
      <c r="S476" s="167"/>
      <c r="T476" s="168"/>
      <c r="AT476" s="162" t="s">
        <v>143</v>
      </c>
      <c r="AU476" s="162" t="s">
        <v>77</v>
      </c>
      <c r="AV476" s="14" t="s">
        <v>77</v>
      </c>
      <c r="AW476" s="14" t="s">
        <v>29</v>
      </c>
      <c r="AX476" s="14" t="s">
        <v>75</v>
      </c>
      <c r="AY476" s="162" t="s">
        <v>132</v>
      </c>
    </row>
    <row r="477" spans="1:65" s="2" customFormat="1" ht="49.15" customHeight="1">
      <c r="A477" s="34"/>
      <c r="B477" s="135"/>
      <c r="C477" s="136" t="s">
        <v>573</v>
      </c>
      <c r="D477" s="136" t="s">
        <v>134</v>
      </c>
      <c r="E477" s="137" t="s">
        <v>594</v>
      </c>
      <c r="F477" s="138" t="s">
        <v>595</v>
      </c>
      <c r="G477" s="139" t="s">
        <v>331</v>
      </c>
      <c r="H477" s="140">
        <v>11.74</v>
      </c>
      <c r="I477" s="141"/>
      <c r="J477" s="142">
        <f>ROUND(I477*H477,2)</f>
        <v>0</v>
      </c>
      <c r="K477" s="138" t="s">
        <v>138</v>
      </c>
      <c r="L477" s="35"/>
      <c r="M477" s="143" t="s">
        <v>3</v>
      </c>
      <c r="N477" s="144" t="s">
        <v>38</v>
      </c>
      <c r="O477" s="55"/>
      <c r="P477" s="145">
        <f>O477*H477</f>
        <v>0</v>
      </c>
      <c r="Q477" s="145">
        <v>0</v>
      </c>
      <c r="R477" s="145">
        <f>Q477*H477</f>
        <v>0</v>
      </c>
      <c r="S477" s="145">
        <v>0</v>
      </c>
      <c r="T477" s="146">
        <f>S477*H477</f>
        <v>0</v>
      </c>
      <c r="U477" s="34"/>
      <c r="V477" s="34"/>
      <c r="W477" s="34"/>
      <c r="X477" s="34"/>
      <c r="Y477" s="34"/>
      <c r="Z477" s="34"/>
      <c r="AA477" s="34"/>
      <c r="AB477" s="34"/>
      <c r="AC477" s="34"/>
      <c r="AD477" s="34"/>
      <c r="AE477" s="34"/>
      <c r="AR477" s="147" t="s">
        <v>139</v>
      </c>
      <c r="AT477" s="147" t="s">
        <v>134</v>
      </c>
      <c r="AU477" s="147" t="s">
        <v>77</v>
      </c>
      <c r="AY477" s="19" t="s">
        <v>132</v>
      </c>
      <c r="BE477" s="148">
        <f>IF(N477="základní",J477,0)</f>
        <v>0</v>
      </c>
      <c r="BF477" s="148">
        <f>IF(N477="snížená",J477,0)</f>
        <v>0</v>
      </c>
      <c r="BG477" s="148">
        <f>IF(N477="zákl. přenesená",J477,0)</f>
        <v>0</v>
      </c>
      <c r="BH477" s="148">
        <f>IF(N477="sníž. přenesená",J477,0)</f>
        <v>0</v>
      </c>
      <c r="BI477" s="148">
        <f>IF(N477="nulová",J477,0)</f>
        <v>0</v>
      </c>
      <c r="BJ477" s="19" t="s">
        <v>75</v>
      </c>
      <c r="BK477" s="148">
        <f>ROUND(I477*H477,2)</f>
        <v>0</v>
      </c>
      <c r="BL477" s="19" t="s">
        <v>139</v>
      </c>
      <c r="BM477" s="147" t="s">
        <v>596</v>
      </c>
    </row>
    <row r="478" spans="1:65" s="2" customFormat="1" ht="87.75">
      <c r="A478" s="34"/>
      <c r="B478" s="35"/>
      <c r="C478" s="34"/>
      <c r="D478" s="149" t="s">
        <v>141</v>
      </c>
      <c r="E478" s="34"/>
      <c r="F478" s="150" t="s">
        <v>588</v>
      </c>
      <c r="G478" s="34"/>
      <c r="H478" s="34"/>
      <c r="I478" s="151"/>
      <c r="J478" s="34"/>
      <c r="K478" s="34"/>
      <c r="L478" s="35"/>
      <c r="M478" s="152"/>
      <c r="N478" s="153"/>
      <c r="O478" s="55"/>
      <c r="P478" s="55"/>
      <c r="Q478" s="55"/>
      <c r="R478" s="55"/>
      <c r="S478" s="55"/>
      <c r="T478" s="56"/>
      <c r="U478" s="34"/>
      <c r="V478" s="34"/>
      <c r="W478" s="34"/>
      <c r="X478" s="34"/>
      <c r="Y478" s="34"/>
      <c r="Z478" s="34"/>
      <c r="AA478" s="34"/>
      <c r="AB478" s="34"/>
      <c r="AC478" s="34"/>
      <c r="AD478" s="34"/>
      <c r="AE478" s="34"/>
      <c r="AT478" s="19" t="s">
        <v>141</v>
      </c>
      <c r="AU478" s="19" t="s">
        <v>77</v>
      </c>
    </row>
    <row r="479" spans="1:65" s="13" customFormat="1">
      <c r="B479" s="154"/>
      <c r="D479" s="149" t="s">
        <v>143</v>
      </c>
      <c r="E479" s="155" t="s">
        <v>3</v>
      </c>
      <c r="F479" s="156" t="s">
        <v>597</v>
      </c>
      <c r="H479" s="155" t="s">
        <v>3</v>
      </c>
      <c r="I479" s="157"/>
      <c r="L479" s="154"/>
      <c r="M479" s="158"/>
      <c r="N479" s="159"/>
      <c r="O479" s="159"/>
      <c r="P479" s="159"/>
      <c r="Q479" s="159"/>
      <c r="R479" s="159"/>
      <c r="S479" s="159"/>
      <c r="T479" s="160"/>
      <c r="AT479" s="155" t="s">
        <v>143</v>
      </c>
      <c r="AU479" s="155" t="s">
        <v>77</v>
      </c>
      <c r="AV479" s="13" t="s">
        <v>75</v>
      </c>
      <c r="AW479" s="13" t="s">
        <v>29</v>
      </c>
      <c r="AX479" s="13" t="s">
        <v>67</v>
      </c>
      <c r="AY479" s="155" t="s">
        <v>132</v>
      </c>
    </row>
    <row r="480" spans="1:65" s="13" customFormat="1">
      <c r="B480" s="154"/>
      <c r="D480" s="149" t="s">
        <v>143</v>
      </c>
      <c r="E480" s="155" t="s">
        <v>3</v>
      </c>
      <c r="F480" s="156" t="s">
        <v>580</v>
      </c>
      <c r="H480" s="155" t="s">
        <v>3</v>
      </c>
      <c r="I480" s="157"/>
      <c r="L480" s="154"/>
      <c r="M480" s="158"/>
      <c r="N480" s="159"/>
      <c r="O480" s="159"/>
      <c r="P480" s="159"/>
      <c r="Q480" s="159"/>
      <c r="R480" s="159"/>
      <c r="S480" s="159"/>
      <c r="T480" s="160"/>
      <c r="AT480" s="155" t="s">
        <v>143</v>
      </c>
      <c r="AU480" s="155" t="s">
        <v>77</v>
      </c>
      <c r="AV480" s="13" t="s">
        <v>75</v>
      </c>
      <c r="AW480" s="13" t="s">
        <v>29</v>
      </c>
      <c r="AX480" s="13" t="s">
        <v>67</v>
      </c>
      <c r="AY480" s="155" t="s">
        <v>132</v>
      </c>
    </row>
    <row r="481" spans="1:65" s="14" customFormat="1">
      <c r="B481" s="161"/>
      <c r="D481" s="149" t="s">
        <v>143</v>
      </c>
      <c r="E481" s="162" t="s">
        <v>3</v>
      </c>
      <c r="F481" s="163" t="s">
        <v>598</v>
      </c>
      <c r="H481" s="164">
        <v>6.8</v>
      </c>
      <c r="I481" s="165"/>
      <c r="L481" s="161"/>
      <c r="M481" s="166"/>
      <c r="N481" s="167"/>
      <c r="O481" s="167"/>
      <c r="P481" s="167"/>
      <c r="Q481" s="167"/>
      <c r="R481" s="167"/>
      <c r="S481" s="167"/>
      <c r="T481" s="168"/>
      <c r="AT481" s="162" t="s">
        <v>143</v>
      </c>
      <c r="AU481" s="162" t="s">
        <v>77</v>
      </c>
      <c r="AV481" s="14" t="s">
        <v>77</v>
      </c>
      <c r="AW481" s="14" t="s">
        <v>29</v>
      </c>
      <c r="AX481" s="14" t="s">
        <v>67</v>
      </c>
      <c r="AY481" s="162" t="s">
        <v>132</v>
      </c>
    </row>
    <row r="482" spans="1:65" s="13" customFormat="1">
      <c r="B482" s="154"/>
      <c r="D482" s="149" t="s">
        <v>143</v>
      </c>
      <c r="E482" s="155" t="s">
        <v>3</v>
      </c>
      <c r="F482" s="156" t="s">
        <v>582</v>
      </c>
      <c r="H482" s="155" t="s">
        <v>3</v>
      </c>
      <c r="I482" s="157"/>
      <c r="L482" s="154"/>
      <c r="M482" s="158"/>
      <c r="N482" s="159"/>
      <c r="O482" s="159"/>
      <c r="P482" s="159"/>
      <c r="Q482" s="159"/>
      <c r="R482" s="159"/>
      <c r="S482" s="159"/>
      <c r="T482" s="160"/>
      <c r="AT482" s="155" t="s">
        <v>143</v>
      </c>
      <c r="AU482" s="155" t="s">
        <v>77</v>
      </c>
      <c r="AV482" s="13" t="s">
        <v>75</v>
      </c>
      <c r="AW482" s="13" t="s">
        <v>29</v>
      </c>
      <c r="AX482" s="13" t="s">
        <v>67</v>
      </c>
      <c r="AY482" s="155" t="s">
        <v>132</v>
      </c>
    </row>
    <row r="483" spans="1:65" s="14" customFormat="1">
      <c r="B483" s="161"/>
      <c r="D483" s="149" t="s">
        <v>143</v>
      </c>
      <c r="E483" s="162" t="s">
        <v>3</v>
      </c>
      <c r="F483" s="163" t="s">
        <v>599</v>
      </c>
      <c r="H483" s="164">
        <v>4.9400000000000004</v>
      </c>
      <c r="I483" s="165"/>
      <c r="L483" s="161"/>
      <c r="M483" s="166"/>
      <c r="N483" s="167"/>
      <c r="O483" s="167"/>
      <c r="P483" s="167"/>
      <c r="Q483" s="167"/>
      <c r="R483" s="167"/>
      <c r="S483" s="167"/>
      <c r="T483" s="168"/>
      <c r="AT483" s="162" t="s">
        <v>143</v>
      </c>
      <c r="AU483" s="162" t="s">
        <v>77</v>
      </c>
      <c r="AV483" s="14" t="s">
        <v>77</v>
      </c>
      <c r="AW483" s="14" t="s">
        <v>29</v>
      </c>
      <c r="AX483" s="14" t="s">
        <v>67</v>
      </c>
      <c r="AY483" s="162" t="s">
        <v>132</v>
      </c>
    </row>
    <row r="484" spans="1:65" s="15" customFormat="1">
      <c r="B484" s="169"/>
      <c r="D484" s="149" t="s">
        <v>143</v>
      </c>
      <c r="E484" s="170" t="s">
        <v>3</v>
      </c>
      <c r="F484" s="171" t="s">
        <v>148</v>
      </c>
      <c r="H484" s="172">
        <v>11.74</v>
      </c>
      <c r="I484" s="173"/>
      <c r="L484" s="169"/>
      <c r="M484" s="174"/>
      <c r="N484" s="175"/>
      <c r="O484" s="175"/>
      <c r="P484" s="175"/>
      <c r="Q484" s="175"/>
      <c r="R484" s="175"/>
      <c r="S484" s="175"/>
      <c r="T484" s="176"/>
      <c r="AT484" s="170" t="s">
        <v>143</v>
      </c>
      <c r="AU484" s="170" t="s">
        <v>77</v>
      </c>
      <c r="AV484" s="15" t="s">
        <v>139</v>
      </c>
      <c r="AW484" s="15" t="s">
        <v>29</v>
      </c>
      <c r="AX484" s="15" t="s">
        <v>75</v>
      </c>
      <c r="AY484" s="170" t="s">
        <v>132</v>
      </c>
    </row>
    <row r="485" spans="1:65" s="2" customFormat="1" ht="24.2" customHeight="1">
      <c r="A485" s="34"/>
      <c r="B485" s="135"/>
      <c r="C485" s="177" t="s">
        <v>600</v>
      </c>
      <c r="D485" s="177" t="s">
        <v>228</v>
      </c>
      <c r="E485" s="178" t="s">
        <v>601</v>
      </c>
      <c r="F485" s="179" t="s">
        <v>602</v>
      </c>
      <c r="G485" s="180" t="s">
        <v>331</v>
      </c>
      <c r="H485" s="181">
        <v>12.914</v>
      </c>
      <c r="I485" s="182"/>
      <c r="J485" s="183">
        <f>ROUND(I485*H485,2)</f>
        <v>0</v>
      </c>
      <c r="K485" s="179" t="s">
        <v>138</v>
      </c>
      <c r="L485" s="184"/>
      <c r="M485" s="185" t="s">
        <v>3</v>
      </c>
      <c r="N485" s="186" t="s">
        <v>38</v>
      </c>
      <c r="O485" s="55"/>
      <c r="P485" s="145">
        <f>O485*H485</f>
        <v>0</v>
      </c>
      <c r="Q485" s="145">
        <v>4.0000000000000003E-5</v>
      </c>
      <c r="R485" s="145">
        <f>Q485*H485</f>
        <v>5.1656E-4</v>
      </c>
      <c r="S485" s="145">
        <v>0</v>
      </c>
      <c r="T485" s="146">
        <f>S485*H485</f>
        <v>0</v>
      </c>
      <c r="U485" s="34"/>
      <c r="V485" s="34"/>
      <c r="W485" s="34"/>
      <c r="X485" s="34"/>
      <c r="Y485" s="34"/>
      <c r="Z485" s="34"/>
      <c r="AA485" s="34"/>
      <c r="AB485" s="34"/>
      <c r="AC485" s="34"/>
      <c r="AD485" s="34"/>
      <c r="AE485" s="34"/>
      <c r="AR485" s="147" t="s">
        <v>191</v>
      </c>
      <c r="AT485" s="147" t="s">
        <v>228</v>
      </c>
      <c r="AU485" s="147" t="s">
        <v>77</v>
      </c>
      <c r="AY485" s="19" t="s">
        <v>132</v>
      </c>
      <c r="BE485" s="148">
        <f>IF(N485="základní",J485,0)</f>
        <v>0</v>
      </c>
      <c r="BF485" s="148">
        <f>IF(N485="snížená",J485,0)</f>
        <v>0</v>
      </c>
      <c r="BG485" s="148">
        <f>IF(N485="zákl. přenesená",J485,0)</f>
        <v>0</v>
      </c>
      <c r="BH485" s="148">
        <f>IF(N485="sníž. přenesená",J485,0)</f>
        <v>0</v>
      </c>
      <c r="BI485" s="148">
        <f>IF(N485="nulová",J485,0)</f>
        <v>0</v>
      </c>
      <c r="BJ485" s="19" t="s">
        <v>75</v>
      </c>
      <c r="BK485" s="148">
        <f>ROUND(I485*H485,2)</f>
        <v>0</v>
      </c>
      <c r="BL485" s="19" t="s">
        <v>139</v>
      </c>
      <c r="BM485" s="147" t="s">
        <v>603</v>
      </c>
    </row>
    <row r="486" spans="1:65" s="14" customFormat="1">
      <c r="B486" s="161"/>
      <c r="D486" s="149" t="s">
        <v>143</v>
      </c>
      <c r="E486" s="162" t="s">
        <v>3</v>
      </c>
      <c r="F486" s="163" t="s">
        <v>604</v>
      </c>
      <c r="H486" s="164">
        <v>12.914</v>
      </c>
      <c r="I486" s="165"/>
      <c r="L486" s="161"/>
      <c r="M486" s="166"/>
      <c r="N486" s="167"/>
      <c r="O486" s="167"/>
      <c r="P486" s="167"/>
      <c r="Q486" s="167"/>
      <c r="R486" s="167"/>
      <c r="S486" s="167"/>
      <c r="T486" s="168"/>
      <c r="AT486" s="162" t="s">
        <v>143</v>
      </c>
      <c r="AU486" s="162" t="s">
        <v>77</v>
      </c>
      <c r="AV486" s="14" t="s">
        <v>77</v>
      </c>
      <c r="AW486" s="14" t="s">
        <v>29</v>
      </c>
      <c r="AX486" s="14" t="s">
        <v>75</v>
      </c>
      <c r="AY486" s="162" t="s">
        <v>132</v>
      </c>
    </row>
    <row r="487" spans="1:65" s="2" customFormat="1" ht="49.15" customHeight="1">
      <c r="A487" s="34"/>
      <c r="B487" s="135"/>
      <c r="C487" s="136" t="s">
        <v>605</v>
      </c>
      <c r="D487" s="136" t="s">
        <v>134</v>
      </c>
      <c r="E487" s="137" t="s">
        <v>606</v>
      </c>
      <c r="F487" s="138" t="s">
        <v>607</v>
      </c>
      <c r="G487" s="139" t="s">
        <v>242</v>
      </c>
      <c r="H487" s="140">
        <v>15.477</v>
      </c>
      <c r="I487" s="141"/>
      <c r="J487" s="142">
        <f>ROUND(I487*H487,2)</f>
        <v>0</v>
      </c>
      <c r="K487" s="138" t="s">
        <v>138</v>
      </c>
      <c r="L487" s="35"/>
      <c r="M487" s="143" t="s">
        <v>3</v>
      </c>
      <c r="N487" s="144" t="s">
        <v>38</v>
      </c>
      <c r="O487" s="55"/>
      <c r="P487" s="145">
        <f>O487*H487</f>
        <v>0</v>
      </c>
      <c r="Q487" s="145">
        <v>8.6E-3</v>
      </c>
      <c r="R487" s="145">
        <f>Q487*H487</f>
        <v>0.1331022</v>
      </c>
      <c r="S487" s="145">
        <v>0</v>
      </c>
      <c r="T487" s="146">
        <f>S487*H487</f>
        <v>0</v>
      </c>
      <c r="U487" s="34"/>
      <c r="V487" s="34"/>
      <c r="W487" s="34"/>
      <c r="X487" s="34"/>
      <c r="Y487" s="34"/>
      <c r="Z487" s="34"/>
      <c r="AA487" s="34"/>
      <c r="AB487" s="34"/>
      <c r="AC487" s="34"/>
      <c r="AD487" s="34"/>
      <c r="AE487" s="34"/>
      <c r="AR487" s="147" t="s">
        <v>139</v>
      </c>
      <c r="AT487" s="147" t="s">
        <v>134</v>
      </c>
      <c r="AU487" s="147" t="s">
        <v>77</v>
      </c>
      <c r="AY487" s="19" t="s">
        <v>132</v>
      </c>
      <c r="BE487" s="148">
        <f>IF(N487="základní",J487,0)</f>
        <v>0</v>
      </c>
      <c r="BF487" s="148">
        <f>IF(N487="snížená",J487,0)</f>
        <v>0</v>
      </c>
      <c r="BG487" s="148">
        <f>IF(N487="zákl. přenesená",J487,0)</f>
        <v>0</v>
      </c>
      <c r="BH487" s="148">
        <f>IF(N487="sníž. přenesená",J487,0)</f>
        <v>0</v>
      </c>
      <c r="BI487" s="148">
        <f>IF(N487="nulová",J487,0)</f>
        <v>0</v>
      </c>
      <c r="BJ487" s="19" t="s">
        <v>75</v>
      </c>
      <c r="BK487" s="148">
        <f>ROUND(I487*H487,2)</f>
        <v>0</v>
      </c>
      <c r="BL487" s="19" t="s">
        <v>139</v>
      </c>
      <c r="BM487" s="147" t="s">
        <v>608</v>
      </c>
    </row>
    <row r="488" spans="1:65" s="2" customFormat="1" ht="273">
      <c r="A488" s="34"/>
      <c r="B488" s="35"/>
      <c r="C488" s="34"/>
      <c r="D488" s="149" t="s">
        <v>141</v>
      </c>
      <c r="E488" s="34"/>
      <c r="F488" s="150" t="s">
        <v>609</v>
      </c>
      <c r="G488" s="34"/>
      <c r="H488" s="34"/>
      <c r="I488" s="151"/>
      <c r="J488" s="34"/>
      <c r="K488" s="34"/>
      <c r="L488" s="35"/>
      <c r="M488" s="152"/>
      <c r="N488" s="153"/>
      <c r="O488" s="55"/>
      <c r="P488" s="55"/>
      <c r="Q488" s="55"/>
      <c r="R488" s="55"/>
      <c r="S488" s="55"/>
      <c r="T488" s="56"/>
      <c r="U488" s="34"/>
      <c r="V488" s="34"/>
      <c r="W488" s="34"/>
      <c r="X488" s="34"/>
      <c r="Y488" s="34"/>
      <c r="Z488" s="34"/>
      <c r="AA488" s="34"/>
      <c r="AB488" s="34"/>
      <c r="AC488" s="34"/>
      <c r="AD488" s="34"/>
      <c r="AE488" s="34"/>
      <c r="AT488" s="19" t="s">
        <v>141</v>
      </c>
      <c r="AU488" s="19" t="s">
        <v>77</v>
      </c>
    </row>
    <row r="489" spans="1:65" s="13" customFormat="1">
      <c r="B489" s="154"/>
      <c r="D489" s="149" t="s">
        <v>143</v>
      </c>
      <c r="E489" s="155" t="s">
        <v>3</v>
      </c>
      <c r="F489" s="156" t="s">
        <v>580</v>
      </c>
      <c r="H489" s="155" t="s">
        <v>3</v>
      </c>
      <c r="I489" s="157"/>
      <c r="L489" s="154"/>
      <c r="M489" s="158"/>
      <c r="N489" s="159"/>
      <c r="O489" s="159"/>
      <c r="P489" s="159"/>
      <c r="Q489" s="159"/>
      <c r="R489" s="159"/>
      <c r="S489" s="159"/>
      <c r="T489" s="160"/>
      <c r="AT489" s="155" t="s">
        <v>143</v>
      </c>
      <c r="AU489" s="155" t="s">
        <v>77</v>
      </c>
      <c r="AV489" s="13" t="s">
        <v>75</v>
      </c>
      <c r="AW489" s="13" t="s">
        <v>29</v>
      </c>
      <c r="AX489" s="13" t="s">
        <v>67</v>
      </c>
      <c r="AY489" s="155" t="s">
        <v>132</v>
      </c>
    </row>
    <row r="490" spans="1:65" s="14" customFormat="1">
      <c r="B490" s="161"/>
      <c r="D490" s="149" t="s">
        <v>143</v>
      </c>
      <c r="E490" s="162" t="s">
        <v>3</v>
      </c>
      <c r="F490" s="163" t="s">
        <v>610</v>
      </c>
      <c r="H490" s="164">
        <v>15.477</v>
      </c>
      <c r="I490" s="165"/>
      <c r="L490" s="161"/>
      <c r="M490" s="166"/>
      <c r="N490" s="167"/>
      <c r="O490" s="167"/>
      <c r="P490" s="167"/>
      <c r="Q490" s="167"/>
      <c r="R490" s="167"/>
      <c r="S490" s="167"/>
      <c r="T490" s="168"/>
      <c r="AT490" s="162" t="s">
        <v>143</v>
      </c>
      <c r="AU490" s="162" t="s">
        <v>77</v>
      </c>
      <c r="AV490" s="14" t="s">
        <v>77</v>
      </c>
      <c r="AW490" s="14" t="s">
        <v>29</v>
      </c>
      <c r="AX490" s="14" t="s">
        <v>75</v>
      </c>
      <c r="AY490" s="162" t="s">
        <v>132</v>
      </c>
    </row>
    <row r="491" spans="1:65" s="2" customFormat="1" ht="14.45" customHeight="1">
      <c r="A491" s="34"/>
      <c r="B491" s="135"/>
      <c r="C491" s="177" t="s">
        <v>611</v>
      </c>
      <c r="D491" s="177" t="s">
        <v>228</v>
      </c>
      <c r="E491" s="178" t="s">
        <v>612</v>
      </c>
      <c r="F491" s="179" t="s">
        <v>613</v>
      </c>
      <c r="G491" s="180" t="s">
        <v>242</v>
      </c>
      <c r="H491" s="181">
        <v>17.024999999999999</v>
      </c>
      <c r="I491" s="182"/>
      <c r="J491" s="183">
        <f>ROUND(I491*H491,2)</f>
        <v>0</v>
      </c>
      <c r="K491" s="179" t="s">
        <v>138</v>
      </c>
      <c r="L491" s="184"/>
      <c r="M491" s="185" t="s">
        <v>3</v>
      </c>
      <c r="N491" s="186" t="s">
        <v>38</v>
      </c>
      <c r="O491" s="55"/>
      <c r="P491" s="145">
        <f>O491*H491</f>
        <v>0</v>
      </c>
      <c r="Q491" s="145">
        <v>2.3E-3</v>
      </c>
      <c r="R491" s="145">
        <f>Q491*H491</f>
        <v>3.9157499999999998E-2</v>
      </c>
      <c r="S491" s="145">
        <v>0</v>
      </c>
      <c r="T491" s="146">
        <f>S491*H491</f>
        <v>0</v>
      </c>
      <c r="U491" s="34"/>
      <c r="V491" s="34"/>
      <c r="W491" s="34"/>
      <c r="X491" s="34"/>
      <c r="Y491" s="34"/>
      <c r="Z491" s="34"/>
      <c r="AA491" s="34"/>
      <c r="AB491" s="34"/>
      <c r="AC491" s="34"/>
      <c r="AD491" s="34"/>
      <c r="AE491" s="34"/>
      <c r="AR491" s="147" t="s">
        <v>191</v>
      </c>
      <c r="AT491" s="147" t="s">
        <v>228</v>
      </c>
      <c r="AU491" s="147" t="s">
        <v>77</v>
      </c>
      <c r="AY491" s="19" t="s">
        <v>132</v>
      </c>
      <c r="BE491" s="148">
        <f>IF(N491="základní",J491,0)</f>
        <v>0</v>
      </c>
      <c r="BF491" s="148">
        <f>IF(N491="snížená",J491,0)</f>
        <v>0</v>
      </c>
      <c r="BG491" s="148">
        <f>IF(N491="zákl. přenesená",J491,0)</f>
        <v>0</v>
      </c>
      <c r="BH491" s="148">
        <f>IF(N491="sníž. přenesená",J491,0)</f>
        <v>0</v>
      </c>
      <c r="BI491" s="148">
        <f>IF(N491="nulová",J491,0)</f>
        <v>0</v>
      </c>
      <c r="BJ491" s="19" t="s">
        <v>75</v>
      </c>
      <c r="BK491" s="148">
        <f>ROUND(I491*H491,2)</f>
        <v>0</v>
      </c>
      <c r="BL491" s="19" t="s">
        <v>139</v>
      </c>
      <c r="BM491" s="147" t="s">
        <v>614</v>
      </c>
    </row>
    <row r="492" spans="1:65" s="14" customFormat="1">
      <c r="B492" s="161"/>
      <c r="D492" s="149" t="s">
        <v>143</v>
      </c>
      <c r="E492" s="162" t="s">
        <v>3</v>
      </c>
      <c r="F492" s="163" t="s">
        <v>615</v>
      </c>
      <c r="H492" s="164">
        <v>17.024999999999999</v>
      </c>
      <c r="I492" s="165"/>
      <c r="L492" s="161"/>
      <c r="M492" s="166"/>
      <c r="N492" s="167"/>
      <c r="O492" s="167"/>
      <c r="P492" s="167"/>
      <c r="Q492" s="167"/>
      <c r="R492" s="167"/>
      <c r="S492" s="167"/>
      <c r="T492" s="168"/>
      <c r="AT492" s="162" t="s">
        <v>143</v>
      </c>
      <c r="AU492" s="162" t="s">
        <v>77</v>
      </c>
      <c r="AV492" s="14" t="s">
        <v>77</v>
      </c>
      <c r="AW492" s="14" t="s">
        <v>29</v>
      </c>
      <c r="AX492" s="14" t="s">
        <v>75</v>
      </c>
      <c r="AY492" s="162" t="s">
        <v>132</v>
      </c>
    </row>
    <row r="493" spans="1:65" s="2" customFormat="1" ht="24.2" customHeight="1">
      <c r="A493" s="34"/>
      <c r="B493" s="135"/>
      <c r="C493" s="136" t="s">
        <v>616</v>
      </c>
      <c r="D493" s="136" t="s">
        <v>134</v>
      </c>
      <c r="E493" s="137" t="s">
        <v>617</v>
      </c>
      <c r="F493" s="138" t="s">
        <v>618</v>
      </c>
      <c r="G493" s="139" t="s">
        <v>331</v>
      </c>
      <c r="H493" s="140">
        <v>5.9</v>
      </c>
      <c r="I493" s="141"/>
      <c r="J493" s="142">
        <f>ROUND(I493*H493,2)</f>
        <v>0</v>
      </c>
      <c r="K493" s="138" t="s">
        <v>138</v>
      </c>
      <c r="L493" s="35"/>
      <c r="M493" s="143" t="s">
        <v>3</v>
      </c>
      <c r="N493" s="144" t="s">
        <v>38</v>
      </c>
      <c r="O493" s="55"/>
      <c r="P493" s="145">
        <f>O493*H493</f>
        <v>0</v>
      </c>
      <c r="Q493" s="145">
        <v>3.0000000000000001E-5</v>
      </c>
      <c r="R493" s="145">
        <f>Q493*H493</f>
        <v>1.7700000000000002E-4</v>
      </c>
      <c r="S493" s="145">
        <v>0</v>
      </c>
      <c r="T493" s="146">
        <f>S493*H493</f>
        <v>0</v>
      </c>
      <c r="U493" s="34"/>
      <c r="V493" s="34"/>
      <c r="W493" s="34"/>
      <c r="X493" s="34"/>
      <c r="Y493" s="34"/>
      <c r="Z493" s="34"/>
      <c r="AA493" s="34"/>
      <c r="AB493" s="34"/>
      <c r="AC493" s="34"/>
      <c r="AD493" s="34"/>
      <c r="AE493" s="34"/>
      <c r="AR493" s="147" t="s">
        <v>139</v>
      </c>
      <c r="AT493" s="147" t="s">
        <v>134</v>
      </c>
      <c r="AU493" s="147" t="s">
        <v>77</v>
      </c>
      <c r="AY493" s="19" t="s">
        <v>132</v>
      </c>
      <c r="BE493" s="148">
        <f>IF(N493="základní",J493,0)</f>
        <v>0</v>
      </c>
      <c r="BF493" s="148">
        <f>IF(N493="snížená",J493,0)</f>
        <v>0</v>
      </c>
      <c r="BG493" s="148">
        <f>IF(N493="zákl. přenesená",J493,0)</f>
        <v>0</v>
      </c>
      <c r="BH493" s="148">
        <f>IF(N493="sníž. přenesená",J493,0)</f>
        <v>0</v>
      </c>
      <c r="BI493" s="148">
        <f>IF(N493="nulová",J493,0)</f>
        <v>0</v>
      </c>
      <c r="BJ493" s="19" t="s">
        <v>75</v>
      </c>
      <c r="BK493" s="148">
        <f>ROUND(I493*H493,2)</f>
        <v>0</v>
      </c>
      <c r="BL493" s="19" t="s">
        <v>139</v>
      </c>
      <c r="BM493" s="147" t="s">
        <v>619</v>
      </c>
    </row>
    <row r="494" spans="1:65" s="2" customFormat="1" ht="48.75">
      <c r="A494" s="34"/>
      <c r="B494" s="35"/>
      <c r="C494" s="34"/>
      <c r="D494" s="149" t="s">
        <v>141</v>
      </c>
      <c r="E494" s="34"/>
      <c r="F494" s="150" t="s">
        <v>620</v>
      </c>
      <c r="G494" s="34"/>
      <c r="H494" s="34"/>
      <c r="I494" s="151"/>
      <c r="J494" s="34"/>
      <c r="K494" s="34"/>
      <c r="L494" s="35"/>
      <c r="M494" s="152"/>
      <c r="N494" s="153"/>
      <c r="O494" s="55"/>
      <c r="P494" s="55"/>
      <c r="Q494" s="55"/>
      <c r="R494" s="55"/>
      <c r="S494" s="55"/>
      <c r="T494" s="56"/>
      <c r="U494" s="34"/>
      <c r="V494" s="34"/>
      <c r="W494" s="34"/>
      <c r="X494" s="34"/>
      <c r="Y494" s="34"/>
      <c r="Z494" s="34"/>
      <c r="AA494" s="34"/>
      <c r="AB494" s="34"/>
      <c r="AC494" s="34"/>
      <c r="AD494" s="34"/>
      <c r="AE494" s="34"/>
      <c r="AT494" s="19" t="s">
        <v>141</v>
      </c>
      <c r="AU494" s="19" t="s">
        <v>77</v>
      </c>
    </row>
    <row r="495" spans="1:65" s="14" customFormat="1">
      <c r="B495" s="161"/>
      <c r="D495" s="149" t="s">
        <v>143</v>
      </c>
      <c r="E495" s="162" t="s">
        <v>3</v>
      </c>
      <c r="F495" s="163" t="s">
        <v>621</v>
      </c>
      <c r="H495" s="164">
        <v>5.9</v>
      </c>
      <c r="I495" s="165"/>
      <c r="L495" s="161"/>
      <c r="M495" s="166"/>
      <c r="N495" s="167"/>
      <c r="O495" s="167"/>
      <c r="P495" s="167"/>
      <c r="Q495" s="167"/>
      <c r="R495" s="167"/>
      <c r="S495" s="167"/>
      <c r="T495" s="168"/>
      <c r="AT495" s="162" t="s">
        <v>143</v>
      </c>
      <c r="AU495" s="162" t="s">
        <v>77</v>
      </c>
      <c r="AV495" s="14" t="s">
        <v>77</v>
      </c>
      <c r="AW495" s="14" t="s">
        <v>29</v>
      </c>
      <c r="AX495" s="14" t="s">
        <v>75</v>
      </c>
      <c r="AY495" s="162" t="s">
        <v>132</v>
      </c>
    </row>
    <row r="496" spans="1:65" s="2" customFormat="1" ht="24.2" customHeight="1">
      <c r="A496" s="34"/>
      <c r="B496" s="135"/>
      <c r="C496" s="177" t="s">
        <v>622</v>
      </c>
      <c r="D496" s="177" t="s">
        <v>228</v>
      </c>
      <c r="E496" s="178" t="s">
        <v>623</v>
      </c>
      <c r="F496" s="179" t="s">
        <v>624</v>
      </c>
      <c r="G496" s="180" t="s">
        <v>331</v>
      </c>
      <c r="H496" s="181">
        <v>6.49</v>
      </c>
      <c r="I496" s="182"/>
      <c r="J496" s="183">
        <f>ROUND(I496*H496,2)</f>
        <v>0</v>
      </c>
      <c r="K496" s="179" t="s">
        <v>138</v>
      </c>
      <c r="L496" s="184"/>
      <c r="M496" s="185" t="s">
        <v>3</v>
      </c>
      <c r="N496" s="186" t="s">
        <v>38</v>
      </c>
      <c r="O496" s="55"/>
      <c r="P496" s="145">
        <f>O496*H496</f>
        <v>0</v>
      </c>
      <c r="Q496" s="145">
        <v>5.5999999999999995E-4</v>
      </c>
      <c r="R496" s="145">
        <f>Q496*H496</f>
        <v>3.6343999999999999E-3</v>
      </c>
      <c r="S496" s="145">
        <v>0</v>
      </c>
      <c r="T496" s="146">
        <f>S496*H496</f>
        <v>0</v>
      </c>
      <c r="U496" s="34"/>
      <c r="V496" s="34"/>
      <c r="W496" s="34"/>
      <c r="X496" s="34"/>
      <c r="Y496" s="34"/>
      <c r="Z496" s="34"/>
      <c r="AA496" s="34"/>
      <c r="AB496" s="34"/>
      <c r="AC496" s="34"/>
      <c r="AD496" s="34"/>
      <c r="AE496" s="34"/>
      <c r="AR496" s="147" t="s">
        <v>191</v>
      </c>
      <c r="AT496" s="147" t="s">
        <v>228</v>
      </c>
      <c r="AU496" s="147" t="s">
        <v>77</v>
      </c>
      <c r="AY496" s="19" t="s">
        <v>132</v>
      </c>
      <c r="BE496" s="148">
        <f>IF(N496="základní",J496,0)</f>
        <v>0</v>
      </c>
      <c r="BF496" s="148">
        <f>IF(N496="snížená",J496,0)</f>
        <v>0</v>
      </c>
      <c r="BG496" s="148">
        <f>IF(N496="zákl. přenesená",J496,0)</f>
        <v>0</v>
      </c>
      <c r="BH496" s="148">
        <f>IF(N496="sníž. přenesená",J496,0)</f>
        <v>0</v>
      </c>
      <c r="BI496" s="148">
        <f>IF(N496="nulová",J496,0)</f>
        <v>0</v>
      </c>
      <c r="BJ496" s="19" t="s">
        <v>75</v>
      </c>
      <c r="BK496" s="148">
        <f>ROUND(I496*H496,2)</f>
        <v>0</v>
      </c>
      <c r="BL496" s="19" t="s">
        <v>139</v>
      </c>
      <c r="BM496" s="147" t="s">
        <v>625</v>
      </c>
    </row>
    <row r="497" spans="1:65" s="14" customFormat="1">
      <c r="B497" s="161"/>
      <c r="D497" s="149" t="s">
        <v>143</v>
      </c>
      <c r="E497" s="162" t="s">
        <v>3</v>
      </c>
      <c r="F497" s="163" t="s">
        <v>626</v>
      </c>
      <c r="H497" s="164">
        <v>6.49</v>
      </c>
      <c r="I497" s="165"/>
      <c r="L497" s="161"/>
      <c r="M497" s="166"/>
      <c r="N497" s="167"/>
      <c r="O497" s="167"/>
      <c r="P497" s="167"/>
      <c r="Q497" s="167"/>
      <c r="R497" s="167"/>
      <c r="S497" s="167"/>
      <c r="T497" s="168"/>
      <c r="AT497" s="162" t="s">
        <v>143</v>
      </c>
      <c r="AU497" s="162" t="s">
        <v>77</v>
      </c>
      <c r="AV497" s="14" t="s">
        <v>77</v>
      </c>
      <c r="AW497" s="14" t="s">
        <v>29</v>
      </c>
      <c r="AX497" s="14" t="s">
        <v>75</v>
      </c>
      <c r="AY497" s="162" t="s">
        <v>132</v>
      </c>
    </row>
    <row r="498" spans="1:65" s="2" customFormat="1" ht="37.9" customHeight="1">
      <c r="A498" s="34"/>
      <c r="B498" s="135"/>
      <c r="C498" s="136" t="s">
        <v>627</v>
      </c>
      <c r="D498" s="136" t="s">
        <v>134</v>
      </c>
      <c r="E498" s="137" t="s">
        <v>628</v>
      </c>
      <c r="F498" s="138" t="s">
        <v>629</v>
      </c>
      <c r="G498" s="139" t="s">
        <v>242</v>
      </c>
      <c r="H498" s="140">
        <v>17.93</v>
      </c>
      <c r="I498" s="141"/>
      <c r="J498" s="142">
        <f>ROUND(I498*H498,2)</f>
        <v>0</v>
      </c>
      <c r="K498" s="138" t="s">
        <v>138</v>
      </c>
      <c r="L498" s="35"/>
      <c r="M498" s="143" t="s">
        <v>3</v>
      </c>
      <c r="N498" s="144" t="s">
        <v>38</v>
      </c>
      <c r="O498" s="55"/>
      <c r="P498" s="145">
        <f>O498*H498</f>
        <v>0</v>
      </c>
      <c r="Q498" s="145">
        <v>2.6800000000000001E-3</v>
      </c>
      <c r="R498" s="145">
        <f>Q498*H498</f>
        <v>4.8052400000000002E-2</v>
      </c>
      <c r="S498" s="145">
        <v>0</v>
      </c>
      <c r="T498" s="146">
        <f>S498*H498</f>
        <v>0</v>
      </c>
      <c r="U498" s="34"/>
      <c r="V498" s="34"/>
      <c r="W498" s="34"/>
      <c r="X498" s="34"/>
      <c r="Y498" s="34"/>
      <c r="Z498" s="34"/>
      <c r="AA498" s="34"/>
      <c r="AB498" s="34"/>
      <c r="AC498" s="34"/>
      <c r="AD498" s="34"/>
      <c r="AE498" s="34"/>
      <c r="AR498" s="147" t="s">
        <v>139</v>
      </c>
      <c r="AT498" s="147" t="s">
        <v>134</v>
      </c>
      <c r="AU498" s="147" t="s">
        <v>77</v>
      </c>
      <c r="AY498" s="19" t="s">
        <v>132</v>
      </c>
      <c r="BE498" s="148">
        <f>IF(N498="základní",J498,0)</f>
        <v>0</v>
      </c>
      <c r="BF498" s="148">
        <f>IF(N498="snížená",J498,0)</f>
        <v>0</v>
      </c>
      <c r="BG498" s="148">
        <f>IF(N498="zákl. přenesená",J498,0)</f>
        <v>0</v>
      </c>
      <c r="BH498" s="148">
        <f>IF(N498="sníž. přenesená",J498,0)</f>
        <v>0</v>
      </c>
      <c r="BI498" s="148">
        <f>IF(N498="nulová",J498,0)</f>
        <v>0</v>
      </c>
      <c r="BJ498" s="19" t="s">
        <v>75</v>
      </c>
      <c r="BK498" s="148">
        <f>ROUND(I498*H498,2)</f>
        <v>0</v>
      </c>
      <c r="BL498" s="19" t="s">
        <v>139</v>
      </c>
      <c r="BM498" s="147" t="s">
        <v>630</v>
      </c>
    </row>
    <row r="499" spans="1:65" s="13" customFormat="1">
      <c r="B499" s="154"/>
      <c r="D499" s="149" t="s">
        <v>143</v>
      </c>
      <c r="E499" s="155" t="s">
        <v>3</v>
      </c>
      <c r="F499" s="156" t="s">
        <v>580</v>
      </c>
      <c r="H499" s="155" t="s">
        <v>3</v>
      </c>
      <c r="I499" s="157"/>
      <c r="L499" s="154"/>
      <c r="M499" s="158"/>
      <c r="N499" s="159"/>
      <c r="O499" s="159"/>
      <c r="P499" s="159"/>
      <c r="Q499" s="159"/>
      <c r="R499" s="159"/>
      <c r="S499" s="159"/>
      <c r="T499" s="160"/>
      <c r="AT499" s="155" t="s">
        <v>143</v>
      </c>
      <c r="AU499" s="155" t="s">
        <v>77</v>
      </c>
      <c r="AV499" s="13" t="s">
        <v>75</v>
      </c>
      <c r="AW499" s="13" t="s">
        <v>29</v>
      </c>
      <c r="AX499" s="13" t="s">
        <v>67</v>
      </c>
      <c r="AY499" s="155" t="s">
        <v>132</v>
      </c>
    </row>
    <row r="500" spans="1:65" s="14" customFormat="1">
      <c r="B500" s="161"/>
      <c r="D500" s="149" t="s">
        <v>143</v>
      </c>
      <c r="E500" s="162" t="s">
        <v>3</v>
      </c>
      <c r="F500" s="163" t="s">
        <v>631</v>
      </c>
      <c r="H500" s="164">
        <v>15.180999999999999</v>
      </c>
      <c r="I500" s="165"/>
      <c r="L500" s="161"/>
      <c r="M500" s="166"/>
      <c r="N500" s="167"/>
      <c r="O500" s="167"/>
      <c r="P500" s="167"/>
      <c r="Q500" s="167"/>
      <c r="R500" s="167"/>
      <c r="S500" s="167"/>
      <c r="T500" s="168"/>
      <c r="AT500" s="162" t="s">
        <v>143</v>
      </c>
      <c r="AU500" s="162" t="s">
        <v>77</v>
      </c>
      <c r="AV500" s="14" t="s">
        <v>77</v>
      </c>
      <c r="AW500" s="14" t="s">
        <v>29</v>
      </c>
      <c r="AX500" s="14" t="s">
        <v>67</v>
      </c>
      <c r="AY500" s="162" t="s">
        <v>132</v>
      </c>
    </row>
    <row r="501" spans="1:65" s="13" customFormat="1">
      <c r="B501" s="154"/>
      <c r="D501" s="149" t="s">
        <v>143</v>
      </c>
      <c r="E501" s="155" t="s">
        <v>3</v>
      </c>
      <c r="F501" s="156" t="s">
        <v>579</v>
      </c>
      <c r="H501" s="155" t="s">
        <v>3</v>
      </c>
      <c r="I501" s="157"/>
      <c r="L501" s="154"/>
      <c r="M501" s="158"/>
      <c r="N501" s="159"/>
      <c r="O501" s="159"/>
      <c r="P501" s="159"/>
      <c r="Q501" s="159"/>
      <c r="R501" s="159"/>
      <c r="S501" s="159"/>
      <c r="T501" s="160"/>
      <c r="AT501" s="155" t="s">
        <v>143</v>
      </c>
      <c r="AU501" s="155" t="s">
        <v>77</v>
      </c>
      <c r="AV501" s="13" t="s">
        <v>75</v>
      </c>
      <c r="AW501" s="13" t="s">
        <v>29</v>
      </c>
      <c r="AX501" s="13" t="s">
        <v>67</v>
      </c>
      <c r="AY501" s="155" t="s">
        <v>132</v>
      </c>
    </row>
    <row r="502" spans="1:65" s="13" customFormat="1">
      <c r="B502" s="154"/>
      <c r="D502" s="149" t="s">
        <v>143</v>
      </c>
      <c r="E502" s="155" t="s">
        <v>3</v>
      </c>
      <c r="F502" s="156" t="s">
        <v>580</v>
      </c>
      <c r="H502" s="155" t="s">
        <v>3</v>
      </c>
      <c r="I502" s="157"/>
      <c r="L502" s="154"/>
      <c r="M502" s="158"/>
      <c r="N502" s="159"/>
      <c r="O502" s="159"/>
      <c r="P502" s="159"/>
      <c r="Q502" s="159"/>
      <c r="R502" s="159"/>
      <c r="S502" s="159"/>
      <c r="T502" s="160"/>
      <c r="AT502" s="155" t="s">
        <v>143</v>
      </c>
      <c r="AU502" s="155" t="s">
        <v>77</v>
      </c>
      <c r="AV502" s="13" t="s">
        <v>75</v>
      </c>
      <c r="AW502" s="13" t="s">
        <v>29</v>
      </c>
      <c r="AX502" s="13" t="s">
        <v>67</v>
      </c>
      <c r="AY502" s="155" t="s">
        <v>132</v>
      </c>
    </row>
    <row r="503" spans="1:65" s="14" customFormat="1">
      <c r="B503" s="161"/>
      <c r="D503" s="149" t="s">
        <v>143</v>
      </c>
      <c r="E503" s="162" t="s">
        <v>3</v>
      </c>
      <c r="F503" s="163" t="s">
        <v>581</v>
      </c>
      <c r="H503" s="164">
        <v>1.02</v>
      </c>
      <c r="I503" s="165"/>
      <c r="L503" s="161"/>
      <c r="M503" s="166"/>
      <c r="N503" s="167"/>
      <c r="O503" s="167"/>
      <c r="P503" s="167"/>
      <c r="Q503" s="167"/>
      <c r="R503" s="167"/>
      <c r="S503" s="167"/>
      <c r="T503" s="168"/>
      <c r="AT503" s="162" t="s">
        <v>143</v>
      </c>
      <c r="AU503" s="162" t="s">
        <v>77</v>
      </c>
      <c r="AV503" s="14" t="s">
        <v>77</v>
      </c>
      <c r="AW503" s="14" t="s">
        <v>29</v>
      </c>
      <c r="AX503" s="14" t="s">
        <v>67</v>
      </c>
      <c r="AY503" s="162" t="s">
        <v>132</v>
      </c>
    </row>
    <row r="504" spans="1:65" s="13" customFormat="1">
      <c r="B504" s="154"/>
      <c r="D504" s="149" t="s">
        <v>143</v>
      </c>
      <c r="E504" s="155" t="s">
        <v>3</v>
      </c>
      <c r="F504" s="156" t="s">
        <v>582</v>
      </c>
      <c r="H504" s="155" t="s">
        <v>3</v>
      </c>
      <c r="I504" s="157"/>
      <c r="L504" s="154"/>
      <c r="M504" s="158"/>
      <c r="N504" s="159"/>
      <c r="O504" s="159"/>
      <c r="P504" s="159"/>
      <c r="Q504" s="159"/>
      <c r="R504" s="159"/>
      <c r="S504" s="159"/>
      <c r="T504" s="160"/>
      <c r="AT504" s="155" t="s">
        <v>143</v>
      </c>
      <c r="AU504" s="155" t="s">
        <v>77</v>
      </c>
      <c r="AV504" s="13" t="s">
        <v>75</v>
      </c>
      <c r="AW504" s="13" t="s">
        <v>29</v>
      </c>
      <c r="AX504" s="13" t="s">
        <v>67</v>
      </c>
      <c r="AY504" s="155" t="s">
        <v>132</v>
      </c>
    </row>
    <row r="505" spans="1:65" s="14" customFormat="1">
      <c r="B505" s="161"/>
      <c r="D505" s="149" t="s">
        <v>143</v>
      </c>
      <c r="E505" s="162" t="s">
        <v>3</v>
      </c>
      <c r="F505" s="163" t="s">
        <v>583</v>
      </c>
      <c r="H505" s="164">
        <v>1.7290000000000001</v>
      </c>
      <c r="I505" s="165"/>
      <c r="L505" s="161"/>
      <c r="M505" s="166"/>
      <c r="N505" s="167"/>
      <c r="O505" s="167"/>
      <c r="P505" s="167"/>
      <c r="Q505" s="167"/>
      <c r="R505" s="167"/>
      <c r="S505" s="167"/>
      <c r="T505" s="168"/>
      <c r="AT505" s="162" t="s">
        <v>143</v>
      </c>
      <c r="AU505" s="162" t="s">
        <v>77</v>
      </c>
      <c r="AV505" s="14" t="s">
        <v>77</v>
      </c>
      <c r="AW505" s="14" t="s">
        <v>29</v>
      </c>
      <c r="AX505" s="14" t="s">
        <v>67</v>
      </c>
      <c r="AY505" s="162" t="s">
        <v>132</v>
      </c>
    </row>
    <row r="506" spans="1:65" s="15" customFormat="1">
      <c r="B506" s="169"/>
      <c r="D506" s="149" t="s">
        <v>143</v>
      </c>
      <c r="E506" s="170" t="s">
        <v>3</v>
      </c>
      <c r="F506" s="171" t="s">
        <v>148</v>
      </c>
      <c r="H506" s="172">
        <v>17.93</v>
      </c>
      <c r="I506" s="173"/>
      <c r="L506" s="169"/>
      <c r="M506" s="174"/>
      <c r="N506" s="175"/>
      <c r="O506" s="175"/>
      <c r="P506" s="175"/>
      <c r="Q506" s="175"/>
      <c r="R506" s="175"/>
      <c r="S506" s="175"/>
      <c r="T506" s="176"/>
      <c r="AT506" s="170" t="s">
        <v>143</v>
      </c>
      <c r="AU506" s="170" t="s">
        <v>77</v>
      </c>
      <c r="AV506" s="15" t="s">
        <v>139</v>
      </c>
      <c r="AW506" s="15" t="s">
        <v>29</v>
      </c>
      <c r="AX506" s="15" t="s">
        <v>75</v>
      </c>
      <c r="AY506" s="170" t="s">
        <v>132</v>
      </c>
    </row>
    <row r="507" spans="1:65" s="12" customFormat="1" ht="22.9" customHeight="1">
      <c r="B507" s="122"/>
      <c r="D507" s="123" t="s">
        <v>66</v>
      </c>
      <c r="E507" s="133" t="s">
        <v>600</v>
      </c>
      <c r="F507" s="133" t="s">
        <v>632</v>
      </c>
      <c r="I507" s="125"/>
      <c r="J507" s="134">
        <f>BK507</f>
        <v>0</v>
      </c>
      <c r="L507" s="122"/>
      <c r="M507" s="127"/>
      <c r="N507" s="128"/>
      <c r="O507" s="128"/>
      <c r="P507" s="129">
        <f>SUM(P508:P513)</f>
        <v>0</v>
      </c>
      <c r="Q507" s="128"/>
      <c r="R507" s="129">
        <f>SUM(R508:R513)</f>
        <v>0.6453132399999999</v>
      </c>
      <c r="S507" s="128"/>
      <c r="T507" s="130">
        <f>SUM(T508:T513)</f>
        <v>0</v>
      </c>
      <c r="AR507" s="123" t="s">
        <v>75</v>
      </c>
      <c r="AT507" s="131" t="s">
        <v>66</v>
      </c>
      <c r="AU507" s="131" t="s">
        <v>75</v>
      </c>
      <c r="AY507" s="123" t="s">
        <v>132</v>
      </c>
      <c r="BK507" s="132">
        <f>SUM(BK508:BK513)</f>
        <v>0</v>
      </c>
    </row>
    <row r="508" spans="1:65" s="2" customFormat="1" ht="37.9" customHeight="1">
      <c r="A508" s="34"/>
      <c r="B508" s="135"/>
      <c r="C508" s="136" t="s">
        <v>633</v>
      </c>
      <c r="D508" s="136" t="s">
        <v>134</v>
      </c>
      <c r="E508" s="137" t="s">
        <v>634</v>
      </c>
      <c r="F508" s="138" t="s">
        <v>635</v>
      </c>
      <c r="G508" s="139" t="s">
        <v>137</v>
      </c>
      <c r="H508" s="140">
        <v>0.28599999999999998</v>
      </c>
      <c r="I508" s="141"/>
      <c r="J508" s="142">
        <f>ROUND(I508*H508,2)</f>
        <v>0</v>
      </c>
      <c r="K508" s="138" t="s">
        <v>138</v>
      </c>
      <c r="L508" s="35"/>
      <c r="M508" s="143" t="s">
        <v>3</v>
      </c>
      <c r="N508" s="144" t="s">
        <v>38</v>
      </c>
      <c r="O508" s="55"/>
      <c r="P508" s="145">
        <f>O508*H508</f>
        <v>0</v>
      </c>
      <c r="Q508" s="145">
        <v>2.2563399999999998</v>
      </c>
      <c r="R508" s="145">
        <f>Q508*H508</f>
        <v>0.6453132399999999</v>
      </c>
      <c r="S508" s="145">
        <v>0</v>
      </c>
      <c r="T508" s="146">
        <f>S508*H508</f>
        <v>0</v>
      </c>
      <c r="U508" s="34"/>
      <c r="V508" s="34"/>
      <c r="W508" s="34"/>
      <c r="X508" s="34"/>
      <c r="Y508" s="34"/>
      <c r="Z508" s="34"/>
      <c r="AA508" s="34"/>
      <c r="AB508" s="34"/>
      <c r="AC508" s="34"/>
      <c r="AD508" s="34"/>
      <c r="AE508" s="34"/>
      <c r="AR508" s="147" t="s">
        <v>139</v>
      </c>
      <c r="AT508" s="147" t="s">
        <v>134</v>
      </c>
      <c r="AU508" s="147" t="s">
        <v>77</v>
      </c>
      <c r="AY508" s="19" t="s">
        <v>132</v>
      </c>
      <c r="BE508" s="148">
        <f>IF(N508="základní",J508,0)</f>
        <v>0</v>
      </c>
      <c r="BF508" s="148">
        <f>IF(N508="snížená",J508,0)</f>
        <v>0</v>
      </c>
      <c r="BG508" s="148">
        <f>IF(N508="zákl. přenesená",J508,0)</f>
        <v>0</v>
      </c>
      <c r="BH508" s="148">
        <f>IF(N508="sníž. přenesená",J508,0)</f>
        <v>0</v>
      </c>
      <c r="BI508" s="148">
        <f>IF(N508="nulová",J508,0)</f>
        <v>0</v>
      </c>
      <c r="BJ508" s="19" t="s">
        <v>75</v>
      </c>
      <c r="BK508" s="148">
        <f>ROUND(I508*H508,2)</f>
        <v>0</v>
      </c>
      <c r="BL508" s="19" t="s">
        <v>139</v>
      </c>
      <c r="BM508" s="147" t="s">
        <v>636</v>
      </c>
    </row>
    <row r="509" spans="1:65" s="13" customFormat="1">
      <c r="B509" s="154"/>
      <c r="D509" s="149" t="s">
        <v>143</v>
      </c>
      <c r="E509" s="155" t="s">
        <v>3</v>
      </c>
      <c r="F509" s="156" t="s">
        <v>637</v>
      </c>
      <c r="H509" s="155" t="s">
        <v>3</v>
      </c>
      <c r="I509" s="157"/>
      <c r="L509" s="154"/>
      <c r="M509" s="158"/>
      <c r="N509" s="159"/>
      <c r="O509" s="159"/>
      <c r="P509" s="159"/>
      <c r="Q509" s="159"/>
      <c r="R509" s="159"/>
      <c r="S509" s="159"/>
      <c r="T509" s="160"/>
      <c r="AT509" s="155" t="s">
        <v>143</v>
      </c>
      <c r="AU509" s="155" t="s">
        <v>77</v>
      </c>
      <c r="AV509" s="13" t="s">
        <v>75</v>
      </c>
      <c r="AW509" s="13" t="s">
        <v>29</v>
      </c>
      <c r="AX509" s="13" t="s">
        <v>67</v>
      </c>
      <c r="AY509" s="155" t="s">
        <v>132</v>
      </c>
    </row>
    <row r="510" spans="1:65" s="14" customFormat="1">
      <c r="B510" s="161"/>
      <c r="D510" s="149" t="s">
        <v>143</v>
      </c>
      <c r="E510" s="162" t="s">
        <v>3</v>
      </c>
      <c r="F510" s="163" t="s">
        <v>638</v>
      </c>
      <c r="H510" s="164">
        <v>0.107</v>
      </c>
      <c r="I510" s="165"/>
      <c r="L510" s="161"/>
      <c r="M510" s="166"/>
      <c r="N510" s="167"/>
      <c r="O510" s="167"/>
      <c r="P510" s="167"/>
      <c r="Q510" s="167"/>
      <c r="R510" s="167"/>
      <c r="S510" s="167"/>
      <c r="T510" s="168"/>
      <c r="AT510" s="162" t="s">
        <v>143</v>
      </c>
      <c r="AU510" s="162" t="s">
        <v>77</v>
      </c>
      <c r="AV510" s="14" t="s">
        <v>77</v>
      </c>
      <c r="AW510" s="14" t="s">
        <v>29</v>
      </c>
      <c r="AX510" s="14" t="s">
        <v>67</v>
      </c>
      <c r="AY510" s="162" t="s">
        <v>132</v>
      </c>
    </row>
    <row r="511" spans="1:65" s="14" customFormat="1">
      <c r="B511" s="161"/>
      <c r="D511" s="149" t="s">
        <v>143</v>
      </c>
      <c r="E511" s="162" t="s">
        <v>3</v>
      </c>
      <c r="F511" s="163" t="s">
        <v>639</v>
      </c>
      <c r="H511" s="164">
        <v>0.113</v>
      </c>
      <c r="I511" s="165"/>
      <c r="L511" s="161"/>
      <c r="M511" s="166"/>
      <c r="N511" s="167"/>
      <c r="O511" s="167"/>
      <c r="P511" s="167"/>
      <c r="Q511" s="167"/>
      <c r="R511" s="167"/>
      <c r="S511" s="167"/>
      <c r="T511" s="168"/>
      <c r="AT511" s="162" t="s">
        <v>143</v>
      </c>
      <c r="AU511" s="162" t="s">
        <v>77</v>
      </c>
      <c r="AV511" s="14" t="s">
        <v>77</v>
      </c>
      <c r="AW511" s="14" t="s">
        <v>29</v>
      </c>
      <c r="AX511" s="14" t="s">
        <v>67</v>
      </c>
      <c r="AY511" s="162" t="s">
        <v>132</v>
      </c>
    </row>
    <row r="512" spans="1:65" s="14" customFormat="1">
      <c r="B512" s="161"/>
      <c r="D512" s="149" t="s">
        <v>143</v>
      </c>
      <c r="E512" s="162" t="s">
        <v>3</v>
      </c>
      <c r="F512" s="163" t="s">
        <v>640</v>
      </c>
      <c r="H512" s="164">
        <v>6.6000000000000003E-2</v>
      </c>
      <c r="I512" s="165"/>
      <c r="L512" s="161"/>
      <c r="M512" s="166"/>
      <c r="N512" s="167"/>
      <c r="O512" s="167"/>
      <c r="P512" s="167"/>
      <c r="Q512" s="167"/>
      <c r="R512" s="167"/>
      <c r="S512" s="167"/>
      <c r="T512" s="168"/>
      <c r="AT512" s="162" t="s">
        <v>143</v>
      </c>
      <c r="AU512" s="162" t="s">
        <v>77</v>
      </c>
      <c r="AV512" s="14" t="s">
        <v>77</v>
      </c>
      <c r="AW512" s="14" t="s">
        <v>29</v>
      </c>
      <c r="AX512" s="14" t="s">
        <v>67</v>
      </c>
      <c r="AY512" s="162" t="s">
        <v>132</v>
      </c>
    </row>
    <row r="513" spans="1:65" s="15" customFormat="1">
      <c r="B513" s="169"/>
      <c r="D513" s="149" t="s">
        <v>143</v>
      </c>
      <c r="E513" s="170" t="s">
        <v>3</v>
      </c>
      <c r="F513" s="171" t="s">
        <v>148</v>
      </c>
      <c r="H513" s="172">
        <v>0.28600000000000003</v>
      </c>
      <c r="I513" s="173"/>
      <c r="L513" s="169"/>
      <c r="M513" s="174"/>
      <c r="N513" s="175"/>
      <c r="O513" s="175"/>
      <c r="P513" s="175"/>
      <c r="Q513" s="175"/>
      <c r="R513" s="175"/>
      <c r="S513" s="175"/>
      <c r="T513" s="176"/>
      <c r="AT513" s="170" t="s">
        <v>143</v>
      </c>
      <c r="AU513" s="170" t="s">
        <v>77</v>
      </c>
      <c r="AV513" s="15" t="s">
        <v>139</v>
      </c>
      <c r="AW513" s="15" t="s">
        <v>29</v>
      </c>
      <c r="AX513" s="15" t="s">
        <v>75</v>
      </c>
      <c r="AY513" s="170" t="s">
        <v>132</v>
      </c>
    </row>
    <row r="514" spans="1:65" s="12" customFormat="1" ht="22.9" customHeight="1">
      <c r="B514" s="122"/>
      <c r="D514" s="123" t="s">
        <v>66</v>
      </c>
      <c r="E514" s="133" t="s">
        <v>605</v>
      </c>
      <c r="F514" s="133" t="s">
        <v>641</v>
      </c>
      <c r="I514" s="125"/>
      <c r="J514" s="134">
        <f>BK514</f>
        <v>0</v>
      </c>
      <c r="L514" s="122"/>
      <c r="M514" s="127"/>
      <c r="N514" s="128"/>
      <c r="O514" s="128"/>
      <c r="P514" s="129">
        <f>SUM(P515:P519)</f>
        <v>0</v>
      </c>
      <c r="Q514" s="128"/>
      <c r="R514" s="129">
        <f>SUM(R515:R519)</f>
        <v>8.0000000000000002E-3</v>
      </c>
      <c r="S514" s="128"/>
      <c r="T514" s="130">
        <f>SUM(T515:T519)</f>
        <v>0</v>
      </c>
      <c r="AR514" s="123" t="s">
        <v>75</v>
      </c>
      <c r="AT514" s="131" t="s">
        <v>66</v>
      </c>
      <c r="AU514" s="131" t="s">
        <v>75</v>
      </c>
      <c r="AY514" s="123" t="s">
        <v>132</v>
      </c>
      <c r="BK514" s="132">
        <f>SUM(BK515:BK519)</f>
        <v>0</v>
      </c>
    </row>
    <row r="515" spans="1:65" s="2" customFormat="1" ht="24.2" customHeight="1">
      <c r="A515" s="34"/>
      <c r="B515" s="135"/>
      <c r="C515" s="136" t="s">
        <v>642</v>
      </c>
      <c r="D515" s="136" t="s">
        <v>134</v>
      </c>
      <c r="E515" s="137" t="s">
        <v>643</v>
      </c>
      <c r="F515" s="138" t="s">
        <v>644</v>
      </c>
      <c r="G515" s="139" t="s">
        <v>299</v>
      </c>
      <c r="H515" s="140">
        <v>4</v>
      </c>
      <c r="I515" s="141"/>
      <c r="J515" s="142">
        <f>ROUND(I515*H515,2)</f>
        <v>0</v>
      </c>
      <c r="K515" s="138" t="s">
        <v>138</v>
      </c>
      <c r="L515" s="35"/>
      <c r="M515" s="143" t="s">
        <v>3</v>
      </c>
      <c r="N515" s="144" t="s">
        <v>38</v>
      </c>
      <c r="O515" s="55"/>
      <c r="P515" s="145">
        <f>O515*H515</f>
        <v>0</v>
      </c>
      <c r="Q515" s="145">
        <v>0</v>
      </c>
      <c r="R515" s="145">
        <f>Q515*H515</f>
        <v>0</v>
      </c>
      <c r="S515" s="145">
        <v>0</v>
      </c>
      <c r="T515" s="146">
        <f>S515*H515</f>
        <v>0</v>
      </c>
      <c r="U515" s="34"/>
      <c r="V515" s="34"/>
      <c r="W515" s="34"/>
      <c r="X515" s="34"/>
      <c r="Y515" s="34"/>
      <c r="Z515" s="34"/>
      <c r="AA515" s="34"/>
      <c r="AB515" s="34"/>
      <c r="AC515" s="34"/>
      <c r="AD515" s="34"/>
      <c r="AE515" s="34"/>
      <c r="AR515" s="147" t="s">
        <v>139</v>
      </c>
      <c r="AT515" s="147" t="s">
        <v>134</v>
      </c>
      <c r="AU515" s="147" t="s">
        <v>77</v>
      </c>
      <c r="AY515" s="19" t="s">
        <v>132</v>
      </c>
      <c r="BE515" s="148">
        <f>IF(N515="základní",J515,0)</f>
        <v>0</v>
      </c>
      <c r="BF515" s="148">
        <f>IF(N515="snížená",J515,0)</f>
        <v>0</v>
      </c>
      <c r="BG515" s="148">
        <f>IF(N515="zákl. přenesená",J515,0)</f>
        <v>0</v>
      </c>
      <c r="BH515" s="148">
        <f>IF(N515="sníž. přenesená",J515,0)</f>
        <v>0</v>
      </c>
      <c r="BI515" s="148">
        <f>IF(N515="nulová",J515,0)</f>
        <v>0</v>
      </c>
      <c r="BJ515" s="19" t="s">
        <v>75</v>
      </c>
      <c r="BK515" s="148">
        <f>ROUND(I515*H515,2)</f>
        <v>0</v>
      </c>
      <c r="BL515" s="19" t="s">
        <v>139</v>
      </c>
      <c r="BM515" s="147" t="s">
        <v>645</v>
      </c>
    </row>
    <row r="516" spans="1:65" s="2" customFormat="1" ht="39">
      <c r="A516" s="34"/>
      <c r="B516" s="35"/>
      <c r="C516" s="34"/>
      <c r="D516" s="149" t="s">
        <v>141</v>
      </c>
      <c r="E516" s="34"/>
      <c r="F516" s="150" t="s">
        <v>646</v>
      </c>
      <c r="G516" s="34"/>
      <c r="H516" s="34"/>
      <c r="I516" s="151"/>
      <c r="J516" s="34"/>
      <c r="K516" s="34"/>
      <c r="L516" s="35"/>
      <c r="M516" s="152"/>
      <c r="N516" s="153"/>
      <c r="O516" s="55"/>
      <c r="P516" s="55"/>
      <c r="Q516" s="55"/>
      <c r="R516" s="55"/>
      <c r="S516" s="55"/>
      <c r="T516" s="56"/>
      <c r="U516" s="34"/>
      <c r="V516" s="34"/>
      <c r="W516" s="34"/>
      <c r="X516" s="34"/>
      <c r="Y516" s="34"/>
      <c r="Z516" s="34"/>
      <c r="AA516" s="34"/>
      <c r="AB516" s="34"/>
      <c r="AC516" s="34"/>
      <c r="AD516" s="34"/>
      <c r="AE516" s="34"/>
      <c r="AT516" s="19" t="s">
        <v>141</v>
      </c>
      <c r="AU516" s="19" t="s">
        <v>77</v>
      </c>
    </row>
    <row r="517" spans="1:65" s="13" customFormat="1">
      <c r="B517" s="154"/>
      <c r="D517" s="149" t="s">
        <v>143</v>
      </c>
      <c r="E517" s="155" t="s">
        <v>3</v>
      </c>
      <c r="F517" s="156" t="s">
        <v>647</v>
      </c>
      <c r="H517" s="155" t="s">
        <v>3</v>
      </c>
      <c r="I517" s="157"/>
      <c r="L517" s="154"/>
      <c r="M517" s="158"/>
      <c r="N517" s="159"/>
      <c r="O517" s="159"/>
      <c r="P517" s="159"/>
      <c r="Q517" s="159"/>
      <c r="R517" s="159"/>
      <c r="S517" s="159"/>
      <c r="T517" s="160"/>
      <c r="AT517" s="155" t="s">
        <v>143</v>
      </c>
      <c r="AU517" s="155" t="s">
        <v>77</v>
      </c>
      <c r="AV517" s="13" t="s">
        <v>75</v>
      </c>
      <c r="AW517" s="13" t="s">
        <v>29</v>
      </c>
      <c r="AX517" s="13" t="s">
        <v>67</v>
      </c>
      <c r="AY517" s="155" t="s">
        <v>132</v>
      </c>
    </row>
    <row r="518" spans="1:65" s="14" customFormat="1">
      <c r="B518" s="161"/>
      <c r="D518" s="149" t="s">
        <v>143</v>
      </c>
      <c r="E518" s="162" t="s">
        <v>3</v>
      </c>
      <c r="F518" s="163" t="s">
        <v>139</v>
      </c>
      <c r="H518" s="164">
        <v>4</v>
      </c>
      <c r="I518" s="165"/>
      <c r="L518" s="161"/>
      <c r="M518" s="166"/>
      <c r="N518" s="167"/>
      <c r="O518" s="167"/>
      <c r="P518" s="167"/>
      <c r="Q518" s="167"/>
      <c r="R518" s="167"/>
      <c r="S518" s="167"/>
      <c r="T518" s="168"/>
      <c r="AT518" s="162" t="s">
        <v>143</v>
      </c>
      <c r="AU518" s="162" t="s">
        <v>77</v>
      </c>
      <c r="AV518" s="14" t="s">
        <v>77</v>
      </c>
      <c r="AW518" s="14" t="s">
        <v>29</v>
      </c>
      <c r="AX518" s="14" t="s">
        <v>75</v>
      </c>
      <c r="AY518" s="162" t="s">
        <v>132</v>
      </c>
    </row>
    <row r="519" spans="1:65" s="2" customFormat="1" ht="14.45" customHeight="1">
      <c r="A519" s="34"/>
      <c r="B519" s="135"/>
      <c r="C519" s="177" t="s">
        <v>648</v>
      </c>
      <c r="D519" s="177" t="s">
        <v>228</v>
      </c>
      <c r="E519" s="178" t="s">
        <v>649</v>
      </c>
      <c r="F519" s="179" t="s">
        <v>650</v>
      </c>
      <c r="G519" s="180" t="s">
        <v>299</v>
      </c>
      <c r="H519" s="181">
        <v>4</v>
      </c>
      <c r="I519" s="182"/>
      <c r="J519" s="183">
        <f>ROUND(I519*H519,2)</f>
        <v>0</v>
      </c>
      <c r="K519" s="179" t="s">
        <v>3</v>
      </c>
      <c r="L519" s="184"/>
      <c r="M519" s="185" t="s">
        <v>3</v>
      </c>
      <c r="N519" s="186" t="s">
        <v>38</v>
      </c>
      <c r="O519" s="55"/>
      <c r="P519" s="145">
        <f>O519*H519</f>
        <v>0</v>
      </c>
      <c r="Q519" s="145">
        <v>2E-3</v>
      </c>
      <c r="R519" s="145">
        <f>Q519*H519</f>
        <v>8.0000000000000002E-3</v>
      </c>
      <c r="S519" s="145">
        <v>0</v>
      </c>
      <c r="T519" s="146">
        <f>S519*H519</f>
        <v>0</v>
      </c>
      <c r="U519" s="34"/>
      <c r="V519" s="34"/>
      <c r="W519" s="34"/>
      <c r="X519" s="34"/>
      <c r="Y519" s="34"/>
      <c r="Z519" s="34"/>
      <c r="AA519" s="34"/>
      <c r="AB519" s="34"/>
      <c r="AC519" s="34"/>
      <c r="AD519" s="34"/>
      <c r="AE519" s="34"/>
      <c r="AR519" s="147" t="s">
        <v>191</v>
      </c>
      <c r="AT519" s="147" t="s">
        <v>228</v>
      </c>
      <c r="AU519" s="147" t="s">
        <v>77</v>
      </c>
      <c r="AY519" s="19" t="s">
        <v>132</v>
      </c>
      <c r="BE519" s="148">
        <f>IF(N519="základní",J519,0)</f>
        <v>0</v>
      </c>
      <c r="BF519" s="148">
        <f>IF(N519="snížená",J519,0)</f>
        <v>0</v>
      </c>
      <c r="BG519" s="148">
        <f>IF(N519="zákl. přenesená",J519,0)</f>
        <v>0</v>
      </c>
      <c r="BH519" s="148">
        <f>IF(N519="sníž. přenesená",J519,0)</f>
        <v>0</v>
      </c>
      <c r="BI519" s="148">
        <f>IF(N519="nulová",J519,0)</f>
        <v>0</v>
      </c>
      <c r="BJ519" s="19" t="s">
        <v>75</v>
      </c>
      <c r="BK519" s="148">
        <f>ROUND(I519*H519,2)</f>
        <v>0</v>
      </c>
      <c r="BL519" s="19" t="s">
        <v>139</v>
      </c>
      <c r="BM519" s="147" t="s">
        <v>651</v>
      </c>
    </row>
    <row r="520" spans="1:65" s="12" customFormat="1" ht="22.9" customHeight="1">
      <c r="B520" s="122"/>
      <c r="D520" s="123" t="s">
        <v>66</v>
      </c>
      <c r="E520" s="133" t="s">
        <v>199</v>
      </c>
      <c r="F520" s="133" t="s">
        <v>652</v>
      </c>
      <c r="I520" s="125"/>
      <c r="J520" s="134">
        <f>BK520</f>
        <v>0</v>
      </c>
      <c r="L520" s="122"/>
      <c r="M520" s="127"/>
      <c r="N520" s="128"/>
      <c r="O520" s="128"/>
      <c r="P520" s="129">
        <f>SUM(P521:P629)</f>
        <v>0</v>
      </c>
      <c r="Q520" s="128"/>
      <c r="R520" s="129">
        <f>SUM(R521:R629)</f>
        <v>20.541729520000004</v>
      </c>
      <c r="S520" s="128"/>
      <c r="T520" s="130">
        <f>SUM(T521:T629)</f>
        <v>25.416097000000001</v>
      </c>
      <c r="AR520" s="123" t="s">
        <v>75</v>
      </c>
      <c r="AT520" s="131" t="s">
        <v>66</v>
      </c>
      <c r="AU520" s="131" t="s">
        <v>75</v>
      </c>
      <c r="AY520" s="123" t="s">
        <v>132</v>
      </c>
      <c r="BK520" s="132">
        <f>SUM(BK521:BK629)</f>
        <v>0</v>
      </c>
    </row>
    <row r="521" spans="1:65" s="2" customFormat="1" ht="49.15" customHeight="1">
      <c r="A521" s="34"/>
      <c r="B521" s="135"/>
      <c r="C521" s="136" t="s">
        <v>653</v>
      </c>
      <c r="D521" s="136" t="s">
        <v>134</v>
      </c>
      <c r="E521" s="137" t="s">
        <v>654</v>
      </c>
      <c r="F521" s="138" t="s">
        <v>655</v>
      </c>
      <c r="G521" s="139" t="s">
        <v>331</v>
      </c>
      <c r="H521" s="140">
        <v>68.7</v>
      </c>
      <c r="I521" s="141"/>
      <c r="J521" s="142">
        <f>ROUND(I521*H521,2)</f>
        <v>0</v>
      </c>
      <c r="K521" s="138" t="s">
        <v>138</v>
      </c>
      <c r="L521" s="35"/>
      <c r="M521" s="143" t="s">
        <v>3</v>
      </c>
      <c r="N521" s="144" t="s">
        <v>38</v>
      </c>
      <c r="O521" s="55"/>
      <c r="P521" s="145">
        <f>O521*H521</f>
        <v>0</v>
      </c>
      <c r="Q521" s="145">
        <v>0.1295</v>
      </c>
      <c r="R521" s="145">
        <f>Q521*H521</f>
        <v>8.8966500000000011</v>
      </c>
      <c r="S521" s="145">
        <v>0</v>
      </c>
      <c r="T521" s="146">
        <f>S521*H521</f>
        <v>0</v>
      </c>
      <c r="U521" s="34"/>
      <c r="V521" s="34"/>
      <c r="W521" s="34"/>
      <c r="X521" s="34"/>
      <c r="Y521" s="34"/>
      <c r="Z521" s="34"/>
      <c r="AA521" s="34"/>
      <c r="AB521" s="34"/>
      <c r="AC521" s="34"/>
      <c r="AD521" s="34"/>
      <c r="AE521" s="34"/>
      <c r="AR521" s="147" t="s">
        <v>139</v>
      </c>
      <c r="AT521" s="147" t="s">
        <v>134</v>
      </c>
      <c r="AU521" s="147" t="s">
        <v>77</v>
      </c>
      <c r="AY521" s="19" t="s">
        <v>132</v>
      </c>
      <c r="BE521" s="148">
        <f>IF(N521="základní",J521,0)</f>
        <v>0</v>
      </c>
      <c r="BF521" s="148">
        <f>IF(N521="snížená",J521,0)</f>
        <v>0</v>
      </c>
      <c r="BG521" s="148">
        <f>IF(N521="zákl. přenesená",J521,0)</f>
        <v>0</v>
      </c>
      <c r="BH521" s="148">
        <f>IF(N521="sníž. přenesená",J521,0)</f>
        <v>0</v>
      </c>
      <c r="BI521" s="148">
        <f>IF(N521="nulová",J521,0)</f>
        <v>0</v>
      </c>
      <c r="BJ521" s="19" t="s">
        <v>75</v>
      </c>
      <c r="BK521" s="148">
        <f>ROUND(I521*H521,2)</f>
        <v>0</v>
      </c>
      <c r="BL521" s="19" t="s">
        <v>139</v>
      </c>
      <c r="BM521" s="147" t="s">
        <v>656</v>
      </c>
    </row>
    <row r="522" spans="1:65" s="2" customFormat="1" ht="146.25">
      <c r="A522" s="34"/>
      <c r="B522" s="35"/>
      <c r="C522" s="34"/>
      <c r="D522" s="149" t="s">
        <v>141</v>
      </c>
      <c r="E522" s="34"/>
      <c r="F522" s="150" t="s">
        <v>657</v>
      </c>
      <c r="G522" s="34"/>
      <c r="H522" s="34"/>
      <c r="I522" s="151"/>
      <c r="J522" s="34"/>
      <c r="K522" s="34"/>
      <c r="L522" s="35"/>
      <c r="M522" s="152"/>
      <c r="N522" s="153"/>
      <c r="O522" s="55"/>
      <c r="P522" s="55"/>
      <c r="Q522" s="55"/>
      <c r="R522" s="55"/>
      <c r="S522" s="55"/>
      <c r="T522" s="56"/>
      <c r="U522" s="34"/>
      <c r="V522" s="34"/>
      <c r="W522" s="34"/>
      <c r="X522" s="34"/>
      <c r="Y522" s="34"/>
      <c r="Z522" s="34"/>
      <c r="AA522" s="34"/>
      <c r="AB522" s="34"/>
      <c r="AC522" s="34"/>
      <c r="AD522" s="34"/>
      <c r="AE522" s="34"/>
      <c r="AT522" s="19" t="s">
        <v>141</v>
      </c>
      <c r="AU522" s="19" t="s">
        <v>77</v>
      </c>
    </row>
    <row r="523" spans="1:65" s="14" customFormat="1">
      <c r="B523" s="161"/>
      <c r="D523" s="149" t="s">
        <v>143</v>
      </c>
      <c r="E523" s="162" t="s">
        <v>3</v>
      </c>
      <c r="F523" s="163" t="s">
        <v>658</v>
      </c>
      <c r="H523" s="164">
        <v>68.7</v>
      </c>
      <c r="I523" s="165"/>
      <c r="L523" s="161"/>
      <c r="M523" s="166"/>
      <c r="N523" s="167"/>
      <c r="O523" s="167"/>
      <c r="P523" s="167"/>
      <c r="Q523" s="167"/>
      <c r="R523" s="167"/>
      <c r="S523" s="167"/>
      <c r="T523" s="168"/>
      <c r="AT523" s="162" t="s">
        <v>143</v>
      </c>
      <c r="AU523" s="162" t="s">
        <v>77</v>
      </c>
      <c r="AV523" s="14" t="s">
        <v>77</v>
      </c>
      <c r="AW523" s="14" t="s">
        <v>29</v>
      </c>
      <c r="AX523" s="14" t="s">
        <v>75</v>
      </c>
      <c r="AY523" s="162" t="s">
        <v>132</v>
      </c>
    </row>
    <row r="524" spans="1:65" s="2" customFormat="1" ht="14.45" customHeight="1">
      <c r="A524" s="34"/>
      <c r="B524" s="135"/>
      <c r="C524" s="177" t="s">
        <v>659</v>
      </c>
      <c r="D524" s="177" t="s">
        <v>228</v>
      </c>
      <c r="E524" s="178" t="s">
        <v>660</v>
      </c>
      <c r="F524" s="179" t="s">
        <v>661</v>
      </c>
      <c r="G524" s="180" t="s">
        <v>331</v>
      </c>
      <c r="H524" s="181">
        <v>69.387</v>
      </c>
      <c r="I524" s="182"/>
      <c r="J524" s="183">
        <f>ROUND(I524*H524,2)</f>
        <v>0</v>
      </c>
      <c r="K524" s="179" t="s">
        <v>138</v>
      </c>
      <c r="L524" s="184"/>
      <c r="M524" s="185" t="s">
        <v>3</v>
      </c>
      <c r="N524" s="186" t="s">
        <v>38</v>
      </c>
      <c r="O524" s="55"/>
      <c r="P524" s="145">
        <f>O524*H524</f>
        <v>0</v>
      </c>
      <c r="Q524" s="145">
        <v>5.6120000000000003E-2</v>
      </c>
      <c r="R524" s="145">
        <f>Q524*H524</f>
        <v>3.8939984400000003</v>
      </c>
      <c r="S524" s="145">
        <v>0</v>
      </c>
      <c r="T524" s="146">
        <f>S524*H524</f>
        <v>0</v>
      </c>
      <c r="U524" s="34"/>
      <c r="V524" s="34"/>
      <c r="W524" s="34"/>
      <c r="X524" s="34"/>
      <c r="Y524" s="34"/>
      <c r="Z524" s="34"/>
      <c r="AA524" s="34"/>
      <c r="AB524" s="34"/>
      <c r="AC524" s="34"/>
      <c r="AD524" s="34"/>
      <c r="AE524" s="34"/>
      <c r="AR524" s="147" t="s">
        <v>191</v>
      </c>
      <c r="AT524" s="147" t="s">
        <v>228</v>
      </c>
      <c r="AU524" s="147" t="s">
        <v>77</v>
      </c>
      <c r="AY524" s="19" t="s">
        <v>132</v>
      </c>
      <c r="BE524" s="148">
        <f>IF(N524="základní",J524,0)</f>
        <v>0</v>
      </c>
      <c r="BF524" s="148">
        <f>IF(N524="snížená",J524,0)</f>
        <v>0</v>
      </c>
      <c r="BG524" s="148">
        <f>IF(N524="zákl. přenesená",J524,0)</f>
        <v>0</v>
      </c>
      <c r="BH524" s="148">
        <f>IF(N524="sníž. přenesená",J524,0)</f>
        <v>0</v>
      </c>
      <c r="BI524" s="148">
        <f>IF(N524="nulová",J524,0)</f>
        <v>0</v>
      </c>
      <c r="BJ524" s="19" t="s">
        <v>75</v>
      </c>
      <c r="BK524" s="148">
        <f>ROUND(I524*H524,2)</f>
        <v>0</v>
      </c>
      <c r="BL524" s="19" t="s">
        <v>139</v>
      </c>
      <c r="BM524" s="147" t="s">
        <v>662</v>
      </c>
    </row>
    <row r="525" spans="1:65" s="14" customFormat="1">
      <c r="B525" s="161"/>
      <c r="D525" s="149" t="s">
        <v>143</v>
      </c>
      <c r="E525" s="162" t="s">
        <v>3</v>
      </c>
      <c r="F525" s="163" t="s">
        <v>663</v>
      </c>
      <c r="H525" s="164">
        <v>69.387</v>
      </c>
      <c r="I525" s="165"/>
      <c r="L525" s="161"/>
      <c r="M525" s="166"/>
      <c r="N525" s="167"/>
      <c r="O525" s="167"/>
      <c r="P525" s="167"/>
      <c r="Q525" s="167"/>
      <c r="R525" s="167"/>
      <c r="S525" s="167"/>
      <c r="T525" s="168"/>
      <c r="AT525" s="162" t="s">
        <v>143</v>
      </c>
      <c r="AU525" s="162" t="s">
        <v>77</v>
      </c>
      <c r="AV525" s="14" t="s">
        <v>77</v>
      </c>
      <c r="AW525" s="14" t="s">
        <v>29</v>
      </c>
      <c r="AX525" s="14" t="s">
        <v>75</v>
      </c>
      <c r="AY525" s="162" t="s">
        <v>132</v>
      </c>
    </row>
    <row r="526" spans="1:65" s="2" customFormat="1" ht="24.2" customHeight="1">
      <c r="A526" s="34"/>
      <c r="B526" s="135"/>
      <c r="C526" s="136" t="s">
        <v>664</v>
      </c>
      <c r="D526" s="136" t="s">
        <v>134</v>
      </c>
      <c r="E526" s="137" t="s">
        <v>665</v>
      </c>
      <c r="F526" s="138" t="s">
        <v>666</v>
      </c>
      <c r="G526" s="139" t="s">
        <v>137</v>
      </c>
      <c r="H526" s="140">
        <v>3.0920000000000001</v>
      </c>
      <c r="I526" s="141"/>
      <c r="J526" s="142">
        <f>ROUND(I526*H526,2)</f>
        <v>0</v>
      </c>
      <c r="K526" s="138" t="s">
        <v>138</v>
      </c>
      <c r="L526" s="35"/>
      <c r="M526" s="143" t="s">
        <v>3</v>
      </c>
      <c r="N526" s="144" t="s">
        <v>38</v>
      </c>
      <c r="O526" s="55"/>
      <c r="P526" s="145">
        <f>O526*H526</f>
        <v>0</v>
      </c>
      <c r="Q526" s="145">
        <v>2.2563399999999998</v>
      </c>
      <c r="R526" s="145">
        <f>Q526*H526</f>
        <v>6.97660328</v>
      </c>
      <c r="S526" s="145">
        <v>0</v>
      </c>
      <c r="T526" s="146">
        <f>S526*H526</f>
        <v>0</v>
      </c>
      <c r="U526" s="34"/>
      <c r="V526" s="34"/>
      <c r="W526" s="34"/>
      <c r="X526" s="34"/>
      <c r="Y526" s="34"/>
      <c r="Z526" s="34"/>
      <c r="AA526" s="34"/>
      <c r="AB526" s="34"/>
      <c r="AC526" s="34"/>
      <c r="AD526" s="34"/>
      <c r="AE526" s="34"/>
      <c r="AR526" s="147" t="s">
        <v>139</v>
      </c>
      <c r="AT526" s="147" t="s">
        <v>134</v>
      </c>
      <c r="AU526" s="147" t="s">
        <v>77</v>
      </c>
      <c r="AY526" s="19" t="s">
        <v>132</v>
      </c>
      <c r="BE526" s="148">
        <f>IF(N526="základní",J526,0)</f>
        <v>0</v>
      </c>
      <c r="BF526" s="148">
        <f>IF(N526="snížená",J526,0)</f>
        <v>0</v>
      </c>
      <c r="BG526" s="148">
        <f>IF(N526="zákl. přenesená",J526,0)</f>
        <v>0</v>
      </c>
      <c r="BH526" s="148">
        <f>IF(N526="sníž. přenesená",J526,0)</f>
        <v>0</v>
      </c>
      <c r="BI526" s="148">
        <f>IF(N526="nulová",J526,0)</f>
        <v>0</v>
      </c>
      <c r="BJ526" s="19" t="s">
        <v>75</v>
      </c>
      <c r="BK526" s="148">
        <f>ROUND(I526*H526,2)</f>
        <v>0</v>
      </c>
      <c r="BL526" s="19" t="s">
        <v>139</v>
      </c>
      <c r="BM526" s="147" t="s">
        <v>667</v>
      </c>
    </row>
    <row r="527" spans="1:65" s="14" customFormat="1">
      <c r="B527" s="161"/>
      <c r="D527" s="149" t="s">
        <v>143</v>
      </c>
      <c r="E527" s="162" t="s">
        <v>3</v>
      </c>
      <c r="F527" s="163" t="s">
        <v>668</v>
      </c>
      <c r="H527" s="164">
        <v>3.0920000000000001</v>
      </c>
      <c r="I527" s="165"/>
      <c r="L527" s="161"/>
      <c r="M527" s="166"/>
      <c r="N527" s="167"/>
      <c r="O527" s="167"/>
      <c r="P527" s="167"/>
      <c r="Q527" s="167"/>
      <c r="R527" s="167"/>
      <c r="S527" s="167"/>
      <c r="T527" s="168"/>
      <c r="AT527" s="162" t="s">
        <v>143</v>
      </c>
      <c r="AU527" s="162" t="s">
        <v>77</v>
      </c>
      <c r="AV527" s="14" t="s">
        <v>77</v>
      </c>
      <c r="AW527" s="14" t="s">
        <v>29</v>
      </c>
      <c r="AX527" s="14" t="s">
        <v>75</v>
      </c>
      <c r="AY527" s="162" t="s">
        <v>132</v>
      </c>
    </row>
    <row r="528" spans="1:65" s="2" customFormat="1" ht="37.9" customHeight="1">
      <c r="A528" s="34"/>
      <c r="B528" s="135"/>
      <c r="C528" s="136" t="s">
        <v>669</v>
      </c>
      <c r="D528" s="136" t="s">
        <v>134</v>
      </c>
      <c r="E528" s="137" t="s">
        <v>670</v>
      </c>
      <c r="F528" s="138" t="s">
        <v>671</v>
      </c>
      <c r="G528" s="139" t="s">
        <v>242</v>
      </c>
      <c r="H528" s="140">
        <v>185.8</v>
      </c>
      <c r="I528" s="141"/>
      <c r="J528" s="142">
        <f>ROUND(I528*H528,2)</f>
        <v>0</v>
      </c>
      <c r="K528" s="138" t="s">
        <v>138</v>
      </c>
      <c r="L528" s="35"/>
      <c r="M528" s="143" t="s">
        <v>3</v>
      </c>
      <c r="N528" s="144" t="s">
        <v>38</v>
      </c>
      <c r="O528" s="55"/>
      <c r="P528" s="145">
        <f>O528*H528</f>
        <v>0</v>
      </c>
      <c r="Q528" s="145">
        <v>1.2999999999999999E-4</v>
      </c>
      <c r="R528" s="145">
        <f>Q528*H528</f>
        <v>2.4153999999999998E-2</v>
      </c>
      <c r="S528" s="145">
        <v>0</v>
      </c>
      <c r="T528" s="146">
        <f>S528*H528</f>
        <v>0</v>
      </c>
      <c r="U528" s="34"/>
      <c r="V528" s="34"/>
      <c r="W528" s="34"/>
      <c r="X528" s="34"/>
      <c r="Y528" s="34"/>
      <c r="Z528" s="34"/>
      <c r="AA528" s="34"/>
      <c r="AB528" s="34"/>
      <c r="AC528" s="34"/>
      <c r="AD528" s="34"/>
      <c r="AE528" s="34"/>
      <c r="AR528" s="147" t="s">
        <v>139</v>
      </c>
      <c r="AT528" s="147" t="s">
        <v>134</v>
      </c>
      <c r="AU528" s="147" t="s">
        <v>77</v>
      </c>
      <c r="AY528" s="19" t="s">
        <v>132</v>
      </c>
      <c r="BE528" s="148">
        <f>IF(N528="základní",J528,0)</f>
        <v>0</v>
      </c>
      <c r="BF528" s="148">
        <f>IF(N528="snížená",J528,0)</f>
        <v>0</v>
      </c>
      <c r="BG528" s="148">
        <f>IF(N528="zákl. přenesená",J528,0)</f>
        <v>0</v>
      </c>
      <c r="BH528" s="148">
        <f>IF(N528="sníž. přenesená",J528,0)</f>
        <v>0</v>
      </c>
      <c r="BI528" s="148">
        <f>IF(N528="nulová",J528,0)</f>
        <v>0</v>
      </c>
      <c r="BJ528" s="19" t="s">
        <v>75</v>
      </c>
      <c r="BK528" s="148">
        <f>ROUND(I528*H528,2)</f>
        <v>0</v>
      </c>
      <c r="BL528" s="19" t="s">
        <v>139</v>
      </c>
      <c r="BM528" s="147" t="s">
        <v>672</v>
      </c>
    </row>
    <row r="529" spans="1:65" s="2" customFormat="1" ht="78">
      <c r="A529" s="34"/>
      <c r="B529" s="35"/>
      <c r="C529" s="34"/>
      <c r="D529" s="149" t="s">
        <v>141</v>
      </c>
      <c r="E529" s="34"/>
      <c r="F529" s="150" t="s">
        <v>673</v>
      </c>
      <c r="G529" s="34"/>
      <c r="H529" s="34"/>
      <c r="I529" s="151"/>
      <c r="J529" s="34"/>
      <c r="K529" s="34"/>
      <c r="L529" s="35"/>
      <c r="M529" s="152"/>
      <c r="N529" s="153"/>
      <c r="O529" s="55"/>
      <c r="P529" s="55"/>
      <c r="Q529" s="55"/>
      <c r="R529" s="55"/>
      <c r="S529" s="55"/>
      <c r="T529" s="56"/>
      <c r="U529" s="34"/>
      <c r="V529" s="34"/>
      <c r="W529" s="34"/>
      <c r="X529" s="34"/>
      <c r="Y529" s="34"/>
      <c r="Z529" s="34"/>
      <c r="AA529" s="34"/>
      <c r="AB529" s="34"/>
      <c r="AC529" s="34"/>
      <c r="AD529" s="34"/>
      <c r="AE529" s="34"/>
      <c r="AT529" s="19" t="s">
        <v>141</v>
      </c>
      <c r="AU529" s="19" t="s">
        <v>77</v>
      </c>
    </row>
    <row r="530" spans="1:65" s="13" customFormat="1">
      <c r="B530" s="154"/>
      <c r="D530" s="149" t="s">
        <v>143</v>
      </c>
      <c r="E530" s="155" t="s">
        <v>3</v>
      </c>
      <c r="F530" s="156" t="s">
        <v>674</v>
      </c>
      <c r="H530" s="155" t="s">
        <v>3</v>
      </c>
      <c r="I530" s="157"/>
      <c r="L530" s="154"/>
      <c r="M530" s="158"/>
      <c r="N530" s="159"/>
      <c r="O530" s="159"/>
      <c r="P530" s="159"/>
      <c r="Q530" s="159"/>
      <c r="R530" s="159"/>
      <c r="S530" s="159"/>
      <c r="T530" s="160"/>
      <c r="AT530" s="155" t="s">
        <v>143</v>
      </c>
      <c r="AU530" s="155" t="s">
        <v>77</v>
      </c>
      <c r="AV530" s="13" t="s">
        <v>75</v>
      </c>
      <c r="AW530" s="13" t="s">
        <v>29</v>
      </c>
      <c r="AX530" s="13" t="s">
        <v>67</v>
      </c>
      <c r="AY530" s="155" t="s">
        <v>132</v>
      </c>
    </row>
    <row r="531" spans="1:65" s="14" customFormat="1">
      <c r="B531" s="161"/>
      <c r="D531" s="149" t="s">
        <v>143</v>
      </c>
      <c r="E531" s="162" t="s">
        <v>3</v>
      </c>
      <c r="F531" s="163" t="s">
        <v>675</v>
      </c>
      <c r="H531" s="164">
        <v>185.8</v>
      </c>
      <c r="I531" s="165"/>
      <c r="L531" s="161"/>
      <c r="M531" s="166"/>
      <c r="N531" s="167"/>
      <c r="O531" s="167"/>
      <c r="P531" s="167"/>
      <c r="Q531" s="167"/>
      <c r="R531" s="167"/>
      <c r="S531" s="167"/>
      <c r="T531" s="168"/>
      <c r="AT531" s="162" t="s">
        <v>143</v>
      </c>
      <c r="AU531" s="162" t="s">
        <v>77</v>
      </c>
      <c r="AV531" s="14" t="s">
        <v>77</v>
      </c>
      <c r="AW531" s="14" t="s">
        <v>29</v>
      </c>
      <c r="AX531" s="14" t="s">
        <v>75</v>
      </c>
      <c r="AY531" s="162" t="s">
        <v>132</v>
      </c>
    </row>
    <row r="532" spans="1:65" s="2" customFormat="1" ht="37.9" customHeight="1">
      <c r="A532" s="34"/>
      <c r="B532" s="135"/>
      <c r="C532" s="136" t="s">
        <v>676</v>
      </c>
      <c r="D532" s="136" t="s">
        <v>134</v>
      </c>
      <c r="E532" s="137" t="s">
        <v>677</v>
      </c>
      <c r="F532" s="138" t="s">
        <v>678</v>
      </c>
      <c r="G532" s="139" t="s">
        <v>242</v>
      </c>
      <c r="H532" s="140">
        <v>204.595</v>
      </c>
      <c r="I532" s="141"/>
      <c r="J532" s="142">
        <f>ROUND(I532*H532,2)</f>
        <v>0</v>
      </c>
      <c r="K532" s="138" t="s">
        <v>138</v>
      </c>
      <c r="L532" s="35"/>
      <c r="M532" s="143" t="s">
        <v>3</v>
      </c>
      <c r="N532" s="144" t="s">
        <v>38</v>
      </c>
      <c r="O532" s="55"/>
      <c r="P532" s="145">
        <f>O532*H532</f>
        <v>0</v>
      </c>
      <c r="Q532" s="145">
        <v>4.0000000000000003E-5</v>
      </c>
      <c r="R532" s="145">
        <f>Q532*H532</f>
        <v>8.1838000000000015E-3</v>
      </c>
      <c r="S532" s="145">
        <v>0</v>
      </c>
      <c r="T532" s="146">
        <f>S532*H532</f>
        <v>0</v>
      </c>
      <c r="U532" s="34"/>
      <c r="V532" s="34"/>
      <c r="W532" s="34"/>
      <c r="X532" s="34"/>
      <c r="Y532" s="34"/>
      <c r="Z532" s="34"/>
      <c r="AA532" s="34"/>
      <c r="AB532" s="34"/>
      <c r="AC532" s="34"/>
      <c r="AD532" s="34"/>
      <c r="AE532" s="34"/>
      <c r="AR532" s="147" t="s">
        <v>139</v>
      </c>
      <c r="AT532" s="147" t="s">
        <v>134</v>
      </c>
      <c r="AU532" s="147" t="s">
        <v>77</v>
      </c>
      <c r="AY532" s="19" t="s">
        <v>132</v>
      </c>
      <c r="BE532" s="148">
        <f>IF(N532="základní",J532,0)</f>
        <v>0</v>
      </c>
      <c r="BF532" s="148">
        <f>IF(N532="snížená",J532,0)</f>
        <v>0</v>
      </c>
      <c r="BG532" s="148">
        <f>IF(N532="zákl. přenesená",J532,0)</f>
        <v>0</v>
      </c>
      <c r="BH532" s="148">
        <f>IF(N532="sníž. přenesená",J532,0)</f>
        <v>0</v>
      </c>
      <c r="BI532" s="148">
        <f>IF(N532="nulová",J532,0)</f>
        <v>0</v>
      </c>
      <c r="BJ532" s="19" t="s">
        <v>75</v>
      </c>
      <c r="BK532" s="148">
        <f>ROUND(I532*H532,2)</f>
        <v>0</v>
      </c>
      <c r="BL532" s="19" t="s">
        <v>139</v>
      </c>
      <c r="BM532" s="147" t="s">
        <v>679</v>
      </c>
    </row>
    <row r="533" spans="1:65" s="2" customFormat="1" ht="273">
      <c r="A533" s="34"/>
      <c r="B533" s="35"/>
      <c r="C533" s="34"/>
      <c r="D533" s="149" t="s">
        <v>141</v>
      </c>
      <c r="E533" s="34"/>
      <c r="F533" s="150" t="s">
        <v>680</v>
      </c>
      <c r="G533" s="34"/>
      <c r="H533" s="34"/>
      <c r="I533" s="151"/>
      <c r="J533" s="34"/>
      <c r="K533" s="34"/>
      <c r="L533" s="35"/>
      <c r="M533" s="152"/>
      <c r="N533" s="153"/>
      <c r="O533" s="55"/>
      <c r="P533" s="55"/>
      <c r="Q533" s="55"/>
      <c r="R533" s="55"/>
      <c r="S533" s="55"/>
      <c r="T533" s="56"/>
      <c r="U533" s="34"/>
      <c r="V533" s="34"/>
      <c r="W533" s="34"/>
      <c r="X533" s="34"/>
      <c r="Y533" s="34"/>
      <c r="Z533" s="34"/>
      <c r="AA533" s="34"/>
      <c r="AB533" s="34"/>
      <c r="AC533" s="34"/>
      <c r="AD533" s="34"/>
      <c r="AE533" s="34"/>
      <c r="AT533" s="19" t="s">
        <v>141</v>
      </c>
      <c r="AU533" s="19" t="s">
        <v>77</v>
      </c>
    </row>
    <row r="534" spans="1:65" s="13" customFormat="1">
      <c r="B534" s="154"/>
      <c r="D534" s="149" t="s">
        <v>143</v>
      </c>
      <c r="E534" s="155" t="s">
        <v>3</v>
      </c>
      <c r="F534" s="156" t="s">
        <v>674</v>
      </c>
      <c r="H534" s="155" t="s">
        <v>3</v>
      </c>
      <c r="I534" s="157"/>
      <c r="L534" s="154"/>
      <c r="M534" s="158"/>
      <c r="N534" s="159"/>
      <c r="O534" s="159"/>
      <c r="P534" s="159"/>
      <c r="Q534" s="159"/>
      <c r="R534" s="159"/>
      <c r="S534" s="159"/>
      <c r="T534" s="160"/>
      <c r="AT534" s="155" t="s">
        <v>143</v>
      </c>
      <c r="AU534" s="155" t="s">
        <v>77</v>
      </c>
      <c r="AV534" s="13" t="s">
        <v>75</v>
      </c>
      <c r="AW534" s="13" t="s">
        <v>29</v>
      </c>
      <c r="AX534" s="13" t="s">
        <v>67</v>
      </c>
      <c r="AY534" s="155" t="s">
        <v>132</v>
      </c>
    </row>
    <row r="535" spans="1:65" s="14" customFormat="1">
      <c r="B535" s="161"/>
      <c r="D535" s="149" t="s">
        <v>143</v>
      </c>
      <c r="E535" s="162" t="s">
        <v>3</v>
      </c>
      <c r="F535" s="163" t="s">
        <v>675</v>
      </c>
      <c r="H535" s="164">
        <v>185.8</v>
      </c>
      <c r="I535" s="165"/>
      <c r="L535" s="161"/>
      <c r="M535" s="166"/>
      <c r="N535" s="167"/>
      <c r="O535" s="167"/>
      <c r="P535" s="167"/>
      <c r="Q535" s="167"/>
      <c r="R535" s="167"/>
      <c r="S535" s="167"/>
      <c r="T535" s="168"/>
      <c r="AT535" s="162" t="s">
        <v>143</v>
      </c>
      <c r="AU535" s="162" t="s">
        <v>77</v>
      </c>
      <c r="AV535" s="14" t="s">
        <v>77</v>
      </c>
      <c r="AW535" s="14" t="s">
        <v>29</v>
      </c>
      <c r="AX535" s="14" t="s">
        <v>67</v>
      </c>
      <c r="AY535" s="162" t="s">
        <v>132</v>
      </c>
    </row>
    <row r="536" spans="1:65" s="13" customFormat="1">
      <c r="B536" s="154"/>
      <c r="D536" s="149" t="s">
        <v>143</v>
      </c>
      <c r="E536" s="155" t="s">
        <v>3</v>
      </c>
      <c r="F536" s="156" t="s">
        <v>523</v>
      </c>
      <c r="H536" s="155" t="s">
        <v>3</v>
      </c>
      <c r="I536" s="157"/>
      <c r="L536" s="154"/>
      <c r="M536" s="158"/>
      <c r="N536" s="159"/>
      <c r="O536" s="159"/>
      <c r="P536" s="159"/>
      <c r="Q536" s="159"/>
      <c r="R536" s="159"/>
      <c r="S536" s="159"/>
      <c r="T536" s="160"/>
      <c r="AT536" s="155" t="s">
        <v>143</v>
      </c>
      <c r="AU536" s="155" t="s">
        <v>77</v>
      </c>
      <c r="AV536" s="13" t="s">
        <v>75</v>
      </c>
      <c r="AW536" s="13" t="s">
        <v>29</v>
      </c>
      <c r="AX536" s="13" t="s">
        <v>67</v>
      </c>
      <c r="AY536" s="155" t="s">
        <v>132</v>
      </c>
    </row>
    <row r="537" spans="1:65" s="14" customFormat="1">
      <c r="B537" s="161"/>
      <c r="D537" s="149" t="s">
        <v>143</v>
      </c>
      <c r="E537" s="162" t="s">
        <v>3</v>
      </c>
      <c r="F537" s="163" t="s">
        <v>681</v>
      </c>
      <c r="H537" s="164">
        <v>18.795000000000002</v>
      </c>
      <c r="I537" s="165"/>
      <c r="L537" s="161"/>
      <c r="M537" s="166"/>
      <c r="N537" s="167"/>
      <c r="O537" s="167"/>
      <c r="P537" s="167"/>
      <c r="Q537" s="167"/>
      <c r="R537" s="167"/>
      <c r="S537" s="167"/>
      <c r="T537" s="168"/>
      <c r="AT537" s="162" t="s">
        <v>143</v>
      </c>
      <c r="AU537" s="162" t="s">
        <v>77</v>
      </c>
      <c r="AV537" s="14" t="s">
        <v>77</v>
      </c>
      <c r="AW537" s="14" t="s">
        <v>29</v>
      </c>
      <c r="AX537" s="14" t="s">
        <v>67</v>
      </c>
      <c r="AY537" s="162" t="s">
        <v>132</v>
      </c>
    </row>
    <row r="538" spans="1:65" s="15" customFormat="1">
      <c r="B538" s="169"/>
      <c r="D538" s="149" t="s">
        <v>143</v>
      </c>
      <c r="E538" s="170" t="s">
        <v>3</v>
      </c>
      <c r="F538" s="171" t="s">
        <v>148</v>
      </c>
      <c r="H538" s="172">
        <v>204.59500000000003</v>
      </c>
      <c r="I538" s="173"/>
      <c r="L538" s="169"/>
      <c r="M538" s="174"/>
      <c r="N538" s="175"/>
      <c r="O538" s="175"/>
      <c r="P538" s="175"/>
      <c r="Q538" s="175"/>
      <c r="R538" s="175"/>
      <c r="S538" s="175"/>
      <c r="T538" s="176"/>
      <c r="AT538" s="170" t="s">
        <v>143</v>
      </c>
      <c r="AU538" s="170" t="s">
        <v>77</v>
      </c>
      <c r="AV538" s="15" t="s">
        <v>139</v>
      </c>
      <c r="AW538" s="15" t="s">
        <v>29</v>
      </c>
      <c r="AX538" s="15" t="s">
        <v>75</v>
      </c>
      <c r="AY538" s="170" t="s">
        <v>132</v>
      </c>
    </row>
    <row r="539" spans="1:65" s="2" customFormat="1" ht="37.9" customHeight="1">
      <c r="A539" s="34"/>
      <c r="B539" s="135"/>
      <c r="C539" s="136" t="s">
        <v>682</v>
      </c>
      <c r="D539" s="136" t="s">
        <v>134</v>
      </c>
      <c r="E539" s="137" t="s">
        <v>683</v>
      </c>
      <c r="F539" s="138" t="s">
        <v>684</v>
      </c>
      <c r="G539" s="139" t="s">
        <v>242</v>
      </c>
      <c r="H539" s="140">
        <v>25.95</v>
      </c>
      <c r="I539" s="141"/>
      <c r="J539" s="142">
        <f>ROUND(I539*H539,2)</f>
        <v>0</v>
      </c>
      <c r="K539" s="138" t="s">
        <v>138</v>
      </c>
      <c r="L539" s="35"/>
      <c r="M539" s="143" t="s">
        <v>3</v>
      </c>
      <c r="N539" s="144" t="s">
        <v>38</v>
      </c>
      <c r="O539" s="55"/>
      <c r="P539" s="145">
        <f>O539*H539</f>
        <v>0</v>
      </c>
      <c r="Q539" s="145">
        <v>0</v>
      </c>
      <c r="R539" s="145">
        <f>Q539*H539</f>
        <v>0</v>
      </c>
      <c r="S539" s="145">
        <v>0.13100000000000001</v>
      </c>
      <c r="T539" s="146">
        <f>S539*H539</f>
        <v>3.3994499999999999</v>
      </c>
      <c r="U539" s="34"/>
      <c r="V539" s="34"/>
      <c r="W539" s="34"/>
      <c r="X539" s="34"/>
      <c r="Y539" s="34"/>
      <c r="Z539" s="34"/>
      <c r="AA539" s="34"/>
      <c r="AB539" s="34"/>
      <c r="AC539" s="34"/>
      <c r="AD539" s="34"/>
      <c r="AE539" s="34"/>
      <c r="AR539" s="147" t="s">
        <v>139</v>
      </c>
      <c r="AT539" s="147" t="s">
        <v>134</v>
      </c>
      <c r="AU539" s="147" t="s">
        <v>77</v>
      </c>
      <c r="AY539" s="19" t="s">
        <v>132</v>
      </c>
      <c r="BE539" s="148">
        <f>IF(N539="základní",J539,0)</f>
        <v>0</v>
      </c>
      <c r="BF539" s="148">
        <f>IF(N539="snížená",J539,0)</f>
        <v>0</v>
      </c>
      <c r="BG539" s="148">
        <f>IF(N539="zákl. přenesená",J539,0)</f>
        <v>0</v>
      </c>
      <c r="BH539" s="148">
        <f>IF(N539="sníž. přenesená",J539,0)</f>
        <v>0</v>
      </c>
      <c r="BI539" s="148">
        <f>IF(N539="nulová",J539,0)</f>
        <v>0</v>
      </c>
      <c r="BJ539" s="19" t="s">
        <v>75</v>
      </c>
      <c r="BK539" s="148">
        <f>ROUND(I539*H539,2)</f>
        <v>0</v>
      </c>
      <c r="BL539" s="19" t="s">
        <v>139</v>
      </c>
      <c r="BM539" s="147" t="s">
        <v>685</v>
      </c>
    </row>
    <row r="540" spans="1:65" s="14" customFormat="1">
      <c r="B540" s="161"/>
      <c r="D540" s="149" t="s">
        <v>143</v>
      </c>
      <c r="E540" s="162" t="s">
        <v>3</v>
      </c>
      <c r="F540" s="163" t="s">
        <v>686</v>
      </c>
      <c r="H540" s="164">
        <v>25.95</v>
      </c>
      <c r="I540" s="165"/>
      <c r="L540" s="161"/>
      <c r="M540" s="166"/>
      <c r="N540" s="167"/>
      <c r="O540" s="167"/>
      <c r="P540" s="167"/>
      <c r="Q540" s="167"/>
      <c r="R540" s="167"/>
      <c r="S540" s="167"/>
      <c r="T540" s="168"/>
      <c r="AT540" s="162" t="s">
        <v>143</v>
      </c>
      <c r="AU540" s="162" t="s">
        <v>77</v>
      </c>
      <c r="AV540" s="14" t="s">
        <v>77</v>
      </c>
      <c r="AW540" s="14" t="s">
        <v>29</v>
      </c>
      <c r="AX540" s="14" t="s">
        <v>75</v>
      </c>
      <c r="AY540" s="162" t="s">
        <v>132</v>
      </c>
    </row>
    <row r="541" spans="1:65" s="2" customFormat="1" ht="37.9" customHeight="1">
      <c r="A541" s="34"/>
      <c r="B541" s="135"/>
      <c r="C541" s="136" t="s">
        <v>687</v>
      </c>
      <c r="D541" s="136" t="s">
        <v>134</v>
      </c>
      <c r="E541" s="137" t="s">
        <v>688</v>
      </c>
      <c r="F541" s="138" t="s">
        <v>689</v>
      </c>
      <c r="G541" s="139" t="s">
        <v>242</v>
      </c>
      <c r="H541" s="140">
        <v>22.533000000000001</v>
      </c>
      <c r="I541" s="141"/>
      <c r="J541" s="142">
        <f>ROUND(I541*H541,2)</f>
        <v>0</v>
      </c>
      <c r="K541" s="138" t="s">
        <v>138</v>
      </c>
      <c r="L541" s="35"/>
      <c r="M541" s="143" t="s">
        <v>3</v>
      </c>
      <c r="N541" s="144" t="s">
        <v>38</v>
      </c>
      <c r="O541" s="55"/>
      <c r="P541" s="145">
        <f>O541*H541</f>
        <v>0</v>
      </c>
      <c r="Q541" s="145">
        <v>0</v>
      </c>
      <c r="R541" s="145">
        <f>Q541*H541</f>
        <v>0</v>
      </c>
      <c r="S541" s="145">
        <v>0.26100000000000001</v>
      </c>
      <c r="T541" s="146">
        <f>S541*H541</f>
        <v>5.8811130000000009</v>
      </c>
      <c r="U541" s="34"/>
      <c r="V541" s="34"/>
      <c r="W541" s="34"/>
      <c r="X541" s="34"/>
      <c r="Y541" s="34"/>
      <c r="Z541" s="34"/>
      <c r="AA541" s="34"/>
      <c r="AB541" s="34"/>
      <c r="AC541" s="34"/>
      <c r="AD541" s="34"/>
      <c r="AE541" s="34"/>
      <c r="AR541" s="147" t="s">
        <v>139</v>
      </c>
      <c r="AT541" s="147" t="s">
        <v>134</v>
      </c>
      <c r="AU541" s="147" t="s">
        <v>77</v>
      </c>
      <c r="AY541" s="19" t="s">
        <v>132</v>
      </c>
      <c r="BE541" s="148">
        <f>IF(N541="základní",J541,0)</f>
        <v>0</v>
      </c>
      <c r="BF541" s="148">
        <f>IF(N541="snížená",J541,0)</f>
        <v>0</v>
      </c>
      <c r="BG541" s="148">
        <f>IF(N541="zákl. přenesená",J541,0)</f>
        <v>0</v>
      </c>
      <c r="BH541" s="148">
        <f>IF(N541="sníž. přenesená",J541,0)</f>
        <v>0</v>
      </c>
      <c r="BI541" s="148">
        <f>IF(N541="nulová",J541,0)</f>
        <v>0</v>
      </c>
      <c r="BJ541" s="19" t="s">
        <v>75</v>
      </c>
      <c r="BK541" s="148">
        <f>ROUND(I541*H541,2)</f>
        <v>0</v>
      </c>
      <c r="BL541" s="19" t="s">
        <v>139</v>
      </c>
      <c r="BM541" s="147" t="s">
        <v>690</v>
      </c>
    </row>
    <row r="542" spans="1:65" s="14" customFormat="1">
      <c r="B542" s="161"/>
      <c r="D542" s="149" t="s">
        <v>143</v>
      </c>
      <c r="E542" s="162" t="s">
        <v>3</v>
      </c>
      <c r="F542" s="163" t="s">
        <v>691</v>
      </c>
      <c r="H542" s="164">
        <v>22.533000000000001</v>
      </c>
      <c r="I542" s="165"/>
      <c r="L542" s="161"/>
      <c r="M542" s="166"/>
      <c r="N542" s="167"/>
      <c r="O542" s="167"/>
      <c r="P542" s="167"/>
      <c r="Q542" s="167"/>
      <c r="R542" s="167"/>
      <c r="S542" s="167"/>
      <c r="T542" s="168"/>
      <c r="AT542" s="162" t="s">
        <v>143</v>
      </c>
      <c r="AU542" s="162" t="s">
        <v>77</v>
      </c>
      <c r="AV542" s="14" t="s">
        <v>77</v>
      </c>
      <c r="AW542" s="14" t="s">
        <v>29</v>
      </c>
      <c r="AX542" s="14" t="s">
        <v>75</v>
      </c>
      <c r="AY542" s="162" t="s">
        <v>132</v>
      </c>
    </row>
    <row r="543" spans="1:65" s="2" customFormat="1" ht="49.15" customHeight="1">
      <c r="A543" s="34"/>
      <c r="B543" s="135"/>
      <c r="C543" s="136" t="s">
        <v>692</v>
      </c>
      <c r="D543" s="136" t="s">
        <v>134</v>
      </c>
      <c r="E543" s="137" t="s">
        <v>693</v>
      </c>
      <c r="F543" s="138" t="s">
        <v>694</v>
      </c>
      <c r="G543" s="139" t="s">
        <v>137</v>
      </c>
      <c r="H543" s="140">
        <v>1.2270000000000001</v>
      </c>
      <c r="I543" s="141"/>
      <c r="J543" s="142">
        <f>ROUND(I543*H543,2)</f>
        <v>0</v>
      </c>
      <c r="K543" s="138" t="s">
        <v>138</v>
      </c>
      <c r="L543" s="35"/>
      <c r="M543" s="143" t="s">
        <v>3</v>
      </c>
      <c r="N543" s="144" t="s">
        <v>38</v>
      </c>
      <c r="O543" s="55"/>
      <c r="P543" s="145">
        <f>O543*H543</f>
        <v>0</v>
      </c>
      <c r="Q543" s="145">
        <v>0</v>
      </c>
      <c r="R543" s="145">
        <f>Q543*H543</f>
        <v>0</v>
      </c>
      <c r="S543" s="145">
        <v>1.8</v>
      </c>
      <c r="T543" s="146">
        <f>S543*H543</f>
        <v>2.2086000000000001</v>
      </c>
      <c r="U543" s="34"/>
      <c r="V543" s="34"/>
      <c r="W543" s="34"/>
      <c r="X543" s="34"/>
      <c r="Y543" s="34"/>
      <c r="Z543" s="34"/>
      <c r="AA543" s="34"/>
      <c r="AB543" s="34"/>
      <c r="AC543" s="34"/>
      <c r="AD543" s="34"/>
      <c r="AE543" s="34"/>
      <c r="AR543" s="147" t="s">
        <v>139</v>
      </c>
      <c r="AT543" s="147" t="s">
        <v>134</v>
      </c>
      <c r="AU543" s="147" t="s">
        <v>77</v>
      </c>
      <c r="AY543" s="19" t="s">
        <v>132</v>
      </c>
      <c r="BE543" s="148">
        <f>IF(N543="základní",J543,0)</f>
        <v>0</v>
      </c>
      <c r="BF543" s="148">
        <f>IF(N543="snížená",J543,0)</f>
        <v>0</v>
      </c>
      <c r="BG543" s="148">
        <f>IF(N543="zákl. přenesená",J543,0)</f>
        <v>0</v>
      </c>
      <c r="BH543" s="148">
        <f>IF(N543="sníž. přenesená",J543,0)</f>
        <v>0</v>
      </c>
      <c r="BI543" s="148">
        <f>IF(N543="nulová",J543,0)</f>
        <v>0</v>
      </c>
      <c r="BJ543" s="19" t="s">
        <v>75</v>
      </c>
      <c r="BK543" s="148">
        <f>ROUND(I543*H543,2)</f>
        <v>0</v>
      </c>
      <c r="BL543" s="19" t="s">
        <v>139</v>
      </c>
      <c r="BM543" s="147" t="s">
        <v>695</v>
      </c>
    </row>
    <row r="544" spans="1:65" s="2" customFormat="1" ht="48.75">
      <c r="A544" s="34"/>
      <c r="B544" s="35"/>
      <c r="C544" s="34"/>
      <c r="D544" s="149" t="s">
        <v>141</v>
      </c>
      <c r="E544" s="34"/>
      <c r="F544" s="150" t="s">
        <v>696</v>
      </c>
      <c r="G544" s="34"/>
      <c r="H544" s="34"/>
      <c r="I544" s="151"/>
      <c r="J544" s="34"/>
      <c r="K544" s="34"/>
      <c r="L544" s="35"/>
      <c r="M544" s="152"/>
      <c r="N544" s="153"/>
      <c r="O544" s="55"/>
      <c r="P544" s="55"/>
      <c r="Q544" s="55"/>
      <c r="R544" s="55"/>
      <c r="S544" s="55"/>
      <c r="T544" s="56"/>
      <c r="U544" s="34"/>
      <c r="V544" s="34"/>
      <c r="W544" s="34"/>
      <c r="X544" s="34"/>
      <c r="Y544" s="34"/>
      <c r="Z544" s="34"/>
      <c r="AA544" s="34"/>
      <c r="AB544" s="34"/>
      <c r="AC544" s="34"/>
      <c r="AD544" s="34"/>
      <c r="AE544" s="34"/>
      <c r="AT544" s="19" t="s">
        <v>141</v>
      </c>
      <c r="AU544" s="19" t="s">
        <v>77</v>
      </c>
    </row>
    <row r="545" spans="1:65" s="13" customFormat="1">
      <c r="B545" s="154"/>
      <c r="D545" s="149" t="s">
        <v>143</v>
      </c>
      <c r="E545" s="155" t="s">
        <v>3</v>
      </c>
      <c r="F545" s="156" t="s">
        <v>697</v>
      </c>
      <c r="H545" s="155" t="s">
        <v>3</v>
      </c>
      <c r="I545" s="157"/>
      <c r="L545" s="154"/>
      <c r="M545" s="158"/>
      <c r="N545" s="159"/>
      <c r="O545" s="159"/>
      <c r="P545" s="159"/>
      <c r="Q545" s="159"/>
      <c r="R545" s="159"/>
      <c r="S545" s="159"/>
      <c r="T545" s="160"/>
      <c r="AT545" s="155" t="s">
        <v>143</v>
      </c>
      <c r="AU545" s="155" t="s">
        <v>77</v>
      </c>
      <c r="AV545" s="13" t="s">
        <v>75</v>
      </c>
      <c r="AW545" s="13" t="s">
        <v>29</v>
      </c>
      <c r="AX545" s="13" t="s">
        <v>67</v>
      </c>
      <c r="AY545" s="155" t="s">
        <v>132</v>
      </c>
    </row>
    <row r="546" spans="1:65" s="14" customFormat="1">
      <c r="B546" s="161"/>
      <c r="D546" s="149" t="s">
        <v>143</v>
      </c>
      <c r="E546" s="162" t="s">
        <v>3</v>
      </c>
      <c r="F546" s="163" t="s">
        <v>698</v>
      </c>
      <c r="H546" s="164">
        <v>1.181</v>
      </c>
      <c r="I546" s="165"/>
      <c r="L546" s="161"/>
      <c r="M546" s="166"/>
      <c r="N546" s="167"/>
      <c r="O546" s="167"/>
      <c r="P546" s="167"/>
      <c r="Q546" s="167"/>
      <c r="R546" s="167"/>
      <c r="S546" s="167"/>
      <c r="T546" s="168"/>
      <c r="AT546" s="162" t="s">
        <v>143</v>
      </c>
      <c r="AU546" s="162" t="s">
        <v>77</v>
      </c>
      <c r="AV546" s="14" t="s">
        <v>77</v>
      </c>
      <c r="AW546" s="14" t="s">
        <v>29</v>
      </c>
      <c r="AX546" s="14" t="s">
        <v>67</v>
      </c>
      <c r="AY546" s="162" t="s">
        <v>132</v>
      </c>
    </row>
    <row r="547" spans="1:65" s="13" customFormat="1">
      <c r="B547" s="154"/>
      <c r="D547" s="149" t="s">
        <v>143</v>
      </c>
      <c r="E547" s="155" t="s">
        <v>3</v>
      </c>
      <c r="F547" s="156" t="s">
        <v>699</v>
      </c>
      <c r="H547" s="155" t="s">
        <v>3</v>
      </c>
      <c r="I547" s="157"/>
      <c r="L547" s="154"/>
      <c r="M547" s="158"/>
      <c r="N547" s="159"/>
      <c r="O547" s="159"/>
      <c r="P547" s="159"/>
      <c r="Q547" s="159"/>
      <c r="R547" s="159"/>
      <c r="S547" s="159"/>
      <c r="T547" s="160"/>
      <c r="AT547" s="155" t="s">
        <v>143</v>
      </c>
      <c r="AU547" s="155" t="s">
        <v>77</v>
      </c>
      <c r="AV547" s="13" t="s">
        <v>75</v>
      </c>
      <c r="AW547" s="13" t="s">
        <v>29</v>
      </c>
      <c r="AX547" s="13" t="s">
        <v>67</v>
      </c>
      <c r="AY547" s="155" t="s">
        <v>132</v>
      </c>
    </row>
    <row r="548" spans="1:65" s="14" customFormat="1">
      <c r="B548" s="161"/>
      <c r="D548" s="149" t="s">
        <v>143</v>
      </c>
      <c r="E548" s="162" t="s">
        <v>3</v>
      </c>
      <c r="F548" s="163" t="s">
        <v>700</v>
      </c>
      <c r="H548" s="164">
        <v>4.5999999999999999E-2</v>
      </c>
      <c r="I548" s="165"/>
      <c r="L548" s="161"/>
      <c r="M548" s="166"/>
      <c r="N548" s="167"/>
      <c r="O548" s="167"/>
      <c r="P548" s="167"/>
      <c r="Q548" s="167"/>
      <c r="R548" s="167"/>
      <c r="S548" s="167"/>
      <c r="T548" s="168"/>
      <c r="AT548" s="162" t="s">
        <v>143</v>
      </c>
      <c r="AU548" s="162" t="s">
        <v>77</v>
      </c>
      <c r="AV548" s="14" t="s">
        <v>77</v>
      </c>
      <c r="AW548" s="14" t="s">
        <v>29</v>
      </c>
      <c r="AX548" s="14" t="s">
        <v>67</v>
      </c>
      <c r="AY548" s="162" t="s">
        <v>132</v>
      </c>
    </row>
    <row r="549" spans="1:65" s="15" customFormat="1">
      <c r="B549" s="169"/>
      <c r="D549" s="149" t="s">
        <v>143</v>
      </c>
      <c r="E549" s="170" t="s">
        <v>3</v>
      </c>
      <c r="F549" s="171" t="s">
        <v>148</v>
      </c>
      <c r="H549" s="172">
        <v>1.2270000000000001</v>
      </c>
      <c r="I549" s="173"/>
      <c r="L549" s="169"/>
      <c r="M549" s="174"/>
      <c r="N549" s="175"/>
      <c r="O549" s="175"/>
      <c r="P549" s="175"/>
      <c r="Q549" s="175"/>
      <c r="R549" s="175"/>
      <c r="S549" s="175"/>
      <c r="T549" s="176"/>
      <c r="AT549" s="170" t="s">
        <v>143</v>
      </c>
      <c r="AU549" s="170" t="s">
        <v>77</v>
      </c>
      <c r="AV549" s="15" t="s">
        <v>139</v>
      </c>
      <c r="AW549" s="15" t="s">
        <v>29</v>
      </c>
      <c r="AX549" s="15" t="s">
        <v>75</v>
      </c>
      <c r="AY549" s="170" t="s">
        <v>132</v>
      </c>
    </row>
    <row r="550" spans="1:65" s="2" customFormat="1" ht="37.9" customHeight="1">
      <c r="A550" s="34"/>
      <c r="B550" s="135"/>
      <c r="C550" s="136" t="s">
        <v>701</v>
      </c>
      <c r="D550" s="136" t="s">
        <v>134</v>
      </c>
      <c r="E550" s="137" t="s">
        <v>702</v>
      </c>
      <c r="F550" s="138" t="s">
        <v>703</v>
      </c>
      <c r="G550" s="139" t="s">
        <v>137</v>
      </c>
      <c r="H550" s="140">
        <v>1.4E-2</v>
      </c>
      <c r="I550" s="141"/>
      <c r="J550" s="142">
        <f>ROUND(I550*H550,2)</f>
        <v>0</v>
      </c>
      <c r="K550" s="138" t="s">
        <v>138</v>
      </c>
      <c r="L550" s="35"/>
      <c r="M550" s="143" t="s">
        <v>3</v>
      </c>
      <c r="N550" s="144" t="s">
        <v>38</v>
      </c>
      <c r="O550" s="55"/>
      <c r="P550" s="145">
        <f>O550*H550</f>
        <v>0</v>
      </c>
      <c r="Q550" s="145">
        <v>0</v>
      </c>
      <c r="R550" s="145">
        <f>Q550*H550</f>
        <v>0</v>
      </c>
      <c r="S550" s="145">
        <v>2.4</v>
      </c>
      <c r="T550" s="146">
        <f>S550*H550</f>
        <v>3.3599999999999998E-2</v>
      </c>
      <c r="U550" s="34"/>
      <c r="V550" s="34"/>
      <c r="W550" s="34"/>
      <c r="X550" s="34"/>
      <c r="Y550" s="34"/>
      <c r="Z550" s="34"/>
      <c r="AA550" s="34"/>
      <c r="AB550" s="34"/>
      <c r="AC550" s="34"/>
      <c r="AD550" s="34"/>
      <c r="AE550" s="34"/>
      <c r="AR550" s="147" t="s">
        <v>139</v>
      </c>
      <c r="AT550" s="147" t="s">
        <v>134</v>
      </c>
      <c r="AU550" s="147" t="s">
        <v>77</v>
      </c>
      <c r="AY550" s="19" t="s">
        <v>132</v>
      </c>
      <c r="BE550" s="148">
        <f>IF(N550="základní",J550,0)</f>
        <v>0</v>
      </c>
      <c r="BF550" s="148">
        <f>IF(N550="snížená",J550,0)</f>
        <v>0</v>
      </c>
      <c r="BG550" s="148">
        <f>IF(N550="zákl. přenesená",J550,0)</f>
        <v>0</v>
      </c>
      <c r="BH550" s="148">
        <f>IF(N550="sníž. přenesená",J550,0)</f>
        <v>0</v>
      </c>
      <c r="BI550" s="148">
        <f>IF(N550="nulová",J550,0)</f>
        <v>0</v>
      </c>
      <c r="BJ550" s="19" t="s">
        <v>75</v>
      </c>
      <c r="BK550" s="148">
        <f>ROUND(I550*H550,2)</f>
        <v>0</v>
      </c>
      <c r="BL550" s="19" t="s">
        <v>139</v>
      </c>
      <c r="BM550" s="147" t="s">
        <v>704</v>
      </c>
    </row>
    <row r="551" spans="1:65" s="2" customFormat="1" ht="39">
      <c r="A551" s="34"/>
      <c r="B551" s="35"/>
      <c r="C551" s="34"/>
      <c r="D551" s="149" t="s">
        <v>141</v>
      </c>
      <c r="E551" s="34"/>
      <c r="F551" s="150" t="s">
        <v>705</v>
      </c>
      <c r="G551" s="34"/>
      <c r="H551" s="34"/>
      <c r="I551" s="151"/>
      <c r="J551" s="34"/>
      <c r="K551" s="34"/>
      <c r="L551" s="35"/>
      <c r="M551" s="152"/>
      <c r="N551" s="153"/>
      <c r="O551" s="55"/>
      <c r="P551" s="55"/>
      <c r="Q551" s="55"/>
      <c r="R551" s="55"/>
      <c r="S551" s="55"/>
      <c r="T551" s="56"/>
      <c r="U551" s="34"/>
      <c r="V551" s="34"/>
      <c r="W551" s="34"/>
      <c r="X551" s="34"/>
      <c r="Y551" s="34"/>
      <c r="Z551" s="34"/>
      <c r="AA551" s="34"/>
      <c r="AB551" s="34"/>
      <c r="AC551" s="34"/>
      <c r="AD551" s="34"/>
      <c r="AE551" s="34"/>
      <c r="AT551" s="19" t="s">
        <v>141</v>
      </c>
      <c r="AU551" s="19" t="s">
        <v>77</v>
      </c>
    </row>
    <row r="552" spans="1:65" s="13" customFormat="1">
      <c r="B552" s="154"/>
      <c r="D552" s="149" t="s">
        <v>143</v>
      </c>
      <c r="E552" s="155" t="s">
        <v>3</v>
      </c>
      <c r="F552" s="156" t="s">
        <v>706</v>
      </c>
      <c r="H552" s="155" t="s">
        <v>3</v>
      </c>
      <c r="I552" s="157"/>
      <c r="L552" s="154"/>
      <c r="M552" s="158"/>
      <c r="N552" s="159"/>
      <c r="O552" s="159"/>
      <c r="P552" s="159"/>
      <c r="Q552" s="159"/>
      <c r="R552" s="159"/>
      <c r="S552" s="159"/>
      <c r="T552" s="160"/>
      <c r="AT552" s="155" t="s">
        <v>143</v>
      </c>
      <c r="AU552" s="155" t="s">
        <v>77</v>
      </c>
      <c r="AV552" s="13" t="s">
        <v>75</v>
      </c>
      <c r="AW552" s="13" t="s">
        <v>29</v>
      </c>
      <c r="AX552" s="13" t="s">
        <v>67</v>
      </c>
      <c r="AY552" s="155" t="s">
        <v>132</v>
      </c>
    </row>
    <row r="553" spans="1:65" s="14" customFormat="1">
      <c r="B553" s="161"/>
      <c r="D553" s="149" t="s">
        <v>143</v>
      </c>
      <c r="E553" s="162" t="s">
        <v>3</v>
      </c>
      <c r="F553" s="163" t="s">
        <v>707</v>
      </c>
      <c r="H553" s="164">
        <v>1.4E-2</v>
      </c>
      <c r="I553" s="165"/>
      <c r="L553" s="161"/>
      <c r="M553" s="166"/>
      <c r="N553" s="167"/>
      <c r="O553" s="167"/>
      <c r="P553" s="167"/>
      <c r="Q553" s="167"/>
      <c r="R553" s="167"/>
      <c r="S553" s="167"/>
      <c r="T553" s="168"/>
      <c r="AT553" s="162" t="s">
        <v>143</v>
      </c>
      <c r="AU553" s="162" t="s">
        <v>77</v>
      </c>
      <c r="AV553" s="14" t="s">
        <v>77</v>
      </c>
      <c r="AW553" s="14" t="s">
        <v>29</v>
      </c>
      <c r="AX553" s="14" t="s">
        <v>75</v>
      </c>
      <c r="AY553" s="162" t="s">
        <v>132</v>
      </c>
    </row>
    <row r="554" spans="1:65" s="2" customFormat="1" ht="24.2" customHeight="1">
      <c r="A554" s="34"/>
      <c r="B554" s="135"/>
      <c r="C554" s="136" t="s">
        <v>708</v>
      </c>
      <c r="D554" s="136" t="s">
        <v>134</v>
      </c>
      <c r="E554" s="137" t="s">
        <v>709</v>
      </c>
      <c r="F554" s="138" t="s">
        <v>710</v>
      </c>
      <c r="G554" s="139" t="s">
        <v>137</v>
      </c>
      <c r="H554" s="140">
        <v>1.58</v>
      </c>
      <c r="I554" s="141"/>
      <c r="J554" s="142">
        <f>ROUND(I554*H554,2)</f>
        <v>0</v>
      </c>
      <c r="K554" s="138" t="s">
        <v>138</v>
      </c>
      <c r="L554" s="35"/>
      <c r="M554" s="143" t="s">
        <v>3</v>
      </c>
      <c r="N554" s="144" t="s">
        <v>38</v>
      </c>
      <c r="O554" s="55"/>
      <c r="P554" s="145">
        <f>O554*H554</f>
        <v>0</v>
      </c>
      <c r="Q554" s="145">
        <v>0</v>
      </c>
      <c r="R554" s="145">
        <f>Q554*H554</f>
        <v>0</v>
      </c>
      <c r="S554" s="145">
        <v>2.2000000000000002</v>
      </c>
      <c r="T554" s="146">
        <f>S554*H554</f>
        <v>3.4760000000000004</v>
      </c>
      <c r="U554" s="34"/>
      <c r="V554" s="34"/>
      <c r="W554" s="34"/>
      <c r="X554" s="34"/>
      <c r="Y554" s="34"/>
      <c r="Z554" s="34"/>
      <c r="AA554" s="34"/>
      <c r="AB554" s="34"/>
      <c r="AC554" s="34"/>
      <c r="AD554" s="34"/>
      <c r="AE554" s="34"/>
      <c r="AR554" s="147" t="s">
        <v>139</v>
      </c>
      <c r="AT554" s="147" t="s">
        <v>134</v>
      </c>
      <c r="AU554" s="147" t="s">
        <v>77</v>
      </c>
      <c r="AY554" s="19" t="s">
        <v>132</v>
      </c>
      <c r="BE554" s="148">
        <f>IF(N554="základní",J554,0)</f>
        <v>0</v>
      </c>
      <c r="BF554" s="148">
        <f>IF(N554="snížená",J554,0)</f>
        <v>0</v>
      </c>
      <c r="BG554" s="148">
        <f>IF(N554="zákl. přenesená",J554,0)</f>
        <v>0</v>
      </c>
      <c r="BH554" s="148">
        <f>IF(N554="sníž. přenesená",J554,0)</f>
        <v>0</v>
      </c>
      <c r="BI554" s="148">
        <f>IF(N554="nulová",J554,0)</f>
        <v>0</v>
      </c>
      <c r="BJ554" s="19" t="s">
        <v>75</v>
      </c>
      <c r="BK554" s="148">
        <f>ROUND(I554*H554,2)</f>
        <v>0</v>
      </c>
      <c r="BL554" s="19" t="s">
        <v>139</v>
      </c>
      <c r="BM554" s="147" t="s">
        <v>711</v>
      </c>
    </row>
    <row r="555" spans="1:65" s="13" customFormat="1">
      <c r="B555" s="154"/>
      <c r="D555" s="149" t="s">
        <v>143</v>
      </c>
      <c r="E555" s="155" t="s">
        <v>3</v>
      </c>
      <c r="F555" s="156" t="s">
        <v>180</v>
      </c>
      <c r="H555" s="155" t="s">
        <v>3</v>
      </c>
      <c r="I555" s="157"/>
      <c r="L555" s="154"/>
      <c r="M555" s="158"/>
      <c r="N555" s="159"/>
      <c r="O555" s="159"/>
      <c r="P555" s="159"/>
      <c r="Q555" s="159"/>
      <c r="R555" s="159"/>
      <c r="S555" s="159"/>
      <c r="T555" s="160"/>
      <c r="AT555" s="155" t="s">
        <v>143</v>
      </c>
      <c r="AU555" s="155" t="s">
        <v>77</v>
      </c>
      <c r="AV555" s="13" t="s">
        <v>75</v>
      </c>
      <c r="AW555" s="13" t="s">
        <v>29</v>
      </c>
      <c r="AX555" s="13" t="s">
        <v>67</v>
      </c>
      <c r="AY555" s="155" t="s">
        <v>132</v>
      </c>
    </row>
    <row r="556" spans="1:65" s="13" customFormat="1">
      <c r="B556" s="154"/>
      <c r="D556" s="149" t="s">
        <v>143</v>
      </c>
      <c r="E556" s="155" t="s">
        <v>3</v>
      </c>
      <c r="F556" s="156" t="s">
        <v>712</v>
      </c>
      <c r="H556" s="155" t="s">
        <v>3</v>
      </c>
      <c r="I556" s="157"/>
      <c r="L556" s="154"/>
      <c r="M556" s="158"/>
      <c r="N556" s="159"/>
      <c r="O556" s="159"/>
      <c r="P556" s="159"/>
      <c r="Q556" s="159"/>
      <c r="R556" s="159"/>
      <c r="S556" s="159"/>
      <c r="T556" s="160"/>
      <c r="AT556" s="155" t="s">
        <v>143</v>
      </c>
      <c r="AU556" s="155" t="s">
        <v>77</v>
      </c>
      <c r="AV556" s="13" t="s">
        <v>75</v>
      </c>
      <c r="AW556" s="13" t="s">
        <v>29</v>
      </c>
      <c r="AX556" s="13" t="s">
        <v>67</v>
      </c>
      <c r="AY556" s="155" t="s">
        <v>132</v>
      </c>
    </row>
    <row r="557" spans="1:65" s="14" customFormat="1">
      <c r="B557" s="161"/>
      <c r="D557" s="149" t="s">
        <v>143</v>
      </c>
      <c r="E557" s="162" t="s">
        <v>3</v>
      </c>
      <c r="F557" s="163" t="s">
        <v>713</v>
      </c>
      <c r="H557" s="164">
        <v>0.79</v>
      </c>
      <c r="I557" s="165"/>
      <c r="L557" s="161"/>
      <c r="M557" s="166"/>
      <c r="N557" s="167"/>
      <c r="O557" s="167"/>
      <c r="P557" s="167"/>
      <c r="Q557" s="167"/>
      <c r="R557" s="167"/>
      <c r="S557" s="167"/>
      <c r="T557" s="168"/>
      <c r="AT557" s="162" t="s">
        <v>143</v>
      </c>
      <c r="AU557" s="162" t="s">
        <v>77</v>
      </c>
      <c r="AV557" s="14" t="s">
        <v>77</v>
      </c>
      <c r="AW557" s="14" t="s">
        <v>29</v>
      </c>
      <c r="AX557" s="14" t="s">
        <v>67</v>
      </c>
      <c r="AY557" s="162" t="s">
        <v>132</v>
      </c>
    </row>
    <row r="558" spans="1:65" s="13" customFormat="1">
      <c r="B558" s="154"/>
      <c r="D558" s="149" t="s">
        <v>143</v>
      </c>
      <c r="E558" s="155" t="s">
        <v>3</v>
      </c>
      <c r="F558" s="156" t="s">
        <v>714</v>
      </c>
      <c r="H558" s="155" t="s">
        <v>3</v>
      </c>
      <c r="I558" s="157"/>
      <c r="L558" s="154"/>
      <c r="M558" s="158"/>
      <c r="N558" s="159"/>
      <c r="O558" s="159"/>
      <c r="P558" s="159"/>
      <c r="Q558" s="159"/>
      <c r="R558" s="159"/>
      <c r="S558" s="159"/>
      <c r="T558" s="160"/>
      <c r="AT558" s="155" t="s">
        <v>143</v>
      </c>
      <c r="AU558" s="155" t="s">
        <v>77</v>
      </c>
      <c r="AV558" s="13" t="s">
        <v>75</v>
      </c>
      <c r="AW558" s="13" t="s">
        <v>29</v>
      </c>
      <c r="AX558" s="13" t="s">
        <v>67</v>
      </c>
      <c r="AY558" s="155" t="s">
        <v>132</v>
      </c>
    </row>
    <row r="559" spans="1:65" s="14" customFormat="1">
      <c r="B559" s="161"/>
      <c r="D559" s="149" t="s">
        <v>143</v>
      </c>
      <c r="E559" s="162" t="s">
        <v>3</v>
      </c>
      <c r="F559" s="163" t="s">
        <v>713</v>
      </c>
      <c r="H559" s="164">
        <v>0.79</v>
      </c>
      <c r="I559" s="165"/>
      <c r="L559" s="161"/>
      <c r="M559" s="166"/>
      <c r="N559" s="167"/>
      <c r="O559" s="167"/>
      <c r="P559" s="167"/>
      <c r="Q559" s="167"/>
      <c r="R559" s="167"/>
      <c r="S559" s="167"/>
      <c r="T559" s="168"/>
      <c r="AT559" s="162" t="s">
        <v>143</v>
      </c>
      <c r="AU559" s="162" t="s">
        <v>77</v>
      </c>
      <c r="AV559" s="14" t="s">
        <v>77</v>
      </c>
      <c r="AW559" s="14" t="s">
        <v>29</v>
      </c>
      <c r="AX559" s="14" t="s">
        <v>67</v>
      </c>
      <c r="AY559" s="162" t="s">
        <v>132</v>
      </c>
    </row>
    <row r="560" spans="1:65" s="15" customFormat="1">
      <c r="B560" s="169"/>
      <c r="D560" s="149" t="s">
        <v>143</v>
      </c>
      <c r="E560" s="170" t="s">
        <v>3</v>
      </c>
      <c r="F560" s="171" t="s">
        <v>148</v>
      </c>
      <c r="H560" s="172">
        <v>1.58</v>
      </c>
      <c r="I560" s="173"/>
      <c r="L560" s="169"/>
      <c r="M560" s="174"/>
      <c r="N560" s="175"/>
      <c r="O560" s="175"/>
      <c r="P560" s="175"/>
      <c r="Q560" s="175"/>
      <c r="R560" s="175"/>
      <c r="S560" s="175"/>
      <c r="T560" s="176"/>
      <c r="AT560" s="170" t="s">
        <v>143</v>
      </c>
      <c r="AU560" s="170" t="s">
        <v>77</v>
      </c>
      <c r="AV560" s="15" t="s">
        <v>139</v>
      </c>
      <c r="AW560" s="15" t="s">
        <v>29</v>
      </c>
      <c r="AX560" s="15" t="s">
        <v>75</v>
      </c>
      <c r="AY560" s="170" t="s">
        <v>132</v>
      </c>
    </row>
    <row r="561" spans="1:65" s="2" customFormat="1" ht="24.2" customHeight="1">
      <c r="A561" s="34"/>
      <c r="B561" s="135"/>
      <c r="C561" s="136" t="s">
        <v>715</v>
      </c>
      <c r="D561" s="136" t="s">
        <v>134</v>
      </c>
      <c r="E561" s="137" t="s">
        <v>716</v>
      </c>
      <c r="F561" s="138" t="s">
        <v>717</v>
      </c>
      <c r="G561" s="139" t="s">
        <v>137</v>
      </c>
      <c r="H561" s="140">
        <v>0.79</v>
      </c>
      <c r="I561" s="141"/>
      <c r="J561" s="142">
        <f>ROUND(I561*H561,2)</f>
        <v>0</v>
      </c>
      <c r="K561" s="138" t="s">
        <v>138</v>
      </c>
      <c r="L561" s="35"/>
      <c r="M561" s="143" t="s">
        <v>3</v>
      </c>
      <c r="N561" s="144" t="s">
        <v>38</v>
      </c>
      <c r="O561" s="55"/>
      <c r="P561" s="145">
        <f>O561*H561</f>
        <v>0</v>
      </c>
      <c r="Q561" s="145">
        <v>0</v>
      </c>
      <c r="R561" s="145">
        <f>Q561*H561</f>
        <v>0</v>
      </c>
      <c r="S561" s="145">
        <v>4.3999999999999997E-2</v>
      </c>
      <c r="T561" s="146">
        <f>S561*H561</f>
        <v>3.4759999999999999E-2</v>
      </c>
      <c r="U561" s="34"/>
      <c r="V561" s="34"/>
      <c r="W561" s="34"/>
      <c r="X561" s="34"/>
      <c r="Y561" s="34"/>
      <c r="Z561" s="34"/>
      <c r="AA561" s="34"/>
      <c r="AB561" s="34"/>
      <c r="AC561" s="34"/>
      <c r="AD561" s="34"/>
      <c r="AE561" s="34"/>
      <c r="AR561" s="147" t="s">
        <v>139</v>
      </c>
      <c r="AT561" s="147" t="s">
        <v>134</v>
      </c>
      <c r="AU561" s="147" t="s">
        <v>77</v>
      </c>
      <c r="AY561" s="19" t="s">
        <v>132</v>
      </c>
      <c r="BE561" s="148">
        <f>IF(N561="základní",J561,0)</f>
        <v>0</v>
      </c>
      <c r="BF561" s="148">
        <f>IF(N561="snížená",J561,0)</f>
        <v>0</v>
      </c>
      <c r="BG561" s="148">
        <f>IF(N561="zákl. přenesená",J561,0)</f>
        <v>0</v>
      </c>
      <c r="BH561" s="148">
        <f>IF(N561="sníž. přenesená",J561,0)</f>
        <v>0</v>
      </c>
      <c r="BI561" s="148">
        <f>IF(N561="nulová",J561,0)</f>
        <v>0</v>
      </c>
      <c r="BJ561" s="19" t="s">
        <v>75</v>
      </c>
      <c r="BK561" s="148">
        <f>ROUND(I561*H561,2)</f>
        <v>0</v>
      </c>
      <c r="BL561" s="19" t="s">
        <v>139</v>
      </c>
      <c r="BM561" s="147" t="s">
        <v>718</v>
      </c>
    </row>
    <row r="562" spans="1:65" s="13" customFormat="1">
      <c r="B562" s="154"/>
      <c r="D562" s="149" t="s">
        <v>143</v>
      </c>
      <c r="E562" s="155" t="s">
        <v>3</v>
      </c>
      <c r="F562" s="156" t="s">
        <v>180</v>
      </c>
      <c r="H562" s="155" t="s">
        <v>3</v>
      </c>
      <c r="I562" s="157"/>
      <c r="L562" s="154"/>
      <c r="M562" s="158"/>
      <c r="N562" s="159"/>
      <c r="O562" s="159"/>
      <c r="P562" s="159"/>
      <c r="Q562" s="159"/>
      <c r="R562" s="159"/>
      <c r="S562" s="159"/>
      <c r="T562" s="160"/>
      <c r="AT562" s="155" t="s">
        <v>143</v>
      </c>
      <c r="AU562" s="155" t="s">
        <v>77</v>
      </c>
      <c r="AV562" s="13" t="s">
        <v>75</v>
      </c>
      <c r="AW562" s="13" t="s">
        <v>29</v>
      </c>
      <c r="AX562" s="13" t="s">
        <v>67</v>
      </c>
      <c r="AY562" s="155" t="s">
        <v>132</v>
      </c>
    </row>
    <row r="563" spans="1:65" s="13" customFormat="1">
      <c r="B563" s="154"/>
      <c r="D563" s="149" t="s">
        <v>143</v>
      </c>
      <c r="E563" s="155" t="s">
        <v>3</v>
      </c>
      <c r="F563" s="156" t="s">
        <v>712</v>
      </c>
      <c r="H563" s="155" t="s">
        <v>3</v>
      </c>
      <c r="I563" s="157"/>
      <c r="L563" s="154"/>
      <c r="M563" s="158"/>
      <c r="N563" s="159"/>
      <c r="O563" s="159"/>
      <c r="P563" s="159"/>
      <c r="Q563" s="159"/>
      <c r="R563" s="159"/>
      <c r="S563" s="159"/>
      <c r="T563" s="160"/>
      <c r="AT563" s="155" t="s">
        <v>143</v>
      </c>
      <c r="AU563" s="155" t="s">
        <v>77</v>
      </c>
      <c r="AV563" s="13" t="s">
        <v>75</v>
      </c>
      <c r="AW563" s="13" t="s">
        <v>29</v>
      </c>
      <c r="AX563" s="13" t="s">
        <v>67</v>
      </c>
      <c r="AY563" s="155" t="s">
        <v>132</v>
      </c>
    </row>
    <row r="564" spans="1:65" s="14" customFormat="1">
      <c r="B564" s="161"/>
      <c r="D564" s="149" t="s">
        <v>143</v>
      </c>
      <c r="E564" s="162" t="s">
        <v>3</v>
      </c>
      <c r="F564" s="163" t="s">
        <v>713</v>
      </c>
      <c r="H564" s="164">
        <v>0.79</v>
      </c>
      <c r="I564" s="165"/>
      <c r="L564" s="161"/>
      <c r="M564" s="166"/>
      <c r="N564" s="167"/>
      <c r="O564" s="167"/>
      <c r="P564" s="167"/>
      <c r="Q564" s="167"/>
      <c r="R564" s="167"/>
      <c r="S564" s="167"/>
      <c r="T564" s="168"/>
      <c r="AT564" s="162" t="s">
        <v>143</v>
      </c>
      <c r="AU564" s="162" t="s">
        <v>77</v>
      </c>
      <c r="AV564" s="14" t="s">
        <v>77</v>
      </c>
      <c r="AW564" s="14" t="s">
        <v>29</v>
      </c>
      <c r="AX564" s="14" t="s">
        <v>67</v>
      </c>
      <c r="AY564" s="162" t="s">
        <v>132</v>
      </c>
    </row>
    <row r="565" spans="1:65" s="15" customFormat="1">
      <c r="B565" s="169"/>
      <c r="D565" s="149" t="s">
        <v>143</v>
      </c>
      <c r="E565" s="170" t="s">
        <v>3</v>
      </c>
      <c r="F565" s="171" t="s">
        <v>148</v>
      </c>
      <c r="H565" s="172">
        <v>0.79</v>
      </c>
      <c r="I565" s="173"/>
      <c r="L565" s="169"/>
      <c r="M565" s="174"/>
      <c r="N565" s="175"/>
      <c r="O565" s="175"/>
      <c r="P565" s="175"/>
      <c r="Q565" s="175"/>
      <c r="R565" s="175"/>
      <c r="S565" s="175"/>
      <c r="T565" s="176"/>
      <c r="AT565" s="170" t="s">
        <v>143</v>
      </c>
      <c r="AU565" s="170" t="s">
        <v>77</v>
      </c>
      <c r="AV565" s="15" t="s">
        <v>139</v>
      </c>
      <c r="AW565" s="15" t="s">
        <v>29</v>
      </c>
      <c r="AX565" s="15" t="s">
        <v>75</v>
      </c>
      <c r="AY565" s="170" t="s">
        <v>132</v>
      </c>
    </row>
    <row r="566" spans="1:65" s="2" customFormat="1" ht="37.9" customHeight="1">
      <c r="A566" s="34"/>
      <c r="B566" s="135"/>
      <c r="C566" s="136" t="s">
        <v>719</v>
      </c>
      <c r="D566" s="136" t="s">
        <v>134</v>
      </c>
      <c r="E566" s="137" t="s">
        <v>720</v>
      </c>
      <c r="F566" s="138" t="s">
        <v>721</v>
      </c>
      <c r="G566" s="139" t="s">
        <v>242</v>
      </c>
      <c r="H566" s="140">
        <v>13.465999999999999</v>
      </c>
      <c r="I566" s="141"/>
      <c r="J566" s="142">
        <f>ROUND(I566*H566,2)</f>
        <v>0</v>
      </c>
      <c r="K566" s="138" t="s">
        <v>138</v>
      </c>
      <c r="L566" s="35"/>
      <c r="M566" s="143" t="s">
        <v>3</v>
      </c>
      <c r="N566" s="144" t="s">
        <v>38</v>
      </c>
      <c r="O566" s="55"/>
      <c r="P566" s="145">
        <f>O566*H566</f>
        <v>0</v>
      </c>
      <c r="Q566" s="145">
        <v>0</v>
      </c>
      <c r="R566" s="145">
        <f>Q566*H566</f>
        <v>0</v>
      </c>
      <c r="S566" s="145">
        <v>3.5000000000000003E-2</v>
      </c>
      <c r="T566" s="146">
        <f>S566*H566</f>
        <v>0.47131000000000001</v>
      </c>
      <c r="U566" s="34"/>
      <c r="V566" s="34"/>
      <c r="W566" s="34"/>
      <c r="X566" s="34"/>
      <c r="Y566" s="34"/>
      <c r="Z566" s="34"/>
      <c r="AA566" s="34"/>
      <c r="AB566" s="34"/>
      <c r="AC566" s="34"/>
      <c r="AD566" s="34"/>
      <c r="AE566" s="34"/>
      <c r="AR566" s="147" t="s">
        <v>139</v>
      </c>
      <c r="AT566" s="147" t="s">
        <v>134</v>
      </c>
      <c r="AU566" s="147" t="s">
        <v>77</v>
      </c>
      <c r="AY566" s="19" t="s">
        <v>132</v>
      </c>
      <c r="BE566" s="148">
        <f>IF(N566="základní",J566,0)</f>
        <v>0</v>
      </c>
      <c r="BF566" s="148">
        <f>IF(N566="snížená",J566,0)</f>
        <v>0</v>
      </c>
      <c r="BG566" s="148">
        <f>IF(N566="zákl. přenesená",J566,0)</f>
        <v>0</v>
      </c>
      <c r="BH566" s="148">
        <f>IF(N566="sníž. přenesená",J566,0)</f>
        <v>0</v>
      </c>
      <c r="BI566" s="148">
        <f>IF(N566="nulová",J566,0)</f>
        <v>0</v>
      </c>
      <c r="BJ566" s="19" t="s">
        <v>75</v>
      </c>
      <c r="BK566" s="148">
        <f>ROUND(I566*H566,2)</f>
        <v>0</v>
      </c>
      <c r="BL566" s="19" t="s">
        <v>139</v>
      </c>
      <c r="BM566" s="147" t="s">
        <v>722</v>
      </c>
    </row>
    <row r="567" spans="1:65" s="2" customFormat="1" ht="29.25">
      <c r="A567" s="34"/>
      <c r="B567" s="35"/>
      <c r="C567" s="34"/>
      <c r="D567" s="149" t="s">
        <v>141</v>
      </c>
      <c r="E567" s="34"/>
      <c r="F567" s="150" t="s">
        <v>723</v>
      </c>
      <c r="G567" s="34"/>
      <c r="H567" s="34"/>
      <c r="I567" s="151"/>
      <c r="J567" s="34"/>
      <c r="K567" s="34"/>
      <c r="L567" s="35"/>
      <c r="M567" s="152"/>
      <c r="N567" s="153"/>
      <c r="O567" s="55"/>
      <c r="P567" s="55"/>
      <c r="Q567" s="55"/>
      <c r="R567" s="55"/>
      <c r="S567" s="55"/>
      <c r="T567" s="56"/>
      <c r="U567" s="34"/>
      <c r="V567" s="34"/>
      <c r="W567" s="34"/>
      <c r="X567" s="34"/>
      <c r="Y567" s="34"/>
      <c r="Z567" s="34"/>
      <c r="AA567" s="34"/>
      <c r="AB567" s="34"/>
      <c r="AC567" s="34"/>
      <c r="AD567" s="34"/>
      <c r="AE567" s="34"/>
      <c r="AT567" s="19" t="s">
        <v>141</v>
      </c>
      <c r="AU567" s="19" t="s">
        <v>77</v>
      </c>
    </row>
    <row r="568" spans="1:65" s="13" customFormat="1">
      <c r="B568" s="154"/>
      <c r="D568" s="149" t="s">
        <v>143</v>
      </c>
      <c r="E568" s="155" t="s">
        <v>3</v>
      </c>
      <c r="F568" s="156" t="s">
        <v>724</v>
      </c>
      <c r="H568" s="155" t="s">
        <v>3</v>
      </c>
      <c r="I568" s="157"/>
      <c r="L568" s="154"/>
      <c r="M568" s="158"/>
      <c r="N568" s="159"/>
      <c r="O568" s="159"/>
      <c r="P568" s="159"/>
      <c r="Q568" s="159"/>
      <c r="R568" s="159"/>
      <c r="S568" s="159"/>
      <c r="T568" s="160"/>
      <c r="AT568" s="155" t="s">
        <v>143</v>
      </c>
      <c r="AU568" s="155" t="s">
        <v>77</v>
      </c>
      <c r="AV568" s="13" t="s">
        <v>75</v>
      </c>
      <c r="AW568" s="13" t="s">
        <v>29</v>
      </c>
      <c r="AX568" s="13" t="s">
        <v>67</v>
      </c>
      <c r="AY568" s="155" t="s">
        <v>132</v>
      </c>
    </row>
    <row r="569" spans="1:65" s="14" customFormat="1">
      <c r="B569" s="161"/>
      <c r="D569" s="149" t="s">
        <v>143</v>
      </c>
      <c r="E569" s="162" t="s">
        <v>3</v>
      </c>
      <c r="F569" s="163" t="s">
        <v>725</v>
      </c>
      <c r="H569" s="164">
        <v>13.465999999999999</v>
      </c>
      <c r="I569" s="165"/>
      <c r="L569" s="161"/>
      <c r="M569" s="166"/>
      <c r="N569" s="167"/>
      <c r="O569" s="167"/>
      <c r="P569" s="167"/>
      <c r="Q569" s="167"/>
      <c r="R569" s="167"/>
      <c r="S569" s="167"/>
      <c r="T569" s="168"/>
      <c r="AT569" s="162" t="s">
        <v>143</v>
      </c>
      <c r="AU569" s="162" t="s">
        <v>77</v>
      </c>
      <c r="AV569" s="14" t="s">
        <v>77</v>
      </c>
      <c r="AW569" s="14" t="s">
        <v>29</v>
      </c>
      <c r="AX569" s="14" t="s">
        <v>75</v>
      </c>
      <c r="AY569" s="162" t="s">
        <v>132</v>
      </c>
    </row>
    <row r="570" spans="1:65" s="2" customFormat="1" ht="49.15" customHeight="1">
      <c r="A570" s="34"/>
      <c r="B570" s="135"/>
      <c r="C570" s="136" t="s">
        <v>726</v>
      </c>
      <c r="D570" s="136" t="s">
        <v>134</v>
      </c>
      <c r="E570" s="137" t="s">
        <v>727</v>
      </c>
      <c r="F570" s="138" t="s">
        <v>728</v>
      </c>
      <c r="G570" s="139" t="s">
        <v>242</v>
      </c>
      <c r="H570" s="140">
        <v>7.4489999999999998</v>
      </c>
      <c r="I570" s="141"/>
      <c r="J570" s="142">
        <f>ROUND(I570*H570,2)</f>
        <v>0</v>
      </c>
      <c r="K570" s="138" t="s">
        <v>138</v>
      </c>
      <c r="L570" s="35"/>
      <c r="M570" s="143" t="s">
        <v>3</v>
      </c>
      <c r="N570" s="144" t="s">
        <v>38</v>
      </c>
      <c r="O570" s="55"/>
      <c r="P570" s="145">
        <f>O570*H570</f>
        <v>0</v>
      </c>
      <c r="Q570" s="145">
        <v>0</v>
      </c>
      <c r="R570" s="145">
        <f>Q570*H570</f>
        <v>0</v>
      </c>
      <c r="S570" s="145">
        <v>0.09</v>
      </c>
      <c r="T570" s="146">
        <f>S570*H570</f>
        <v>0.67040999999999995</v>
      </c>
      <c r="U570" s="34"/>
      <c r="V570" s="34"/>
      <c r="W570" s="34"/>
      <c r="X570" s="34"/>
      <c r="Y570" s="34"/>
      <c r="Z570" s="34"/>
      <c r="AA570" s="34"/>
      <c r="AB570" s="34"/>
      <c r="AC570" s="34"/>
      <c r="AD570" s="34"/>
      <c r="AE570" s="34"/>
      <c r="AR570" s="147" t="s">
        <v>139</v>
      </c>
      <c r="AT570" s="147" t="s">
        <v>134</v>
      </c>
      <c r="AU570" s="147" t="s">
        <v>77</v>
      </c>
      <c r="AY570" s="19" t="s">
        <v>132</v>
      </c>
      <c r="BE570" s="148">
        <f>IF(N570="základní",J570,0)</f>
        <v>0</v>
      </c>
      <c r="BF570" s="148">
        <f>IF(N570="snížená",J570,0)</f>
        <v>0</v>
      </c>
      <c r="BG570" s="148">
        <f>IF(N570="zákl. přenesená",J570,0)</f>
        <v>0</v>
      </c>
      <c r="BH570" s="148">
        <f>IF(N570="sníž. přenesená",J570,0)</f>
        <v>0</v>
      </c>
      <c r="BI570" s="148">
        <f>IF(N570="nulová",J570,0)</f>
        <v>0</v>
      </c>
      <c r="BJ570" s="19" t="s">
        <v>75</v>
      </c>
      <c r="BK570" s="148">
        <f>ROUND(I570*H570,2)</f>
        <v>0</v>
      </c>
      <c r="BL570" s="19" t="s">
        <v>139</v>
      </c>
      <c r="BM570" s="147" t="s">
        <v>729</v>
      </c>
    </row>
    <row r="571" spans="1:65" s="2" customFormat="1" ht="29.25">
      <c r="A571" s="34"/>
      <c r="B571" s="35"/>
      <c r="C571" s="34"/>
      <c r="D571" s="149" t="s">
        <v>141</v>
      </c>
      <c r="E571" s="34"/>
      <c r="F571" s="150" t="s">
        <v>723</v>
      </c>
      <c r="G571" s="34"/>
      <c r="H571" s="34"/>
      <c r="I571" s="151"/>
      <c r="J571" s="34"/>
      <c r="K571" s="34"/>
      <c r="L571" s="35"/>
      <c r="M571" s="152"/>
      <c r="N571" s="153"/>
      <c r="O571" s="55"/>
      <c r="P571" s="55"/>
      <c r="Q571" s="55"/>
      <c r="R571" s="55"/>
      <c r="S571" s="55"/>
      <c r="T571" s="56"/>
      <c r="U571" s="34"/>
      <c r="V571" s="34"/>
      <c r="W571" s="34"/>
      <c r="X571" s="34"/>
      <c r="Y571" s="34"/>
      <c r="Z571" s="34"/>
      <c r="AA571" s="34"/>
      <c r="AB571" s="34"/>
      <c r="AC571" s="34"/>
      <c r="AD571" s="34"/>
      <c r="AE571" s="34"/>
      <c r="AT571" s="19" t="s">
        <v>141</v>
      </c>
      <c r="AU571" s="19" t="s">
        <v>77</v>
      </c>
    </row>
    <row r="572" spans="1:65" s="13" customFormat="1">
      <c r="B572" s="154"/>
      <c r="D572" s="149" t="s">
        <v>143</v>
      </c>
      <c r="E572" s="155" t="s">
        <v>3</v>
      </c>
      <c r="F572" s="156" t="s">
        <v>730</v>
      </c>
      <c r="H572" s="155" t="s">
        <v>3</v>
      </c>
      <c r="I572" s="157"/>
      <c r="L572" s="154"/>
      <c r="M572" s="158"/>
      <c r="N572" s="159"/>
      <c r="O572" s="159"/>
      <c r="P572" s="159"/>
      <c r="Q572" s="159"/>
      <c r="R572" s="159"/>
      <c r="S572" s="159"/>
      <c r="T572" s="160"/>
      <c r="AT572" s="155" t="s">
        <v>143</v>
      </c>
      <c r="AU572" s="155" t="s">
        <v>77</v>
      </c>
      <c r="AV572" s="13" t="s">
        <v>75</v>
      </c>
      <c r="AW572" s="13" t="s">
        <v>29</v>
      </c>
      <c r="AX572" s="13" t="s">
        <v>67</v>
      </c>
      <c r="AY572" s="155" t="s">
        <v>132</v>
      </c>
    </row>
    <row r="573" spans="1:65" s="14" customFormat="1">
      <c r="B573" s="161"/>
      <c r="D573" s="149" t="s">
        <v>143</v>
      </c>
      <c r="E573" s="162" t="s">
        <v>3</v>
      </c>
      <c r="F573" s="163" t="s">
        <v>731</v>
      </c>
      <c r="H573" s="164">
        <v>7.4489999999999998</v>
      </c>
      <c r="I573" s="165"/>
      <c r="L573" s="161"/>
      <c r="M573" s="166"/>
      <c r="N573" s="167"/>
      <c r="O573" s="167"/>
      <c r="P573" s="167"/>
      <c r="Q573" s="167"/>
      <c r="R573" s="167"/>
      <c r="S573" s="167"/>
      <c r="T573" s="168"/>
      <c r="AT573" s="162" t="s">
        <v>143</v>
      </c>
      <c r="AU573" s="162" t="s">
        <v>77</v>
      </c>
      <c r="AV573" s="14" t="s">
        <v>77</v>
      </c>
      <c r="AW573" s="14" t="s">
        <v>29</v>
      </c>
      <c r="AX573" s="14" t="s">
        <v>75</v>
      </c>
      <c r="AY573" s="162" t="s">
        <v>132</v>
      </c>
    </row>
    <row r="574" spans="1:65" s="2" customFormat="1" ht="49.15" customHeight="1">
      <c r="A574" s="34"/>
      <c r="B574" s="135"/>
      <c r="C574" s="136" t="s">
        <v>732</v>
      </c>
      <c r="D574" s="136" t="s">
        <v>134</v>
      </c>
      <c r="E574" s="137" t="s">
        <v>733</v>
      </c>
      <c r="F574" s="138" t="s">
        <v>734</v>
      </c>
      <c r="G574" s="139" t="s">
        <v>242</v>
      </c>
      <c r="H574" s="140">
        <v>3.048</v>
      </c>
      <c r="I574" s="141"/>
      <c r="J574" s="142">
        <f>ROUND(I574*H574,2)</f>
        <v>0</v>
      </c>
      <c r="K574" s="138" t="s">
        <v>138</v>
      </c>
      <c r="L574" s="35"/>
      <c r="M574" s="143" t="s">
        <v>3</v>
      </c>
      <c r="N574" s="144" t="s">
        <v>38</v>
      </c>
      <c r="O574" s="55"/>
      <c r="P574" s="145">
        <f>O574*H574</f>
        <v>0</v>
      </c>
      <c r="Q574" s="145">
        <v>0</v>
      </c>
      <c r="R574" s="145">
        <f>Q574*H574</f>
        <v>0</v>
      </c>
      <c r="S574" s="145">
        <v>5.5E-2</v>
      </c>
      <c r="T574" s="146">
        <f>S574*H574</f>
        <v>0.16764000000000001</v>
      </c>
      <c r="U574" s="34"/>
      <c r="V574" s="34"/>
      <c r="W574" s="34"/>
      <c r="X574" s="34"/>
      <c r="Y574" s="34"/>
      <c r="Z574" s="34"/>
      <c r="AA574" s="34"/>
      <c r="AB574" s="34"/>
      <c r="AC574" s="34"/>
      <c r="AD574" s="34"/>
      <c r="AE574" s="34"/>
      <c r="AR574" s="147" t="s">
        <v>139</v>
      </c>
      <c r="AT574" s="147" t="s">
        <v>134</v>
      </c>
      <c r="AU574" s="147" t="s">
        <v>77</v>
      </c>
      <c r="AY574" s="19" t="s">
        <v>132</v>
      </c>
      <c r="BE574" s="148">
        <f>IF(N574="základní",J574,0)</f>
        <v>0</v>
      </c>
      <c r="BF574" s="148">
        <f>IF(N574="snížená",J574,0)</f>
        <v>0</v>
      </c>
      <c r="BG574" s="148">
        <f>IF(N574="zákl. přenesená",J574,0)</f>
        <v>0</v>
      </c>
      <c r="BH574" s="148">
        <f>IF(N574="sníž. přenesená",J574,0)</f>
        <v>0</v>
      </c>
      <c r="BI574" s="148">
        <f>IF(N574="nulová",J574,0)</f>
        <v>0</v>
      </c>
      <c r="BJ574" s="19" t="s">
        <v>75</v>
      </c>
      <c r="BK574" s="148">
        <f>ROUND(I574*H574,2)</f>
        <v>0</v>
      </c>
      <c r="BL574" s="19" t="s">
        <v>139</v>
      </c>
      <c r="BM574" s="147" t="s">
        <v>735</v>
      </c>
    </row>
    <row r="575" spans="1:65" s="13" customFormat="1">
      <c r="B575" s="154"/>
      <c r="D575" s="149" t="s">
        <v>143</v>
      </c>
      <c r="E575" s="155" t="s">
        <v>3</v>
      </c>
      <c r="F575" s="156" t="s">
        <v>507</v>
      </c>
      <c r="H575" s="155" t="s">
        <v>3</v>
      </c>
      <c r="I575" s="157"/>
      <c r="L575" s="154"/>
      <c r="M575" s="158"/>
      <c r="N575" s="159"/>
      <c r="O575" s="159"/>
      <c r="P575" s="159"/>
      <c r="Q575" s="159"/>
      <c r="R575" s="159"/>
      <c r="S575" s="159"/>
      <c r="T575" s="160"/>
      <c r="AT575" s="155" t="s">
        <v>143</v>
      </c>
      <c r="AU575" s="155" t="s">
        <v>77</v>
      </c>
      <c r="AV575" s="13" t="s">
        <v>75</v>
      </c>
      <c r="AW575" s="13" t="s">
        <v>29</v>
      </c>
      <c r="AX575" s="13" t="s">
        <v>67</v>
      </c>
      <c r="AY575" s="155" t="s">
        <v>132</v>
      </c>
    </row>
    <row r="576" spans="1:65" s="14" customFormat="1">
      <c r="B576" s="161"/>
      <c r="D576" s="149" t="s">
        <v>143</v>
      </c>
      <c r="E576" s="162" t="s">
        <v>3</v>
      </c>
      <c r="F576" s="163" t="s">
        <v>736</v>
      </c>
      <c r="H576" s="164">
        <v>0.60599999999999998</v>
      </c>
      <c r="I576" s="165"/>
      <c r="L576" s="161"/>
      <c r="M576" s="166"/>
      <c r="N576" s="167"/>
      <c r="O576" s="167"/>
      <c r="P576" s="167"/>
      <c r="Q576" s="167"/>
      <c r="R576" s="167"/>
      <c r="S576" s="167"/>
      <c r="T576" s="168"/>
      <c r="AT576" s="162" t="s">
        <v>143</v>
      </c>
      <c r="AU576" s="162" t="s">
        <v>77</v>
      </c>
      <c r="AV576" s="14" t="s">
        <v>77</v>
      </c>
      <c r="AW576" s="14" t="s">
        <v>29</v>
      </c>
      <c r="AX576" s="14" t="s">
        <v>67</v>
      </c>
      <c r="AY576" s="162" t="s">
        <v>132</v>
      </c>
    </row>
    <row r="577" spans="1:65" s="13" customFormat="1">
      <c r="B577" s="154"/>
      <c r="D577" s="149" t="s">
        <v>143</v>
      </c>
      <c r="E577" s="155" t="s">
        <v>3</v>
      </c>
      <c r="F577" s="156" t="s">
        <v>737</v>
      </c>
      <c r="H577" s="155" t="s">
        <v>3</v>
      </c>
      <c r="I577" s="157"/>
      <c r="L577" s="154"/>
      <c r="M577" s="158"/>
      <c r="N577" s="159"/>
      <c r="O577" s="159"/>
      <c r="P577" s="159"/>
      <c r="Q577" s="159"/>
      <c r="R577" s="159"/>
      <c r="S577" s="159"/>
      <c r="T577" s="160"/>
      <c r="AT577" s="155" t="s">
        <v>143</v>
      </c>
      <c r="AU577" s="155" t="s">
        <v>77</v>
      </c>
      <c r="AV577" s="13" t="s">
        <v>75</v>
      </c>
      <c r="AW577" s="13" t="s">
        <v>29</v>
      </c>
      <c r="AX577" s="13" t="s">
        <v>67</v>
      </c>
      <c r="AY577" s="155" t="s">
        <v>132</v>
      </c>
    </row>
    <row r="578" spans="1:65" s="14" customFormat="1">
      <c r="B578" s="161"/>
      <c r="D578" s="149" t="s">
        <v>143</v>
      </c>
      <c r="E578" s="162" t="s">
        <v>3</v>
      </c>
      <c r="F578" s="163" t="s">
        <v>738</v>
      </c>
      <c r="H578" s="164">
        <v>1.212</v>
      </c>
      <c r="I578" s="165"/>
      <c r="L578" s="161"/>
      <c r="M578" s="166"/>
      <c r="N578" s="167"/>
      <c r="O578" s="167"/>
      <c r="P578" s="167"/>
      <c r="Q578" s="167"/>
      <c r="R578" s="167"/>
      <c r="S578" s="167"/>
      <c r="T578" s="168"/>
      <c r="AT578" s="162" t="s">
        <v>143</v>
      </c>
      <c r="AU578" s="162" t="s">
        <v>77</v>
      </c>
      <c r="AV578" s="14" t="s">
        <v>77</v>
      </c>
      <c r="AW578" s="14" t="s">
        <v>29</v>
      </c>
      <c r="AX578" s="14" t="s">
        <v>67</v>
      </c>
      <c r="AY578" s="162" t="s">
        <v>132</v>
      </c>
    </row>
    <row r="579" spans="1:65" s="13" customFormat="1">
      <c r="B579" s="154"/>
      <c r="D579" s="149" t="s">
        <v>143</v>
      </c>
      <c r="E579" s="155" t="s">
        <v>3</v>
      </c>
      <c r="F579" s="156" t="s">
        <v>739</v>
      </c>
      <c r="H579" s="155" t="s">
        <v>3</v>
      </c>
      <c r="I579" s="157"/>
      <c r="L579" s="154"/>
      <c r="M579" s="158"/>
      <c r="N579" s="159"/>
      <c r="O579" s="159"/>
      <c r="P579" s="159"/>
      <c r="Q579" s="159"/>
      <c r="R579" s="159"/>
      <c r="S579" s="159"/>
      <c r="T579" s="160"/>
      <c r="AT579" s="155" t="s">
        <v>143</v>
      </c>
      <c r="AU579" s="155" t="s">
        <v>77</v>
      </c>
      <c r="AV579" s="13" t="s">
        <v>75</v>
      </c>
      <c r="AW579" s="13" t="s">
        <v>29</v>
      </c>
      <c r="AX579" s="13" t="s">
        <v>67</v>
      </c>
      <c r="AY579" s="155" t="s">
        <v>132</v>
      </c>
    </row>
    <row r="580" spans="1:65" s="14" customFormat="1">
      <c r="B580" s="161"/>
      <c r="D580" s="149" t="s">
        <v>143</v>
      </c>
      <c r="E580" s="162" t="s">
        <v>3</v>
      </c>
      <c r="F580" s="163" t="s">
        <v>740</v>
      </c>
      <c r="H580" s="164">
        <v>1.23</v>
      </c>
      <c r="I580" s="165"/>
      <c r="L580" s="161"/>
      <c r="M580" s="166"/>
      <c r="N580" s="167"/>
      <c r="O580" s="167"/>
      <c r="P580" s="167"/>
      <c r="Q580" s="167"/>
      <c r="R580" s="167"/>
      <c r="S580" s="167"/>
      <c r="T580" s="168"/>
      <c r="AT580" s="162" t="s">
        <v>143</v>
      </c>
      <c r="AU580" s="162" t="s">
        <v>77</v>
      </c>
      <c r="AV580" s="14" t="s">
        <v>77</v>
      </c>
      <c r="AW580" s="14" t="s">
        <v>29</v>
      </c>
      <c r="AX580" s="14" t="s">
        <v>67</v>
      </c>
      <c r="AY580" s="162" t="s">
        <v>132</v>
      </c>
    </row>
    <row r="581" spans="1:65" s="15" customFormat="1">
      <c r="B581" s="169"/>
      <c r="D581" s="149" t="s">
        <v>143</v>
      </c>
      <c r="E581" s="170" t="s">
        <v>3</v>
      </c>
      <c r="F581" s="171" t="s">
        <v>148</v>
      </c>
      <c r="H581" s="172">
        <v>3.048</v>
      </c>
      <c r="I581" s="173"/>
      <c r="L581" s="169"/>
      <c r="M581" s="174"/>
      <c r="N581" s="175"/>
      <c r="O581" s="175"/>
      <c r="P581" s="175"/>
      <c r="Q581" s="175"/>
      <c r="R581" s="175"/>
      <c r="S581" s="175"/>
      <c r="T581" s="176"/>
      <c r="AT581" s="170" t="s">
        <v>143</v>
      </c>
      <c r="AU581" s="170" t="s">
        <v>77</v>
      </c>
      <c r="AV581" s="15" t="s">
        <v>139</v>
      </c>
      <c r="AW581" s="15" t="s">
        <v>29</v>
      </c>
      <c r="AX581" s="15" t="s">
        <v>75</v>
      </c>
      <c r="AY581" s="170" t="s">
        <v>132</v>
      </c>
    </row>
    <row r="582" spans="1:65" s="2" customFormat="1" ht="37.9" customHeight="1">
      <c r="A582" s="34"/>
      <c r="B582" s="135"/>
      <c r="C582" s="136" t="s">
        <v>741</v>
      </c>
      <c r="D582" s="136" t="s">
        <v>134</v>
      </c>
      <c r="E582" s="137" t="s">
        <v>742</v>
      </c>
      <c r="F582" s="138" t="s">
        <v>743</v>
      </c>
      <c r="G582" s="139" t="s">
        <v>242</v>
      </c>
      <c r="H582" s="140">
        <v>2.7890000000000001</v>
      </c>
      <c r="I582" s="141"/>
      <c r="J582" s="142">
        <f>ROUND(I582*H582,2)</f>
        <v>0</v>
      </c>
      <c r="K582" s="138" t="s">
        <v>138</v>
      </c>
      <c r="L582" s="35"/>
      <c r="M582" s="143" t="s">
        <v>3</v>
      </c>
      <c r="N582" s="144" t="s">
        <v>38</v>
      </c>
      <c r="O582" s="55"/>
      <c r="P582" s="145">
        <f>O582*H582</f>
        <v>0</v>
      </c>
      <c r="Q582" s="145">
        <v>0</v>
      </c>
      <c r="R582" s="145">
        <f>Q582*H582</f>
        <v>0</v>
      </c>
      <c r="S582" s="145">
        <v>3.7999999999999999E-2</v>
      </c>
      <c r="T582" s="146">
        <f>S582*H582</f>
        <v>0.10598200000000001</v>
      </c>
      <c r="U582" s="34"/>
      <c r="V582" s="34"/>
      <c r="W582" s="34"/>
      <c r="X582" s="34"/>
      <c r="Y582" s="34"/>
      <c r="Z582" s="34"/>
      <c r="AA582" s="34"/>
      <c r="AB582" s="34"/>
      <c r="AC582" s="34"/>
      <c r="AD582" s="34"/>
      <c r="AE582" s="34"/>
      <c r="AR582" s="147" t="s">
        <v>139</v>
      </c>
      <c r="AT582" s="147" t="s">
        <v>134</v>
      </c>
      <c r="AU582" s="147" t="s">
        <v>77</v>
      </c>
      <c r="AY582" s="19" t="s">
        <v>132</v>
      </c>
      <c r="BE582" s="148">
        <f>IF(N582="základní",J582,0)</f>
        <v>0</v>
      </c>
      <c r="BF582" s="148">
        <f>IF(N582="snížená",J582,0)</f>
        <v>0</v>
      </c>
      <c r="BG582" s="148">
        <f>IF(N582="zákl. přenesená",J582,0)</f>
        <v>0</v>
      </c>
      <c r="BH582" s="148">
        <f>IF(N582="sníž. přenesená",J582,0)</f>
        <v>0</v>
      </c>
      <c r="BI582" s="148">
        <f>IF(N582="nulová",J582,0)</f>
        <v>0</v>
      </c>
      <c r="BJ582" s="19" t="s">
        <v>75</v>
      </c>
      <c r="BK582" s="148">
        <f>ROUND(I582*H582,2)</f>
        <v>0</v>
      </c>
      <c r="BL582" s="19" t="s">
        <v>139</v>
      </c>
      <c r="BM582" s="147" t="s">
        <v>744</v>
      </c>
    </row>
    <row r="583" spans="1:65" s="2" customFormat="1" ht="39">
      <c r="A583" s="34"/>
      <c r="B583" s="35"/>
      <c r="C583" s="34"/>
      <c r="D583" s="149" t="s">
        <v>141</v>
      </c>
      <c r="E583" s="34"/>
      <c r="F583" s="150" t="s">
        <v>745</v>
      </c>
      <c r="G583" s="34"/>
      <c r="H583" s="34"/>
      <c r="I583" s="151"/>
      <c r="J583" s="34"/>
      <c r="K583" s="34"/>
      <c r="L583" s="35"/>
      <c r="M583" s="152"/>
      <c r="N583" s="153"/>
      <c r="O583" s="55"/>
      <c r="P583" s="55"/>
      <c r="Q583" s="55"/>
      <c r="R583" s="55"/>
      <c r="S583" s="55"/>
      <c r="T583" s="56"/>
      <c r="U583" s="34"/>
      <c r="V583" s="34"/>
      <c r="W583" s="34"/>
      <c r="X583" s="34"/>
      <c r="Y583" s="34"/>
      <c r="Z583" s="34"/>
      <c r="AA583" s="34"/>
      <c r="AB583" s="34"/>
      <c r="AC583" s="34"/>
      <c r="AD583" s="34"/>
      <c r="AE583" s="34"/>
      <c r="AT583" s="19" t="s">
        <v>141</v>
      </c>
      <c r="AU583" s="19" t="s">
        <v>77</v>
      </c>
    </row>
    <row r="584" spans="1:65" s="14" customFormat="1">
      <c r="B584" s="161"/>
      <c r="D584" s="149" t="s">
        <v>143</v>
      </c>
      <c r="E584" s="162" t="s">
        <v>3</v>
      </c>
      <c r="F584" s="163" t="s">
        <v>746</v>
      </c>
      <c r="H584" s="164">
        <v>2.7890000000000001</v>
      </c>
      <c r="I584" s="165"/>
      <c r="L584" s="161"/>
      <c r="M584" s="166"/>
      <c r="N584" s="167"/>
      <c r="O584" s="167"/>
      <c r="P584" s="167"/>
      <c r="Q584" s="167"/>
      <c r="R584" s="167"/>
      <c r="S584" s="167"/>
      <c r="T584" s="168"/>
      <c r="AT584" s="162" t="s">
        <v>143</v>
      </c>
      <c r="AU584" s="162" t="s">
        <v>77</v>
      </c>
      <c r="AV584" s="14" t="s">
        <v>77</v>
      </c>
      <c r="AW584" s="14" t="s">
        <v>29</v>
      </c>
      <c r="AX584" s="14" t="s">
        <v>75</v>
      </c>
      <c r="AY584" s="162" t="s">
        <v>132</v>
      </c>
    </row>
    <row r="585" spans="1:65" s="2" customFormat="1" ht="37.9" customHeight="1">
      <c r="A585" s="34"/>
      <c r="B585" s="135"/>
      <c r="C585" s="136" t="s">
        <v>747</v>
      </c>
      <c r="D585" s="136" t="s">
        <v>134</v>
      </c>
      <c r="E585" s="137" t="s">
        <v>748</v>
      </c>
      <c r="F585" s="138" t="s">
        <v>749</v>
      </c>
      <c r="G585" s="139" t="s">
        <v>242</v>
      </c>
      <c r="H585" s="140">
        <v>13.6</v>
      </c>
      <c r="I585" s="141"/>
      <c r="J585" s="142">
        <f>ROUND(I585*H585,2)</f>
        <v>0</v>
      </c>
      <c r="K585" s="138" t="s">
        <v>138</v>
      </c>
      <c r="L585" s="35"/>
      <c r="M585" s="143" t="s">
        <v>3</v>
      </c>
      <c r="N585" s="144" t="s">
        <v>38</v>
      </c>
      <c r="O585" s="55"/>
      <c r="P585" s="145">
        <f>O585*H585</f>
        <v>0</v>
      </c>
      <c r="Q585" s="145">
        <v>0</v>
      </c>
      <c r="R585" s="145">
        <f>Q585*H585</f>
        <v>0</v>
      </c>
      <c r="S585" s="145">
        <v>7.5999999999999998E-2</v>
      </c>
      <c r="T585" s="146">
        <f>S585*H585</f>
        <v>1.0335999999999999</v>
      </c>
      <c r="U585" s="34"/>
      <c r="V585" s="34"/>
      <c r="W585" s="34"/>
      <c r="X585" s="34"/>
      <c r="Y585" s="34"/>
      <c r="Z585" s="34"/>
      <c r="AA585" s="34"/>
      <c r="AB585" s="34"/>
      <c r="AC585" s="34"/>
      <c r="AD585" s="34"/>
      <c r="AE585" s="34"/>
      <c r="AR585" s="147" t="s">
        <v>139</v>
      </c>
      <c r="AT585" s="147" t="s">
        <v>134</v>
      </c>
      <c r="AU585" s="147" t="s">
        <v>77</v>
      </c>
      <c r="AY585" s="19" t="s">
        <v>132</v>
      </c>
      <c r="BE585" s="148">
        <f>IF(N585="základní",J585,0)</f>
        <v>0</v>
      </c>
      <c r="BF585" s="148">
        <f>IF(N585="snížená",J585,0)</f>
        <v>0</v>
      </c>
      <c r="BG585" s="148">
        <f>IF(N585="zákl. přenesená",J585,0)</f>
        <v>0</v>
      </c>
      <c r="BH585" s="148">
        <f>IF(N585="sníž. přenesená",J585,0)</f>
        <v>0</v>
      </c>
      <c r="BI585" s="148">
        <f>IF(N585="nulová",J585,0)</f>
        <v>0</v>
      </c>
      <c r="BJ585" s="19" t="s">
        <v>75</v>
      </c>
      <c r="BK585" s="148">
        <f>ROUND(I585*H585,2)</f>
        <v>0</v>
      </c>
      <c r="BL585" s="19" t="s">
        <v>139</v>
      </c>
      <c r="BM585" s="147" t="s">
        <v>750</v>
      </c>
    </row>
    <row r="586" spans="1:65" s="2" customFormat="1" ht="58.5">
      <c r="A586" s="34"/>
      <c r="B586" s="35"/>
      <c r="C586" s="34"/>
      <c r="D586" s="149" t="s">
        <v>141</v>
      </c>
      <c r="E586" s="34"/>
      <c r="F586" s="150" t="s">
        <v>751</v>
      </c>
      <c r="G586" s="34"/>
      <c r="H586" s="34"/>
      <c r="I586" s="151"/>
      <c r="J586" s="34"/>
      <c r="K586" s="34"/>
      <c r="L586" s="35"/>
      <c r="M586" s="152"/>
      <c r="N586" s="153"/>
      <c r="O586" s="55"/>
      <c r="P586" s="55"/>
      <c r="Q586" s="55"/>
      <c r="R586" s="55"/>
      <c r="S586" s="55"/>
      <c r="T586" s="56"/>
      <c r="U586" s="34"/>
      <c r="V586" s="34"/>
      <c r="W586" s="34"/>
      <c r="X586" s="34"/>
      <c r="Y586" s="34"/>
      <c r="Z586" s="34"/>
      <c r="AA586" s="34"/>
      <c r="AB586" s="34"/>
      <c r="AC586" s="34"/>
      <c r="AD586" s="34"/>
      <c r="AE586" s="34"/>
      <c r="AT586" s="19" t="s">
        <v>141</v>
      </c>
      <c r="AU586" s="19" t="s">
        <v>77</v>
      </c>
    </row>
    <row r="587" spans="1:65" s="14" customFormat="1">
      <c r="B587" s="161"/>
      <c r="D587" s="149" t="s">
        <v>143</v>
      </c>
      <c r="E587" s="162" t="s">
        <v>3</v>
      </c>
      <c r="F587" s="163" t="s">
        <v>752</v>
      </c>
      <c r="H587" s="164">
        <v>13.6</v>
      </c>
      <c r="I587" s="165"/>
      <c r="L587" s="161"/>
      <c r="M587" s="166"/>
      <c r="N587" s="167"/>
      <c r="O587" s="167"/>
      <c r="P587" s="167"/>
      <c r="Q587" s="167"/>
      <c r="R587" s="167"/>
      <c r="S587" s="167"/>
      <c r="T587" s="168"/>
      <c r="AT587" s="162" t="s">
        <v>143</v>
      </c>
      <c r="AU587" s="162" t="s">
        <v>77</v>
      </c>
      <c r="AV587" s="14" t="s">
        <v>77</v>
      </c>
      <c r="AW587" s="14" t="s">
        <v>29</v>
      </c>
      <c r="AX587" s="14" t="s">
        <v>75</v>
      </c>
      <c r="AY587" s="162" t="s">
        <v>132</v>
      </c>
    </row>
    <row r="588" spans="1:65" s="2" customFormat="1" ht="49.15" customHeight="1">
      <c r="A588" s="34"/>
      <c r="B588" s="135"/>
      <c r="C588" s="136" t="s">
        <v>753</v>
      </c>
      <c r="D588" s="136" t="s">
        <v>134</v>
      </c>
      <c r="E588" s="137" t="s">
        <v>754</v>
      </c>
      <c r="F588" s="138" t="s">
        <v>755</v>
      </c>
      <c r="G588" s="139" t="s">
        <v>137</v>
      </c>
      <c r="H588" s="140">
        <v>1.7030000000000001</v>
      </c>
      <c r="I588" s="141"/>
      <c r="J588" s="142">
        <f>ROUND(I588*H588,2)</f>
        <v>0</v>
      </c>
      <c r="K588" s="138" t="s">
        <v>138</v>
      </c>
      <c r="L588" s="35"/>
      <c r="M588" s="143" t="s">
        <v>3</v>
      </c>
      <c r="N588" s="144" t="s">
        <v>38</v>
      </c>
      <c r="O588" s="55"/>
      <c r="P588" s="145">
        <f>O588*H588</f>
        <v>0</v>
      </c>
      <c r="Q588" s="145">
        <v>0</v>
      </c>
      <c r="R588" s="145">
        <f>Q588*H588</f>
        <v>0</v>
      </c>
      <c r="S588" s="145">
        <v>1.8</v>
      </c>
      <c r="T588" s="146">
        <f>S588*H588</f>
        <v>3.0654000000000003</v>
      </c>
      <c r="U588" s="34"/>
      <c r="V588" s="34"/>
      <c r="W588" s="34"/>
      <c r="X588" s="34"/>
      <c r="Y588" s="34"/>
      <c r="Z588" s="34"/>
      <c r="AA588" s="34"/>
      <c r="AB588" s="34"/>
      <c r="AC588" s="34"/>
      <c r="AD588" s="34"/>
      <c r="AE588" s="34"/>
      <c r="AR588" s="147" t="s">
        <v>139</v>
      </c>
      <c r="AT588" s="147" t="s">
        <v>134</v>
      </c>
      <c r="AU588" s="147" t="s">
        <v>77</v>
      </c>
      <c r="AY588" s="19" t="s">
        <v>132</v>
      </c>
      <c r="BE588" s="148">
        <f>IF(N588="základní",J588,0)</f>
        <v>0</v>
      </c>
      <c r="BF588" s="148">
        <f>IF(N588="snížená",J588,0)</f>
        <v>0</v>
      </c>
      <c r="BG588" s="148">
        <f>IF(N588="zákl. přenesená",J588,0)</f>
        <v>0</v>
      </c>
      <c r="BH588" s="148">
        <f>IF(N588="sníž. přenesená",J588,0)</f>
        <v>0</v>
      </c>
      <c r="BI588" s="148">
        <f>IF(N588="nulová",J588,0)</f>
        <v>0</v>
      </c>
      <c r="BJ588" s="19" t="s">
        <v>75</v>
      </c>
      <c r="BK588" s="148">
        <f>ROUND(I588*H588,2)</f>
        <v>0</v>
      </c>
      <c r="BL588" s="19" t="s">
        <v>139</v>
      </c>
      <c r="BM588" s="147" t="s">
        <v>756</v>
      </c>
    </row>
    <row r="589" spans="1:65" s="13" customFormat="1">
      <c r="B589" s="154"/>
      <c r="D589" s="149" t="s">
        <v>143</v>
      </c>
      <c r="E589" s="155" t="s">
        <v>3</v>
      </c>
      <c r="F589" s="156" t="s">
        <v>540</v>
      </c>
      <c r="H589" s="155" t="s">
        <v>3</v>
      </c>
      <c r="I589" s="157"/>
      <c r="L589" s="154"/>
      <c r="M589" s="158"/>
      <c r="N589" s="159"/>
      <c r="O589" s="159"/>
      <c r="P589" s="159"/>
      <c r="Q589" s="159"/>
      <c r="R589" s="159"/>
      <c r="S589" s="159"/>
      <c r="T589" s="160"/>
      <c r="AT589" s="155" t="s">
        <v>143</v>
      </c>
      <c r="AU589" s="155" t="s">
        <v>77</v>
      </c>
      <c r="AV589" s="13" t="s">
        <v>75</v>
      </c>
      <c r="AW589" s="13" t="s">
        <v>29</v>
      </c>
      <c r="AX589" s="13" t="s">
        <v>67</v>
      </c>
      <c r="AY589" s="155" t="s">
        <v>132</v>
      </c>
    </row>
    <row r="590" spans="1:65" s="14" customFormat="1">
      <c r="B590" s="161"/>
      <c r="D590" s="149" t="s">
        <v>143</v>
      </c>
      <c r="E590" s="162" t="s">
        <v>3</v>
      </c>
      <c r="F590" s="163" t="s">
        <v>757</v>
      </c>
      <c r="H590" s="164">
        <v>1.125</v>
      </c>
      <c r="I590" s="165"/>
      <c r="L590" s="161"/>
      <c r="M590" s="166"/>
      <c r="N590" s="167"/>
      <c r="O590" s="167"/>
      <c r="P590" s="167"/>
      <c r="Q590" s="167"/>
      <c r="R590" s="167"/>
      <c r="S590" s="167"/>
      <c r="T590" s="168"/>
      <c r="AT590" s="162" t="s">
        <v>143</v>
      </c>
      <c r="AU590" s="162" t="s">
        <v>77</v>
      </c>
      <c r="AV590" s="14" t="s">
        <v>77</v>
      </c>
      <c r="AW590" s="14" t="s">
        <v>29</v>
      </c>
      <c r="AX590" s="14" t="s">
        <v>67</v>
      </c>
      <c r="AY590" s="162" t="s">
        <v>132</v>
      </c>
    </row>
    <row r="591" spans="1:65" s="13" customFormat="1">
      <c r="B591" s="154"/>
      <c r="D591" s="149" t="s">
        <v>143</v>
      </c>
      <c r="E591" s="155" t="s">
        <v>3</v>
      </c>
      <c r="F591" s="156" t="s">
        <v>758</v>
      </c>
      <c r="H591" s="155" t="s">
        <v>3</v>
      </c>
      <c r="I591" s="157"/>
      <c r="L591" s="154"/>
      <c r="M591" s="158"/>
      <c r="N591" s="159"/>
      <c r="O591" s="159"/>
      <c r="P591" s="159"/>
      <c r="Q591" s="159"/>
      <c r="R591" s="159"/>
      <c r="S591" s="159"/>
      <c r="T591" s="160"/>
      <c r="AT591" s="155" t="s">
        <v>143</v>
      </c>
      <c r="AU591" s="155" t="s">
        <v>77</v>
      </c>
      <c r="AV591" s="13" t="s">
        <v>75</v>
      </c>
      <c r="AW591" s="13" t="s">
        <v>29</v>
      </c>
      <c r="AX591" s="13" t="s">
        <v>67</v>
      </c>
      <c r="AY591" s="155" t="s">
        <v>132</v>
      </c>
    </row>
    <row r="592" spans="1:65" s="14" customFormat="1">
      <c r="B592" s="161"/>
      <c r="D592" s="149" t="s">
        <v>143</v>
      </c>
      <c r="E592" s="162" t="s">
        <v>3</v>
      </c>
      <c r="F592" s="163" t="s">
        <v>759</v>
      </c>
      <c r="H592" s="164">
        <v>0.57799999999999996</v>
      </c>
      <c r="I592" s="165"/>
      <c r="L592" s="161"/>
      <c r="M592" s="166"/>
      <c r="N592" s="167"/>
      <c r="O592" s="167"/>
      <c r="P592" s="167"/>
      <c r="Q592" s="167"/>
      <c r="R592" s="167"/>
      <c r="S592" s="167"/>
      <c r="T592" s="168"/>
      <c r="AT592" s="162" t="s">
        <v>143</v>
      </c>
      <c r="AU592" s="162" t="s">
        <v>77</v>
      </c>
      <c r="AV592" s="14" t="s">
        <v>77</v>
      </c>
      <c r="AW592" s="14" t="s">
        <v>29</v>
      </c>
      <c r="AX592" s="14" t="s">
        <v>67</v>
      </c>
      <c r="AY592" s="162" t="s">
        <v>132</v>
      </c>
    </row>
    <row r="593" spans="1:65" s="15" customFormat="1">
      <c r="B593" s="169"/>
      <c r="D593" s="149" t="s">
        <v>143</v>
      </c>
      <c r="E593" s="170" t="s">
        <v>3</v>
      </c>
      <c r="F593" s="171" t="s">
        <v>148</v>
      </c>
      <c r="H593" s="172">
        <v>1.7029999999999998</v>
      </c>
      <c r="I593" s="173"/>
      <c r="L593" s="169"/>
      <c r="M593" s="174"/>
      <c r="N593" s="175"/>
      <c r="O593" s="175"/>
      <c r="P593" s="175"/>
      <c r="Q593" s="175"/>
      <c r="R593" s="175"/>
      <c r="S593" s="175"/>
      <c r="T593" s="176"/>
      <c r="AT593" s="170" t="s">
        <v>143</v>
      </c>
      <c r="AU593" s="170" t="s">
        <v>77</v>
      </c>
      <c r="AV593" s="15" t="s">
        <v>139</v>
      </c>
      <c r="AW593" s="15" t="s">
        <v>29</v>
      </c>
      <c r="AX593" s="15" t="s">
        <v>75</v>
      </c>
      <c r="AY593" s="170" t="s">
        <v>132</v>
      </c>
    </row>
    <row r="594" spans="1:65" s="2" customFormat="1" ht="37.9" customHeight="1">
      <c r="A594" s="34"/>
      <c r="B594" s="135"/>
      <c r="C594" s="136" t="s">
        <v>760</v>
      </c>
      <c r="D594" s="136" t="s">
        <v>134</v>
      </c>
      <c r="E594" s="137" t="s">
        <v>761</v>
      </c>
      <c r="F594" s="138" t="s">
        <v>762</v>
      </c>
      <c r="G594" s="139" t="s">
        <v>299</v>
      </c>
      <c r="H594" s="140">
        <v>1</v>
      </c>
      <c r="I594" s="141"/>
      <c r="J594" s="142">
        <f>ROUND(I594*H594,2)</f>
        <v>0</v>
      </c>
      <c r="K594" s="138" t="s">
        <v>138</v>
      </c>
      <c r="L594" s="35"/>
      <c r="M594" s="143" t="s">
        <v>3</v>
      </c>
      <c r="N594" s="144" t="s">
        <v>38</v>
      </c>
      <c r="O594" s="55"/>
      <c r="P594" s="145">
        <f>O594*H594</f>
        <v>0</v>
      </c>
      <c r="Q594" s="145">
        <v>0</v>
      </c>
      <c r="R594" s="145">
        <f>Q594*H594</f>
        <v>0</v>
      </c>
      <c r="S594" s="145">
        <v>3.1E-2</v>
      </c>
      <c r="T594" s="146">
        <f>S594*H594</f>
        <v>3.1E-2</v>
      </c>
      <c r="U594" s="34"/>
      <c r="V594" s="34"/>
      <c r="W594" s="34"/>
      <c r="X594" s="34"/>
      <c r="Y594" s="34"/>
      <c r="Z594" s="34"/>
      <c r="AA594" s="34"/>
      <c r="AB594" s="34"/>
      <c r="AC594" s="34"/>
      <c r="AD594" s="34"/>
      <c r="AE594" s="34"/>
      <c r="AR594" s="147" t="s">
        <v>139</v>
      </c>
      <c r="AT594" s="147" t="s">
        <v>134</v>
      </c>
      <c r="AU594" s="147" t="s">
        <v>77</v>
      </c>
      <c r="AY594" s="19" t="s">
        <v>132</v>
      </c>
      <c r="BE594" s="148">
        <f>IF(N594="základní",J594,0)</f>
        <v>0</v>
      </c>
      <c r="BF594" s="148">
        <f>IF(N594="snížená",J594,0)</f>
        <v>0</v>
      </c>
      <c r="BG594" s="148">
        <f>IF(N594="zákl. přenesená",J594,0)</f>
        <v>0</v>
      </c>
      <c r="BH594" s="148">
        <f>IF(N594="sníž. přenesená",J594,0)</f>
        <v>0</v>
      </c>
      <c r="BI594" s="148">
        <f>IF(N594="nulová",J594,0)</f>
        <v>0</v>
      </c>
      <c r="BJ594" s="19" t="s">
        <v>75</v>
      </c>
      <c r="BK594" s="148">
        <f>ROUND(I594*H594,2)</f>
        <v>0</v>
      </c>
      <c r="BL594" s="19" t="s">
        <v>139</v>
      </c>
      <c r="BM594" s="147" t="s">
        <v>763</v>
      </c>
    </row>
    <row r="595" spans="1:65" s="13" customFormat="1">
      <c r="B595" s="154"/>
      <c r="D595" s="149" t="s">
        <v>143</v>
      </c>
      <c r="E595" s="155" t="s">
        <v>3</v>
      </c>
      <c r="F595" s="156" t="s">
        <v>764</v>
      </c>
      <c r="H595" s="155" t="s">
        <v>3</v>
      </c>
      <c r="I595" s="157"/>
      <c r="L595" s="154"/>
      <c r="M595" s="158"/>
      <c r="N595" s="159"/>
      <c r="O595" s="159"/>
      <c r="P595" s="159"/>
      <c r="Q595" s="159"/>
      <c r="R595" s="159"/>
      <c r="S595" s="159"/>
      <c r="T595" s="160"/>
      <c r="AT595" s="155" t="s">
        <v>143</v>
      </c>
      <c r="AU595" s="155" t="s">
        <v>77</v>
      </c>
      <c r="AV595" s="13" t="s">
        <v>75</v>
      </c>
      <c r="AW595" s="13" t="s">
        <v>29</v>
      </c>
      <c r="AX595" s="13" t="s">
        <v>67</v>
      </c>
      <c r="AY595" s="155" t="s">
        <v>132</v>
      </c>
    </row>
    <row r="596" spans="1:65" s="14" customFormat="1">
      <c r="B596" s="161"/>
      <c r="D596" s="149" t="s">
        <v>143</v>
      </c>
      <c r="E596" s="162" t="s">
        <v>3</v>
      </c>
      <c r="F596" s="163" t="s">
        <v>75</v>
      </c>
      <c r="H596" s="164">
        <v>1</v>
      </c>
      <c r="I596" s="165"/>
      <c r="L596" s="161"/>
      <c r="M596" s="166"/>
      <c r="N596" s="167"/>
      <c r="O596" s="167"/>
      <c r="P596" s="167"/>
      <c r="Q596" s="167"/>
      <c r="R596" s="167"/>
      <c r="S596" s="167"/>
      <c r="T596" s="168"/>
      <c r="AT596" s="162" t="s">
        <v>143</v>
      </c>
      <c r="AU596" s="162" t="s">
        <v>77</v>
      </c>
      <c r="AV596" s="14" t="s">
        <v>77</v>
      </c>
      <c r="AW596" s="14" t="s">
        <v>29</v>
      </c>
      <c r="AX596" s="14" t="s">
        <v>75</v>
      </c>
      <c r="AY596" s="162" t="s">
        <v>132</v>
      </c>
    </row>
    <row r="597" spans="1:65" s="2" customFormat="1" ht="49.15" customHeight="1">
      <c r="A597" s="34"/>
      <c r="B597" s="135"/>
      <c r="C597" s="136" t="s">
        <v>765</v>
      </c>
      <c r="D597" s="136" t="s">
        <v>134</v>
      </c>
      <c r="E597" s="137" t="s">
        <v>766</v>
      </c>
      <c r="F597" s="138" t="s">
        <v>767</v>
      </c>
      <c r="G597" s="139" t="s">
        <v>331</v>
      </c>
      <c r="H597" s="140">
        <v>11.6</v>
      </c>
      <c r="I597" s="141"/>
      <c r="J597" s="142">
        <f>ROUND(I597*H597,2)</f>
        <v>0</v>
      </c>
      <c r="K597" s="138" t="s">
        <v>138</v>
      </c>
      <c r="L597" s="35"/>
      <c r="M597" s="143" t="s">
        <v>3</v>
      </c>
      <c r="N597" s="144" t="s">
        <v>38</v>
      </c>
      <c r="O597" s="55"/>
      <c r="P597" s="145">
        <f>O597*H597</f>
        <v>0</v>
      </c>
      <c r="Q597" s="145">
        <v>0</v>
      </c>
      <c r="R597" s="145">
        <f>Q597*H597</f>
        <v>0</v>
      </c>
      <c r="S597" s="145">
        <v>6.5000000000000002E-2</v>
      </c>
      <c r="T597" s="146">
        <f>S597*H597</f>
        <v>0.754</v>
      </c>
      <c r="U597" s="34"/>
      <c r="V597" s="34"/>
      <c r="W597" s="34"/>
      <c r="X597" s="34"/>
      <c r="Y597" s="34"/>
      <c r="Z597" s="34"/>
      <c r="AA597" s="34"/>
      <c r="AB597" s="34"/>
      <c r="AC597" s="34"/>
      <c r="AD597" s="34"/>
      <c r="AE597" s="34"/>
      <c r="AR597" s="147" t="s">
        <v>139</v>
      </c>
      <c r="AT597" s="147" t="s">
        <v>134</v>
      </c>
      <c r="AU597" s="147" t="s">
        <v>77</v>
      </c>
      <c r="AY597" s="19" t="s">
        <v>132</v>
      </c>
      <c r="BE597" s="148">
        <f>IF(N597="základní",J597,0)</f>
        <v>0</v>
      </c>
      <c r="BF597" s="148">
        <f>IF(N597="snížená",J597,0)</f>
        <v>0</v>
      </c>
      <c r="BG597" s="148">
        <f>IF(N597="zákl. přenesená",J597,0)</f>
        <v>0</v>
      </c>
      <c r="BH597" s="148">
        <f>IF(N597="sníž. přenesená",J597,0)</f>
        <v>0</v>
      </c>
      <c r="BI597" s="148">
        <f>IF(N597="nulová",J597,0)</f>
        <v>0</v>
      </c>
      <c r="BJ597" s="19" t="s">
        <v>75</v>
      </c>
      <c r="BK597" s="148">
        <f>ROUND(I597*H597,2)</f>
        <v>0</v>
      </c>
      <c r="BL597" s="19" t="s">
        <v>139</v>
      </c>
      <c r="BM597" s="147" t="s">
        <v>768</v>
      </c>
    </row>
    <row r="598" spans="1:65" s="14" customFormat="1">
      <c r="B598" s="161"/>
      <c r="D598" s="149" t="s">
        <v>143</v>
      </c>
      <c r="E598" s="162" t="s">
        <v>3</v>
      </c>
      <c r="F598" s="163" t="s">
        <v>769</v>
      </c>
      <c r="H598" s="164">
        <v>11.6</v>
      </c>
      <c r="I598" s="165"/>
      <c r="L598" s="161"/>
      <c r="M598" s="166"/>
      <c r="N598" s="167"/>
      <c r="O598" s="167"/>
      <c r="P598" s="167"/>
      <c r="Q598" s="167"/>
      <c r="R598" s="167"/>
      <c r="S598" s="167"/>
      <c r="T598" s="168"/>
      <c r="AT598" s="162" t="s">
        <v>143</v>
      </c>
      <c r="AU598" s="162" t="s">
        <v>77</v>
      </c>
      <c r="AV598" s="14" t="s">
        <v>77</v>
      </c>
      <c r="AW598" s="14" t="s">
        <v>29</v>
      </c>
      <c r="AX598" s="14" t="s">
        <v>75</v>
      </c>
      <c r="AY598" s="162" t="s">
        <v>132</v>
      </c>
    </row>
    <row r="599" spans="1:65" s="2" customFormat="1" ht="37.9" customHeight="1">
      <c r="A599" s="34"/>
      <c r="B599" s="135"/>
      <c r="C599" s="136" t="s">
        <v>770</v>
      </c>
      <c r="D599" s="136" t="s">
        <v>134</v>
      </c>
      <c r="E599" s="137" t="s">
        <v>771</v>
      </c>
      <c r="F599" s="138" t="s">
        <v>772</v>
      </c>
      <c r="G599" s="139" t="s">
        <v>331</v>
      </c>
      <c r="H599" s="140">
        <v>15.6</v>
      </c>
      <c r="I599" s="141"/>
      <c r="J599" s="142">
        <f>ROUND(I599*H599,2)</f>
        <v>0</v>
      </c>
      <c r="K599" s="138" t="s">
        <v>138</v>
      </c>
      <c r="L599" s="35"/>
      <c r="M599" s="143" t="s">
        <v>3</v>
      </c>
      <c r="N599" s="144" t="s">
        <v>38</v>
      </c>
      <c r="O599" s="55"/>
      <c r="P599" s="145">
        <f>O599*H599</f>
        <v>0</v>
      </c>
      <c r="Q599" s="145">
        <v>4.7370000000000002E-2</v>
      </c>
      <c r="R599" s="145">
        <f>Q599*H599</f>
        <v>0.73897200000000007</v>
      </c>
      <c r="S599" s="145">
        <v>0</v>
      </c>
      <c r="T599" s="146">
        <f>S599*H599</f>
        <v>0</v>
      </c>
      <c r="U599" s="34"/>
      <c r="V599" s="34"/>
      <c r="W599" s="34"/>
      <c r="X599" s="34"/>
      <c r="Y599" s="34"/>
      <c r="Z599" s="34"/>
      <c r="AA599" s="34"/>
      <c r="AB599" s="34"/>
      <c r="AC599" s="34"/>
      <c r="AD599" s="34"/>
      <c r="AE599" s="34"/>
      <c r="AR599" s="147" t="s">
        <v>139</v>
      </c>
      <c r="AT599" s="147" t="s">
        <v>134</v>
      </c>
      <c r="AU599" s="147" t="s">
        <v>77</v>
      </c>
      <c r="AY599" s="19" t="s">
        <v>132</v>
      </c>
      <c r="BE599" s="148">
        <f>IF(N599="základní",J599,0)</f>
        <v>0</v>
      </c>
      <c r="BF599" s="148">
        <f>IF(N599="snížená",J599,0)</f>
        <v>0</v>
      </c>
      <c r="BG599" s="148">
        <f>IF(N599="zákl. přenesená",J599,0)</f>
        <v>0</v>
      </c>
      <c r="BH599" s="148">
        <f>IF(N599="sníž. přenesená",J599,0)</f>
        <v>0</v>
      </c>
      <c r="BI599" s="148">
        <f>IF(N599="nulová",J599,0)</f>
        <v>0</v>
      </c>
      <c r="BJ599" s="19" t="s">
        <v>75</v>
      </c>
      <c r="BK599" s="148">
        <f>ROUND(I599*H599,2)</f>
        <v>0</v>
      </c>
      <c r="BL599" s="19" t="s">
        <v>139</v>
      </c>
      <c r="BM599" s="147" t="s">
        <v>773</v>
      </c>
    </row>
    <row r="600" spans="1:65" s="2" customFormat="1" ht="58.5">
      <c r="A600" s="34"/>
      <c r="B600" s="35"/>
      <c r="C600" s="34"/>
      <c r="D600" s="149" t="s">
        <v>141</v>
      </c>
      <c r="E600" s="34"/>
      <c r="F600" s="150" t="s">
        <v>774</v>
      </c>
      <c r="G600" s="34"/>
      <c r="H600" s="34"/>
      <c r="I600" s="151"/>
      <c r="J600" s="34"/>
      <c r="K600" s="34"/>
      <c r="L600" s="35"/>
      <c r="M600" s="152"/>
      <c r="N600" s="153"/>
      <c r="O600" s="55"/>
      <c r="P600" s="55"/>
      <c r="Q600" s="55"/>
      <c r="R600" s="55"/>
      <c r="S600" s="55"/>
      <c r="T600" s="56"/>
      <c r="U600" s="34"/>
      <c r="V600" s="34"/>
      <c r="W600" s="34"/>
      <c r="X600" s="34"/>
      <c r="Y600" s="34"/>
      <c r="Z600" s="34"/>
      <c r="AA600" s="34"/>
      <c r="AB600" s="34"/>
      <c r="AC600" s="34"/>
      <c r="AD600" s="34"/>
      <c r="AE600" s="34"/>
      <c r="AT600" s="19" t="s">
        <v>141</v>
      </c>
      <c r="AU600" s="19" t="s">
        <v>77</v>
      </c>
    </row>
    <row r="601" spans="1:65" s="13" customFormat="1">
      <c r="B601" s="154"/>
      <c r="D601" s="149" t="s">
        <v>143</v>
      </c>
      <c r="E601" s="155" t="s">
        <v>3</v>
      </c>
      <c r="F601" s="156" t="s">
        <v>307</v>
      </c>
      <c r="H601" s="155" t="s">
        <v>3</v>
      </c>
      <c r="I601" s="157"/>
      <c r="L601" s="154"/>
      <c r="M601" s="158"/>
      <c r="N601" s="159"/>
      <c r="O601" s="159"/>
      <c r="P601" s="159"/>
      <c r="Q601" s="159"/>
      <c r="R601" s="159"/>
      <c r="S601" s="159"/>
      <c r="T601" s="160"/>
      <c r="AT601" s="155" t="s">
        <v>143</v>
      </c>
      <c r="AU601" s="155" t="s">
        <v>77</v>
      </c>
      <c r="AV601" s="13" t="s">
        <v>75</v>
      </c>
      <c r="AW601" s="13" t="s">
        <v>29</v>
      </c>
      <c r="AX601" s="13" t="s">
        <v>67</v>
      </c>
      <c r="AY601" s="155" t="s">
        <v>132</v>
      </c>
    </row>
    <row r="602" spans="1:65" s="14" customFormat="1">
      <c r="B602" s="161"/>
      <c r="D602" s="149" t="s">
        <v>143</v>
      </c>
      <c r="E602" s="162" t="s">
        <v>3</v>
      </c>
      <c r="F602" s="163" t="s">
        <v>775</v>
      </c>
      <c r="H602" s="164">
        <v>12</v>
      </c>
      <c r="I602" s="165"/>
      <c r="L602" s="161"/>
      <c r="M602" s="166"/>
      <c r="N602" s="167"/>
      <c r="O602" s="167"/>
      <c r="P602" s="167"/>
      <c r="Q602" s="167"/>
      <c r="R602" s="167"/>
      <c r="S602" s="167"/>
      <c r="T602" s="168"/>
      <c r="AT602" s="162" t="s">
        <v>143</v>
      </c>
      <c r="AU602" s="162" t="s">
        <v>77</v>
      </c>
      <c r="AV602" s="14" t="s">
        <v>77</v>
      </c>
      <c r="AW602" s="14" t="s">
        <v>29</v>
      </c>
      <c r="AX602" s="14" t="s">
        <v>67</v>
      </c>
      <c r="AY602" s="162" t="s">
        <v>132</v>
      </c>
    </row>
    <row r="603" spans="1:65" s="13" customFormat="1">
      <c r="B603" s="154"/>
      <c r="D603" s="149" t="s">
        <v>143</v>
      </c>
      <c r="E603" s="155" t="s">
        <v>3</v>
      </c>
      <c r="F603" s="156" t="s">
        <v>309</v>
      </c>
      <c r="H603" s="155" t="s">
        <v>3</v>
      </c>
      <c r="I603" s="157"/>
      <c r="L603" s="154"/>
      <c r="M603" s="158"/>
      <c r="N603" s="159"/>
      <c r="O603" s="159"/>
      <c r="P603" s="159"/>
      <c r="Q603" s="159"/>
      <c r="R603" s="159"/>
      <c r="S603" s="159"/>
      <c r="T603" s="160"/>
      <c r="AT603" s="155" t="s">
        <v>143</v>
      </c>
      <c r="AU603" s="155" t="s">
        <v>77</v>
      </c>
      <c r="AV603" s="13" t="s">
        <v>75</v>
      </c>
      <c r="AW603" s="13" t="s">
        <v>29</v>
      </c>
      <c r="AX603" s="13" t="s">
        <v>67</v>
      </c>
      <c r="AY603" s="155" t="s">
        <v>132</v>
      </c>
    </row>
    <row r="604" spans="1:65" s="14" customFormat="1">
      <c r="B604" s="161"/>
      <c r="D604" s="149" t="s">
        <v>143</v>
      </c>
      <c r="E604" s="162" t="s">
        <v>3</v>
      </c>
      <c r="F604" s="163" t="s">
        <v>776</v>
      </c>
      <c r="H604" s="164">
        <v>3.6</v>
      </c>
      <c r="I604" s="165"/>
      <c r="L604" s="161"/>
      <c r="M604" s="166"/>
      <c r="N604" s="167"/>
      <c r="O604" s="167"/>
      <c r="P604" s="167"/>
      <c r="Q604" s="167"/>
      <c r="R604" s="167"/>
      <c r="S604" s="167"/>
      <c r="T604" s="168"/>
      <c r="AT604" s="162" t="s">
        <v>143</v>
      </c>
      <c r="AU604" s="162" t="s">
        <v>77</v>
      </c>
      <c r="AV604" s="14" t="s">
        <v>77</v>
      </c>
      <c r="AW604" s="14" t="s">
        <v>29</v>
      </c>
      <c r="AX604" s="14" t="s">
        <v>67</v>
      </c>
      <c r="AY604" s="162" t="s">
        <v>132</v>
      </c>
    </row>
    <row r="605" spans="1:65" s="15" customFormat="1">
      <c r="B605" s="169"/>
      <c r="D605" s="149" t="s">
        <v>143</v>
      </c>
      <c r="E605" s="170" t="s">
        <v>3</v>
      </c>
      <c r="F605" s="171" t="s">
        <v>148</v>
      </c>
      <c r="H605" s="172">
        <v>15.6</v>
      </c>
      <c r="I605" s="173"/>
      <c r="L605" s="169"/>
      <c r="M605" s="174"/>
      <c r="N605" s="175"/>
      <c r="O605" s="175"/>
      <c r="P605" s="175"/>
      <c r="Q605" s="175"/>
      <c r="R605" s="175"/>
      <c r="S605" s="175"/>
      <c r="T605" s="176"/>
      <c r="AT605" s="170" t="s">
        <v>143</v>
      </c>
      <c r="AU605" s="170" t="s">
        <v>77</v>
      </c>
      <c r="AV605" s="15" t="s">
        <v>139</v>
      </c>
      <c r="AW605" s="15" t="s">
        <v>29</v>
      </c>
      <c r="AX605" s="15" t="s">
        <v>75</v>
      </c>
      <c r="AY605" s="170" t="s">
        <v>132</v>
      </c>
    </row>
    <row r="606" spans="1:65" s="2" customFormat="1" ht="37.9" customHeight="1">
      <c r="A606" s="34"/>
      <c r="B606" s="135"/>
      <c r="C606" s="136" t="s">
        <v>777</v>
      </c>
      <c r="D606" s="136" t="s">
        <v>134</v>
      </c>
      <c r="E606" s="137" t="s">
        <v>778</v>
      </c>
      <c r="F606" s="138" t="s">
        <v>779</v>
      </c>
      <c r="G606" s="139" t="s">
        <v>331</v>
      </c>
      <c r="H606" s="140">
        <v>1.2</v>
      </c>
      <c r="I606" s="141"/>
      <c r="J606" s="142">
        <f>ROUND(I606*H606,2)</f>
        <v>0</v>
      </c>
      <c r="K606" s="138" t="s">
        <v>138</v>
      </c>
      <c r="L606" s="35"/>
      <c r="M606" s="143" t="s">
        <v>3</v>
      </c>
      <c r="N606" s="144" t="s">
        <v>38</v>
      </c>
      <c r="O606" s="55"/>
      <c r="P606" s="145">
        <f>O606*H606</f>
        <v>0</v>
      </c>
      <c r="Q606" s="145">
        <v>2.5899999999999999E-3</v>
      </c>
      <c r="R606" s="145">
        <f>Q606*H606</f>
        <v>3.1079999999999997E-3</v>
      </c>
      <c r="S606" s="145">
        <v>0.126</v>
      </c>
      <c r="T606" s="146">
        <f>S606*H606</f>
        <v>0.1512</v>
      </c>
      <c r="U606" s="34"/>
      <c r="V606" s="34"/>
      <c r="W606" s="34"/>
      <c r="X606" s="34"/>
      <c r="Y606" s="34"/>
      <c r="Z606" s="34"/>
      <c r="AA606" s="34"/>
      <c r="AB606" s="34"/>
      <c r="AC606" s="34"/>
      <c r="AD606" s="34"/>
      <c r="AE606" s="34"/>
      <c r="AR606" s="147" t="s">
        <v>139</v>
      </c>
      <c r="AT606" s="147" t="s">
        <v>134</v>
      </c>
      <c r="AU606" s="147" t="s">
        <v>77</v>
      </c>
      <c r="AY606" s="19" t="s">
        <v>132</v>
      </c>
      <c r="BE606" s="148">
        <f>IF(N606="základní",J606,0)</f>
        <v>0</v>
      </c>
      <c r="BF606" s="148">
        <f>IF(N606="snížená",J606,0)</f>
        <v>0</v>
      </c>
      <c r="BG606" s="148">
        <f>IF(N606="zákl. přenesená",J606,0)</f>
        <v>0</v>
      </c>
      <c r="BH606" s="148">
        <f>IF(N606="sníž. přenesená",J606,0)</f>
        <v>0</v>
      </c>
      <c r="BI606" s="148">
        <f>IF(N606="nulová",J606,0)</f>
        <v>0</v>
      </c>
      <c r="BJ606" s="19" t="s">
        <v>75</v>
      </c>
      <c r="BK606" s="148">
        <f>ROUND(I606*H606,2)</f>
        <v>0</v>
      </c>
      <c r="BL606" s="19" t="s">
        <v>139</v>
      </c>
      <c r="BM606" s="147" t="s">
        <v>780</v>
      </c>
    </row>
    <row r="607" spans="1:65" s="2" customFormat="1" ht="68.25">
      <c r="A607" s="34"/>
      <c r="B607" s="35"/>
      <c r="C607" s="34"/>
      <c r="D607" s="149" t="s">
        <v>141</v>
      </c>
      <c r="E607" s="34"/>
      <c r="F607" s="150" t="s">
        <v>781</v>
      </c>
      <c r="G607" s="34"/>
      <c r="H607" s="34"/>
      <c r="I607" s="151"/>
      <c r="J607" s="34"/>
      <c r="K607" s="34"/>
      <c r="L607" s="35"/>
      <c r="M607" s="152"/>
      <c r="N607" s="153"/>
      <c r="O607" s="55"/>
      <c r="P607" s="55"/>
      <c r="Q607" s="55"/>
      <c r="R607" s="55"/>
      <c r="S607" s="55"/>
      <c r="T607" s="56"/>
      <c r="U607" s="34"/>
      <c r="V607" s="34"/>
      <c r="W607" s="34"/>
      <c r="X607" s="34"/>
      <c r="Y607" s="34"/>
      <c r="Z607" s="34"/>
      <c r="AA607" s="34"/>
      <c r="AB607" s="34"/>
      <c r="AC607" s="34"/>
      <c r="AD607" s="34"/>
      <c r="AE607" s="34"/>
      <c r="AT607" s="19" t="s">
        <v>141</v>
      </c>
      <c r="AU607" s="19" t="s">
        <v>77</v>
      </c>
    </row>
    <row r="608" spans="1:65" s="13" customFormat="1">
      <c r="B608" s="154"/>
      <c r="D608" s="149" t="s">
        <v>143</v>
      </c>
      <c r="E608" s="155" t="s">
        <v>3</v>
      </c>
      <c r="F608" s="156" t="s">
        <v>782</v>
      </c>
      <c r="H608" s="155" t="s">
        <v>3</v>
      </c>
      <c r="I608" s="157"/>
      <c r="L608" s="154"/>
      <c r="M608" s="158"/>
      <c r="N608" s="159"/>
      <c r="O608" s="159"/>
      <c r="P608" s="159"/>
      <c r="Q608" s="159"/>
      <c r="R608" s="159"/>
      <c r="S608" s="159"/>
      <c r="T608" s="160"/>
      <c r="AT608" s="155" t="s">
        <v>143</v>
      </c>
      <c r="AU608" s="155" t="s">
        <v>77</v>
      </c>
      <c r="AV608" s="13" t="s">
        <v>75</v>
      </c>
      <c r="AW608" s="13" t="s">
        <v>29</v>
      </c>
      <c r="AX608" s="13" t="s">
        <v>67</v>
      </c>
      <c r="AY608" s="155" t="s">
        <v>132</v>
      </c>
    </row>
    <row r="609" spans="1:65" s="14" customFormat="1">
      <c r="B609" s="161"/>
      <c r="D609" s="149" t="s">
        <v>143</v>
      </c>
      <c r="E609" s="162" t="s">
        <v>3</v>
      </c>
      <c r="F609" s="163" t="s">
        <v>783</v>
      </c>
      <c r="H609" s="164">
        <v>1.2</v>
      </c>
      <c r="I609" s="165"/>
      <c r="L609" s="161"/>
      <c r="M609" s="166"/>
      <c r="N609" s="167"/>
      <c r="O609" s="167"/>
      <c r="P609" s="167"/>
      <c r="Q609" s="167"/>
      <c r="R609" s="167"/>
      <c r="S609" s="167"/>
      <c r="T609" s="168"/>
      <c r="AT609" s="162" t="s">
        <v>143</v>
      </c>
      <c r="AU609" s="162" t="s">
        <v>77</v>
      </c>
      <c r="AV609" s="14" t="s">
        <v>77</v>
      </c>
      <c r="AW609" s="14" t="s">
        <v>29</v>
      </c>
      <c r="AX609" s="14" t="s">
        <v>75</v>
      </c>
      <c r="AY609" s="162" t="s">
        <v>132</v>
      </c>
    </row>
    <row r="610" spans="1:65" s="2" customFormat="1" ht="37.9" customHeight="1">
      <c r="A610" s="34"/>
      <c r="B610" s="135"/>
      <c r="C610" s="136" t="s">
        <v>784</v>
      </c>
      <c r="D610" s="136" t="s">
        <v>134</v>
      </c>
      <c r="E610" s="137" t="s">
        <v>785</v>
      </c>
      <c r="F610" s="138" t="s">
        <v>786</v>
      </c>
      <c r="G610" s="139" t="s">
        <v>331</v>
      </c>
      <c r="H610" s="140">
        <v>0.3</v>
      </c>
      <c r="I610" s="141"/>
      <c r="J610" s="142">
        <f>ROUND(I610*H610,2)</f>
        <v>0</v>
      </c>
      <c r="K610" s="138" t="s">
        <v>138</v>
      </c>
      <c r="L610" s="35"/>
      <c r="M610" s="143" t="s">
        <v>3</v>
      </c>
      <c r="N610" s="144" t="s">
        <v>38</v>
      </c>
      <c r="O610" s="55"/>
      <c r="P610" s="145">
        <f>O610*H610</f>
        <v>0</v>
      </c>
      <c r="Q610" s="145">
        <v>2.0000000000000001E-4</v>
      </c>
      <c r="R610" s="145">
        <f>Q610*H610</f>
        <v>6.0000000000000002E-5</v>
      </c>
      <c r="S610" s="145">
        <v>0</v>
      </c>
      <c r="T610" s="146">
        <f>S610*H610</f>
        <v>0</v>
      </c>
      <c r="U610" s="34"/>
      <c r="V610" s="34"/>
      <c r="W610" s="34"/>
      <c r="X610" s="34"/>
      <c r="Y610" s="34"/>
      <c r="Z610" s="34"/>
      <c r="AA610" s="34"/>
      <c r="AB610" s="34"/>
      <c r="AC610" s="34"/>
      <c r="AD610" s="34"/>
      <c r="AE610" s="34"/>
      <c r="AR610" s="147" t="s">
        <v>139</v>
      </c>
      <c r="AT610" s="147" t="s">
        <v>134</v>
      </c>
      <c r="AU610" s="147" t="s">
        <v>77</v>
      </c>
      <c r="AY610" s="19" t="s">
        <v>132</v>
      </c>
      <c r="BE610" s="148">
        <f>IF(N610="základní",J610,0)</f>
        <v>0</v>
      </c>
      <c r="BF610" s="148">
        <f>IF(N610="snížená",J610,0)</f>
        <v>0</v>
      </c>
      <c r="BG610" s="148">
        <f>IF(N610="zákl. přenesená",J610,0)</f>
        <v>0</v>
      </c>
      <c r="BH610" s="148">
        <f>IF(N610="sníž. přenesená",J610,0)</f>
        <v>0</v>
      </c>
      <c r="BI610" s="148">
        <f>IF(N610="nulová",J610,0)</f>
        <v>0</v>
      </c>
      <c r="BJ610" s="19" t="s">
        <v>75</v>
      </c>
      <c r="BK610" s="148">
        <f>ROUND(I610*H610,2)</f>
        <v>0</v>
      </c>
      <c r="BL610" s="19" t="s">
        <v>139</v>
      </c>
      <c r="BM610" s="147" t="s">
        <v>787</v>
      </c>
    </row>
    <row r="611" spans="1:65" s="2" customFormat="1" ht="97.5">
      <c r="A611" s="34"/>
      <c r="B611" s="35"/>
      <c r="C611" s="34"/>
      <c r="D611" s="149" t="s">
        <v>141</v>
      </c>
      <c r="E611" s="34"/>
      <c r="F611" s="150" t="s">
        <v>788</v>
      </c>
      <c r="G611" s="34"/>
      <c r="H611" s="34"/>
      <c r="I611" s="151"/>
      <c r="J611" s="34"/>
      <c r="K611" s="34"/>
      <c r="L611" s="35"/>
      <c r="M611" s="152"/>
      <c r="N611" s="153"/>
      <c r="O611" s="55"/>
      <c r="P611" s="55"/>
      <c r="Q611" s="55"/>
      <c r="R611" s="55"/>
      <c r="S611" s="55"/>
      <c r="T611" s="56"/>
      <c r="U611" s="34"/>
      <c r="V611" s="34"/>
      <c r="W611" s="34"/>
      <c r="X611" s="34"/>
      <c r="Y611" s="34"/>
      <c r="Z611" s="34"/>
      <c r="AA611" s="34"/>
      <c r="AB611" s="34"/>
      <c r="AC611" s="34"/>
      <c r="AD611" s="34"/>
      <c r="AE611" s="34"/>
      <c r="AT611" s="19" t="s">
        <v>141</v>
      </c>
      <c r="AU611" s="19" t="s">
        <v>77</v>
      </c>
    </row>
    <row r="612" spans="1:65" s="13" customFormat="1">
      <c r="B612" s="154"/>
      <c r="D612" s="149" t="s">
        <v>143</v>
      </c>
      <c r="E612" s="155" t="s">
        <v>3</v>
      </c>
      <c r="F612" s="156" t="s">
        <v>706</v>
      </c>
      <c r="H612" s="155" t="s">
        <v>3</v>
      </c>
      <c r="I612" s="157"/>
      <c r="L612" s="154"/>
      <c r="M612" s="158"/>
      <c r="N612" s="159"/>
      <c r="O612" s="159"/>
      <c r="P612" s="159"/>
      <c r="Q612" s="159"/>
      <c r="R612" s="159"/>
      <c r="S612" s="159"/>
      <c r="T612" s="160"/>
      <c r="AT612" s="155" t="s">
        <v>143</v>
      </c>
      <c r="AU612" s="155" t="s">
        <v>77</v>
      </c>
      <c r="AV612" s="13" t="s">
        <v>75</v>
      </c>
      <c r="AW612" s="13" t="s">
        <v>29</v>
      </c>
      <c r="AX612" s="13" t="s">
        <v>67</v>
      </c>
      <c r="AY612" s="155" t="s">
        <v>132</v>
      </c>
    </row>
    <row r="613" spans="1:65" s="14" customFormat="1">
      <c r="B613" s="161"/>
      <c r="D613" s="149" t="s">
        <v>143</v>
      </c>
      <c r="E613" s="162" t="s">
        <v>3</v>
      </c>
      <c r="F613" s="163" t="s">
        <v>789</v>
      </c>
      <c r="H613" s="164">
        <v>0.3</v>
      </c>
      <c r="I613" s="165"/>
      <c r="L613" s="161"/>
      <c r="M613" s="166"/>
      <c r="N613" s="167"/>
      <c r="O613" s="167"/>
      <c r="P613" s="167"/>
      <c r="Q613" s="167"/>
      <c r="R613" s="167"/>
      <c r="S613" s="167"/>
      <c r="T613" s="168"/>
      <c r="AT613" s="162" t="s">
        <v>143</v>
      </c>
      <c r="AU613" s="162" t="s">
        <v>77</v>
      </c>
      <c r="AV613" s="14" t="s">
        <v>77</v>
      </c>
      <c r="AW613" s="14" t="s">
        <v>29</v>
      </c>
      <c r="AX613" s="14" t="s">
        <v>75</v>
      </c>
      <c r="AY613" s="162" t="s">
        <v>132</v>
      </c>
    </row>
    <row r="614" spans="1:65" s="2" customFormat="1" ht="24.2" customHeight="1">
      <c r="A614" s="34"/>
      <c r="B614" s="135"/>
      <c r="C614" s="136" t="s">
        <v>790</v>
      </c>
      <c r="D614" s="136" t="s">
        <v>134</v>
      </c>
      <c r="E614" s="137" t="s">
        <v>791</v>
      </c>
      <c r="F614" s="138" t="s">
        <v>792</v>
      </c>
      <c r="G614" s="139" t="s">
        <v>331</v>
      </c>
      <c r="H614" s="140">
        <v>21.53</v>
      </c>
      <c r="I614" s="141"/>
      <c r="J614" s="142">
        <f>ROUND(I614*H614,2)</f>
        <v>0</v>
      </c>
      <c r="K614" s="138" t="s">
        <v>138</v>
      </c>
      <c r="L614" s="35"/>
      <c r="M614" s="143" t="s">
        <v>3</v>
      </c>
      <c r="N614" s="144" t="s">
        <v>38</v>
      </c>
      <c r="O614" s="55"/>
      <c r="P614" s="145">
        <f>O614*H614</f>
        <v>0</v>
      </c>
      <c r="Q614" s="145">
        <v>0</v>
      </c>
      <c r="R614" s="145">
        <f>Q614*H614</f>
        <v>0</v>
      </c>
      <c r="S614" s="145">
        <v>0</v>
      </c>
      <c r="T614" s="146">
        <f>S614*H614</f>
        <v>0</v>
      </c>
      <c r="U614" s="34"/>
      <c r="V614" s="34"/>
      <c r="W614" s="34"/>
      <c r="X614" s="34"/>
      <c r="Y614" s="34"/>
      <c r="Z614" s="34"/>
      <c r="AA614" s="34"/>
      <c r="AB614" s="34"/>
      <c r="AC614" s="34"/>
      <c r="AD614" s="34"/>
      <c r="AE614" s="34"/>
      <c r="AR614" s="147" t="s">
        <v>139</v>
      </c>
      <c r="AT614" s="147" t="s">
        <v>134</v>
      </c>
      <c r="AU614" s="147" t="s">
        <v>77</v>
      </c>
      <c r="AY614" s="19" t="s">
        <v>132</v>
      </c>
      <c r="BE614" s="148">
        <f>IF(N614="základní",J614,0)</f>
        <v>0</v>
      </c>
      <c r="BF614" s="148">
        <f>IF(N614="snížená",J614,0)</f>
        <v>0</v>
      </c>
      <c r="BG614" s="148">
        <f>IF(N614="zákl. přenesená",J614,0)</f>
        <v>0</v>
      </c>
      <c r="BH614" s="148">
        <f>IF(N614="sníž. přenesená",J614,0)</f>
        <v>0</v>
      </c>
      <c r="BI614" s="148">
        <f>IF(N614="nulová",J614,0)</f>
        <v>0</v>
      </c>
      <c r="BJ614" s="19" t="s">
        <v>75</v>
      </c>
      <c r="BK614" s="148">
        <f>ROUND(I614*H614,2)</f>
        <v>0</v>
      </c>
      <c r="BL614" s="19" t="s">
        <v>139</v>
      </c>
      <c r="BM614" s="147" t="s">
        <v>793</v>
      </c>
    </row>
    <row r="615" spans="1:65" s="13" customFormat="1">
      <c r="B615" s="154"/>
      <c r="D615" s="149" t="s">
        <v>143</v>
      </c>
      <c r="E615" s="155" t="s">
        <v>3</v>
      </c>
      <c r="F615" s="156" t="s">
        <v>180</v>
      </c>
      <c r="H615" s="155" t="s">
        <v>3</v>
      </c>
      <c r="I615" s="157"/>
      <c r="L615" s="154"/>
      <c r="M615" s="158"/>
      <c r="N615" s="159"/>
      <c r="O615" s="159"/>
      <c r="P615" s="159"/>
      <c r="Q615" s="159"/>
      <c r="R615" s="159"/>
      <c r="S615" s="159"/>
      <c r="T615" s="160"/>
      <c r="AT615" s="155" t="s">
        <v>143</v>
      </c>
      <c r="AU615" s="155" t="s">
        <v>77</v>
      </c>
      <c r="AV615" s="13" t="s">
        <v>75</v>
      </c>
      <c r="AW615" s="13" t="s">
        <v>29</v>
      </c>
      <c r="AX615" s="13" t="s">
        <v>67</v>
      </c>
      <c r="AY615" s="155" t="s">
        <v>132</v>
      </c>
    </row>
    <row r="616" spans="1:65" s="14" customFormat="1">
      <c r="B616" s="161"/>
      <c r="D616" s="149" t="s">
        <v>143</v>
      </c>
      <c r="E616" s="162" t="s">
        <v>3</v>
      </c>
      <c r="F616" s="163" t="s">
        <v>794</v>
      </c>
      <c r="H616" s="164">
        <v>15.8</v>
      </c>
      <c r="I616" s="165"/>
      <c r="L616" s="161"/>
      <c r="M616" s="166"/>
      <c r="N616" s="167"/>
      <c r="O616" s="167"/>
      <c r="P616" s="167"/>
      <c r="Q616" s="167"/>
      <c r="R616" s="167"/>
      <c r="S616" s="167"/>
      <c r="T616" s="168"/>
      <c r="AT616" s="162" t="s">
        <v>143</v>
      </c>
      <c r="AU616" s="162" t="s">
        <v>77</v>
      </c>
      <c r="AV616" s="14" t="s">
        <v>77</v>
      </c>
      <c r="AW616" s="14" t="s">
        <v>29</v>
      </c>
      <c r="AX616" s="14" t="s">
        <v>67</v>
      </c>
      <c r="AY616" s="162" t="s">
        <v>132</v>
      </c>
    </row>
    <row r="617" spans="1:65" s="13" customFormat="1">
      <c r="B617" s="154"/>
      <c r="D617" s="149" t="s">
        <v>143</v>
      </c>
      <c r="E617" s="155" t="s">
        <v>3</v>
      </c>
      <c r="F617" s="156" t="s">
        <v>795</v>
      </c>
      <c r="H617" s="155" t="s">
        <v>3</v>
      </c>
      <c r="I617" s="157"/>
      <c r="L617" s="154"/>
      <c r="M617" s="158"/>
      <c r="N617" s="159"/>
      <c r="O617" s="159"/>
      <c r="P617" s="159"/>
      <c r="Q617" s="159"/>
      <c r="R617" s="159"/>
      <c r="S617" s="159"/>
      <c r="T617" s="160"/>
      <c r="AT617" s="155" t="s">
        <v>143</v>
      </c>
      <c r="AU617" s="155" t="s">
        <v>77</v>
      </c>
      <c r="AV617" s="13" t="s">
        <v>75</v>
      </c>
      <c r="AW617" s="13" t="s">
        <v>29</v>
      </c>
      <c r="AX617" s="13" t="s">
        <v>67</v>
      </c>
      <c r="AY617" s="155" t="s">
        <v>132</v>
      </c>
    </row>
    <row r="618" spans="1:65" s="14" customFormat="1">
      <c r="B618" s="161"/>
      <c r="D618" s="149" t="s">
        <v>143</v>
      </c>
      <c r="E618" s="162" t="s">
        <v>3</v>
      </c>
      <c r="F618" s="163" t="s">
        <v>796</v>
      </c>
      <c r="H618" s="164">
        <v>5.73</v>
      </c>
      <c r="I618" s="165"/>
      <c r="L618" s="161"/>
      <c r="M618" s="166"/>
      <c r="N618" s="167"/>
      <c r="O618" s="167"/>
      <c r="P618" s="167"/>
      <c r="Q618" s="167"/>
      <c r="R618" s="167"/>
      <c r="S618" s="167"/>
      <c r="T618" s="168"/>
      <c r="AT618" s="162" t="s">
        <v>143</v>
      </c>
      <c r="AU618" s="162" t="s">
        <v>77</v>
      </c>
      <c r="AV618" s="14" t="s">
        <v>77</v>
      </c>
      <c r="AW618" s="14" t="s">
        <v>29</v>
      </c>
      <c r="AX618" s="14" t="s">
        <v>67</v>
      </c>
      <c r="AY618" s="162" t="s">
        <v>132</v>
      </c>
    </row>
    <row r="619" spans="1:65" s="15" customFormat="1">
      <c r="B619" s="169"/>
      <c r="D619" s="149" t="s">
        <v>143</v>
      </c>
      <c r="E619" s="170" t="s">
        <v>3</v>
      </c>
      <c r="F619" s="171" t="s">
        <v>148</v>
      </c>
      <c r="H619" s="172">
        <v>21.53</v>
      </c>
      <c r="I619" s="173"/>
      <c r="L619" s="169"/>
      <c r="M619" s="174"/>
      <c r="N619" s="175"/>
      <c r="O619" s="175"/>
      <c r="P619" s="175"/>
      <c r="Q619" s="175"/>
      <c r="R619" s="175"/>
      <c r="S619" s="175"/>
      <c r="T619" s="176"/>
      <c r="AT619" s="170" t="s">
        <v>143</v>
      </c>
      <c r="AU619" s="170" t="s">
        <v>77</v>
      </c>
      <c r="AV619" s="15" t="s">
        <v>139</v>
      </c>
      <c r="AW619" s="15" t="s">
        <v>29</v>
      </c>
      <c r="AX619" s="15" t="s">
        <v>75</v>
      </c>
      <c r="AY619" s="170" t="s">
        <v>132</v>
      </c>
    </row>
    <row r="620" spans="1:65" s="2" customFormat="1" ht="37.9" customHeight="1">
      <c r="A620" s="34"/>
      <c r="B620" s="135"/>
      <c r="C620" s="136" t="s">
        <v>797</v>
      </c>
      <c r="D620" s="136" t="s">
        <v>134</v>
      </c>
      <c r="E620" s="137" t="s">
        <v>798</v>
      </c>
      <c r="F620" s="138" t="s">
        <v>799</v>
      </c>
      <c r="G620" s="139" t="s">
        <v>242</v>
      </c>
      <c r="H620" s="140">
        <v>37.844000000000001</v>
      </c>
      <c r="I620" s="141"/>
      <c r="J620" s="142">
        <f>ROUND(I620*H620,2)</f>
        <v>0</v>
      </c>
      <c r="K620" s="138" t="s">
        <v>138</v>
      </c>
      <c r="L620" s="35"/>
      <c r="M620" s="143" t="s">
        <v>3</v>
      </c>
      <c r="N620" s="144" t="s">
        <v>38</v>
      </c>
      <c r="O620" s="55"/>
      <c r="P620" s="145">
        <f>O620*H620</f>
        <v>0</v>
      </c>
      <c r="Q620" s="145">
        <v>0</v>
      </c>
      <c r="R620" s="145">
        <f>Q620*H620</f>
        <v>0</v>
      </c>
      <c r="S620" s="145">
        <v>6.8000000000000005E-2</v>
      </c>
      <c r="T620" s="146">
        <f>S620*H620</f>
        <v>2.5733920000000001</v>
      </c>
      <c r="U620" s="34"/>
      <c r="V620" s="34"/>
      <c r="W620" s="34"/>
      <c r="X620" s="34"/>
      <c r="Y620" s="34"/>
      <c r="Z620" s="34"/>
      <c r="AA620" s="34"/>
      <c r="AB620" s="34"/>
      <c r="AC620" s="34"/>
      <c r="AD620" s="34"/>
      <c r="AE620" s="34"/>
      <c r="AR620" s="147" t="s">
        <v>139</v>
      </c>
      <c r="AT620" s="147" t="s">
        <v>134</v>
      </c>
      <c r="AU620" s="147" t="s">
        <v>77</v>
      </c>
      <c r="AY620" s="19" t="s">
        <v>132</v>
      </c>
      <c r="BE620" s="148">
        <f>IF(N620="základní",J620,0)</f>
        <v>0</v>
      </c>
      <c r="BF620" s="148">
        <f>IF(N620="snížená",J620,0)</f>
        <v>0</v>
      </c>
      <c r="BG620" s="148">
        <f>IF(N620="zákl. přenesená",J620,0)</f>
        <v>0</v>
      </c>
      <c r="BH620" s="148">
        <f>IF(N620="sníž. přenesená",J620,0)</f>
        <v>0</v>
      </c>
      <c r="BI620" s="148">
        <f>IF(N620="nulová",J620,0)</f>
        <v>0</v>
      </c>
      <c r="BJ620" s="19" t="s">
        <v>75</v>
      </c>
      <c r="BK620" s="148">
        <f>ROUND(I620*H620,2)</f>
        <v>0</v>
      </c>
      <c r="BL620" s="19" t="s">
        <v>139</v>
      </c>
      <c r="BM620" s="147" t="s">
        <v>800</v>
      </c>
    </row>
    <row r="621" spans="1:65" s="2" customFormat="1" ht="29.25">
      <c r="A621" s="34"/>
      <c r="B621" s="35"/>
      <c r="C621" s="34"/>
      <c r="D621" s="149" t="s">
        <v>141</v>
      </c>
      <c r="E621" s="34"/>
      <c r="F621" s="150" t="s">
        <v>723</v>
      </c>
      <c r="G621" s="34"/>
      <c r="H621" s="34"/>
      <c r="I621" s="151"/>
      <c r="J621" s="34"/>
      <c r="K621" s="34"/>
      <c r="L621" s="35"/>
      <c r="M621" s="152"/>
      <c r="N621" s="153"/>
      <c r="O621" s="55"/>
      <c r="P621" s="55"/>
      <c r="Q621" s="55"/>
      <c r="R621" s="55"/>
      <c r="S621" s="55"/>
      <c r="T621" s="56"/>
      <c r="U621" s="34"/>
      <c r="V621" s="34"/>
      <c r="W621" s="34"/>
      <c r="X621" s="34"/>
      <c r="Y621" s="34"/>
      <c r="Z621" s="34"/>
      <c r="AA621" s="34"/>
      <c r="AB621" s="34"/>
      <c r="AC621" s="34"/>
      <c r="AD621" s="34"/>
      <c r="AE621" s="34"/>
      <c r="AT621" s="19" t="s">
        <v>141</v>
      </c>
      <c r="AU621" s="19" t="s">
        <v>77</v>
      </c>
    </row>
    <row r="622" spans="1:65" s="14" customFormat="1" ht="22.5">
      <c r="B622" s="161"/>
      <c r="D622" s="149" t="s">
        <v>143</v>
      </c>
      <c r="E622" s="162" t="s">
        <v>3</v>
      </c>
      <c r="F622" s="163" t="s">
        <v>801</v>
      </c>
      <c r="H622" s="164">
        <v>37.844000000000001</v>
      </c>
      <c r="I622" s="165"/>
      <c r="L622" s="161"/>
      <c r="M622" s="166"/>
      <c r="N622" s="167"/>
      <c r="O622" s="167"/>
      <c r="P622" s="167"/>
      <c r="Q622" s="167"/>
      <c r="R622" s="167"/>
      <c r="S622" s="167"/>
      <c r="T622" s="168"/>
      <c r="AT622" s="162" t="s">
        <v>143</v>
      </c>
      <c r="AU622" s="162" t="s">
        <v>77</v>
      </c>
      <c r="AV622" s="14" t="s">
        <v>77</v>
      </c>
      <c r="AW622" s="14" t="s">
        <v>29</v>
      </c>
      <c r="AX622" s="14" t="s">
        <v>75</v>
      </c>
      <c r="AY622" s="162" t="s">
        <v>132</v>
      </c>
    </row>
    <row r="623" spans="1:65" s="2" customFormat="1" ht="49.15" customHeight="1">
      <c r="A623" s="34"/>
      <c r="B623" s="135"/>
      <c r="C623" s="136" t="s">
        <v>802</v>
      </c>
      <c r="D623" s="136" t="s">
        <v>134</v>
      </c>
      <c r="E623" s="137" t="s">
        <v>803</v>
      </c>
      <c r="F623" s="138" t="s">
        <v>804</v>
      </c>
      <c r="G623" s="139" t="s">
        <v>242</v>
      </c>
      <c r="H623" s="140">
        <v>13.32</v>
      </c>
      <c r="I623" s="141"/>
      <c r="J623" s="142">
        <f>ROUND(I623*H623,2)</f>
        <v>0</v>
      </c>
      <c r="K623" s="138" t="s">
        <v>138</v>
      </c>
      <c r="L623" s="35"/>
      <c r="M623" s="143" t="s">
        <v>3</v>
      </c>
      <c r="N623" s="144" t="s">
        <v>38</v>
      </c>
      <c r="O623" s="55"/>
      <c r="P623" s="145">
        <f>O623*H623</f>
        <v>0</v>
      </c>
      <c r="Q623" s="145">
        <v>0</v>
      </c>
      <c r="R623" s="145">
        <f>Q623*H623</f>
        <v>0</v>
      </c>
      <c r="S623" s="145">
        <v>0.10199999999999999</v>
      </c>
      <c r="T623" s="146">
        <f>S623*H623</f>
        <v>1.3586399999999998</v>
      </c>
      <c r="U623" s="34"/>
      <c r="V623" s="34"/>
      <c r="W623" s="34"/>
      <c r="X623" s="34"/>
      <c r="Y623" s="34"/>
      <c r="Z623" s="34"/>
      <c r="AA623" s="34"/>
      <c r="AB623" s="34"/>
      <c r="AC623" s="34"/>
      <c r="AD623" s="34"/>
      <c r="AE623" s="34"/>
      <c r="AR623" s="147" t="s">
        <v>139</v>
      </c>
      <c r="AT623" s="147" t="s">
        <v>134</v>
      </c>
      <c r="AU623" s="147" t="s">
        <v>77</v>
      </c>
      <c r="AY623" s="19" t="s">
        <v>132</v>
      </c>
      <c r="BE623" s="148">
        <f>IF(N623="základní",J623,0)</f>
        <v>0</v>
      </c>
      <c r="BF623" s="148">
        <f>IF(N623="snížená",J623,0)</f>
        <v>0</v>
      </c>
      <c r="BG623" s="148">
        <f>IF(N623="zákl. přenesená",J623,0)</f>
        <v>0</v>
      </c>
      <c r="BH623" s="148">
        <f>IF(N623="sníž. přenesená",J623,0)</f>
        <v>0</v>
      </c>
      <c r="BI623" s="148">
        <f>IF(N623="nulová",J623,0)</f>
        <v>0</v>
      </c>
      <c r="BJ623" s="19" t="s">
        <v>75</v>
      </c>
      <c r="BK623" s="148">
        <f>ROUND(I623*H623,2)</f>
        <v>0</v>
      </c>
      <c r="BL623" s="19" t="s">
        <v>139</v>
      </c>
      <c r="BM623" s="147" t="s">
        <v>805</v>
      </c>
    </row>
    <row r="624" spans="1:65" s="13" customFormat="1">
      <c r="B624" s="154"/>
      <c r="D624" s="149" t="s">
        <v>143</v>
      </c>
      <c r="E624" s="155" t="s">
        <v>3</v>
      </c>
      <c r="F624" s="156" t="s">
        <v>580</v>
      </c>
      <c r="H624" s="155" t="s">
        <v>3</v>
      </c>
      <c r="I624" s="157"/>
      <c r="L624" s="154"/>
      <c r="M624" s="158"/>
      <c r="N624" s="159"/>
      <c r="O624" s="159"/>
      <c r="P624" s="159"/>
      <c r="Q624" s="159"/>
      <c r="R624" s="159"/>
      <c r="S624" s="159"/>
      <c r="T624" s="160"/>
      <c r="AT624" s="155" t="s">
        <v>143</v>
      </c>
      <c r="AU624" s="155" t="s">
        <v>77</v>
      </c>
      <c r="AV624" s="13" t="s">
        <v>75</v>
      </c>
      <c r="AW624" s="13" t="s">
        <v>29</v>
      </c>
      <c r="AX624" s="13" t="s">
        <v>67</v>
      </c>
      <c r="AY624" s="155" t="s">
        <v>132</v>
      </c>
    </row>
    <row r="625" spans="1:65" s="13" customFormat="1">
      <c r="B625" s="154"/>
      <c r="D625" s="149" t="s">
        <v>143</v>
      </c>
      <c r="E625" s="155" t="s">
        <v>3</v>
      </c>
      <c r="F625" s="156" t="s">
        <v>806</v>
      </c>
      <c r="H625" s="155" t="s">
        <v>3</v>
      </c>
      <c r="I625" s="157"/>
      <c r="L625" s="154"/>
      <c r="M625" s="158"/>
      <c r="N625" s="159"/>
      <c r="O625" s="159"/>
      <c r="P625" s="159"/>
      <c r="Q625" s="159"/>
      <c r="R625" s="159"/>
      <c r="S625" s="159"/>
      <c r="T625" s="160"/>
      <c r="AT625" s="155" t="s">
        <v>143</v>
      </c>
      <c r="AU625" s="155" t="s">
        <v>77</v>
      </c>
      <c r="AV625" s="13" t="s">
        <v>75</v>
      </c>
      <c r="AW625" s="13" t="s">
        <v>29</v>
      </c>
      <c r="AX625" s="13" t="s">
        <v>67</v>
      </c>
      <c r="AY625" s="155" t="s">
        <v>132</v>
      </c>
    </row>
    <row r="626" spans="1:65" s="14" customFormat="1">
      <c r="B626" s="161"/>
      <c r="D626" s="149" t="s">
        <v>143</v>
      </c>
      <c r="E626" s="162" t="s">
        <v>3</v>
      </c>
      <c r="F626" s="163" t="s">
        <v>807</v>
      </c>
      <c r="H626" s="164">
        <v>6.66</v>
      </c>
      <c r="I626" s="165"/>
      <c r="L626" s="161"/>
      <c r="M626" s="166"/>
      <c r="N626" s="167"/>
      <c r="O626" s="167"/>
      <c r="P626" s="167"/>
      <c r="Q626" s="167"/>
      <c r="R626" s="167"/>
      <c r="S626" s="167"/>
      <c r="T626" s="168"/>
      <c r="AT626" s="162" t="s">
        <v>143</v>
      </c>
      <c r="AU626" s="162" t="s">
        <v>77</v>
      </c>
      <c r="AV626" s="14" t="s">
        <v>77</v>
      </c>
      <c r="AW626" s="14" t="s">
        <v>29</v>
      </c>
      <c r="AX626" s="14" t="s">
        <v>67</v>
      </c>
      <c r="AY626" s="162" t="s">
        <v>132</v>
      </c>
    </row>
    <row r="627" spans="1:65" s="13" customFormat="1">
      <c r="B627" s="154"/>
      <c r="D627" s="149" t="s">
        <v>143</v>
      </c>
      <c r="E627" s="155" t="s">
        <v>3</v>
      </c>
      <c r="F627" s="156" t="s">
        <v>808</v>
      </c>
      <c r="H627" s="155" t="s">
        <v>3</v>
      </c>
      <c r="I627" s="157"/>
      <c r="L627" s="154"/>
      <c r="M627" s="158"/>
      <c r="N627" s="159"/>
      <c r="O627" s="159"/>
      <c r="P627" s="159"/>
      <c r="Q627" s="159"/>
      <c r="R627" s="159"/>
      <c r="S627" s="159"/>
      <c r="T627" s="160"/>
      <c r="AT627" s="155" t="s">
        <v>143</v>
      </c>
      <c r="AU627" s="155" t="s">
        <v>77</v>
      </c>
      <c r="AV627" s="13" t="s">
        <v>75</v>
      </c>
      <c r="AW627" s="13" t="s">
        <v>29</v>
      </c>
      <c r="AX627" s="13" t="s">
        <v>67</v>
      </c>
      <c r="AY627" s="155" t="s">
        <v>132</v>
      </c>
    </row>
    <row r="628" spans="1:65" s="14" customFormat="1">
      <c r="B628" s="161"/>
      <c r="D628" s="149" t="s">
        <v>143</v>
      </c>
      <c r="E628" s="162" t="s">
        <v>3</v>
      </c>
      <c r="F628" s="163" t="s">
        <v>809</v>
      </c>
      <c r="H628" s="164">
        <v>6.66</v>
      </c>
      <c r="I628" s="165"/>
      <c r="L628" s="161"/>
      <c r="M628" s="166"/>
      <c r="N628" s="167"/>
      <c r="O628" s="167"/>
      <c r="P628" s="167"/>
      <c r="Q628" s="167"/>
      <c r="R628" s="167"/>
      <c r="S628" s="167"/>
      <c r="T628" s="168"/>
      <c r="AT628" s="162" t="s">
        <v>143</v>
      </c>
      <c r="AU628" s="162" t="s">
        <v>77</v>
      </c>
      <c r="AV628" s="14" t="s">
        <v>77</v>
      </c>
      <c r="AW628" s="14" t="s">
        <v>29</v>
      </c>
      <c r="AX628" s="14" t="s">
        <v>67</v>
      </c>
      <c r="AY628" s="162" t="s">
        <v>132</v>
      </c>
    </row>
    <row r="629" spans="1:65" s="15" customFormat="1">
      <c r="B629" s="169"/>
      <c r="D629" s="149" t="s">
        <v>143</v>
      </c>
      <c r="E629" s="170" t="s">
        <v>3</v>
      </c>
      <c r="F629" s="171" t="s">
        <v>148</v>
      </c>
      <c r="H629" s="172">
        <v>13.32</v>
      </c>
      <c r="I629" s="173"/>
      <c r="L629" s="169"/>
      <c r="M629" s="174"/>
      <c r="N629" s="175"/>
      <c r="O629" s="175"/>
      <c r="P629" s="175"/>
      <c r="Q629" s="175"/>
      <c r="R629" s="175"/>
      <c r="S629" s="175"/>
      <c r="T629" s="176"/>
      <c r="AT629" s="170" t="s">
        <v>143</v>
      </c>
      <c r="AU629" s="170" t="s">
        <v>77</v>
      </c>
      <c r="AV629" s="15" t="s">
        <v>139</v>
      </c>
      <c r="AW629" s="15" t="s">
        <v>29</v>
      </c>
      <c r="AX629" s="15" t="s">
        <v>75</v>
      </c>
      <c r="AY629" s="170" t="s">
        <v>132</v>
      </c>
    </row>
    <row r="630" spans="1:65" s="12" customFormat="1" ht="22.9" customHeight="1">
      <c r="B630" s="122"/>
      <c r="D630" s="123" t="s">
        <v>66</v>
      </c>
      <c r="E630" s="133" t="s">
        <v>810</v>
      </c>
      <c r="F630" s="133" t="s">
        <v>811</v>
      </c>
      <c r="I630" s="125"/>
      <c r="J630" s="134">
        <f>BK630</f>
        <v>0</v>
      </c>
      <c r="L630" s="122"/>
      <c r="M630" s="127"/>
      <c r="N630" s="128"/>
      <c r="O630" s="128"/>
      <c r="P630" s="129">
        <f>SUM(P631:P639)</f>
        <v>0</v>
      </c>
      <c r="Q630" s="128"/>
      <c r="R630" s="129">
        <f>SUM(R631:R639)</f>
        <v>0</v>
      </c>
      <c r="S630" s="128"/>
      <c r="T630" s="130">
        <f>SUM(T631:T639)</f>
        <v>0</v>
      </c>
      <c r="AR630" s="123" t="s">
        <v>75</v>
      </c>
      <c r="AT630" s="131" t="s">
        <v>66</v>
      </c>
      <c r="AU630" s="131" t="s">
        <v>75</v>
      </c>
      <c r="AY630" s="123" t="s">
        <v>132</v>
      </c>
      <c r="BK630" s="132">
        <f>SUM(BK631:BK639)</f>
        <v>0</v>
      </c>
    </row>
    <row r="631" spans="1:65" s="2" customFormat="1" ht="37.9" customHeight="1">
      <c r="A631" s="34"/>
      <c r="B631" s="135"/>
      <c r="C631" s="136" t="s">
        <v>812</v>
      </c>
      <c r="D631" s="136" t="s">
        <v>134</v>
      </c>
      <c r="E631" s="137" t="s">
        <v>813</v>
      </c>
      <c r="F631" s="138" t="s">
        <v>814</v>
      </c>
      <c r="G631" s="139" t="s">
        <v>215</v>
      </c>
      <c r="H631" s="140">
        <v>25.925000000000001</v>
      </c>
      <c r="I631" s="141"/>
      <c r="J631" s="142">
        <f>ROUND(I631*H631,2)</f>
        <v>0</v>
      </c>
      <c r="K631" s="138" t="s">
        <v>138</v>
      </c>
      <c r="L631" s="35"/>
      <c r="M631" s="143" t="s">
        <v>3</v>
      </c>
      <c r="N631" s="144" t="s">
        <v>38</v>
      </c>
      <c r="O631" s="55"/>
      <c r="P631" s="145">
        <f>O631*H631</f>
        <v>0</v>
      </c>
      <c r="Q631" s="145">
        <v>0</v>
      </c>
      <c r="R631" s="145">
        <f>Q631*H631</f>
        <v>0</v>
      </c>
      <c r="S631" s="145">
        <v>0</v>
      </c>
      <c r="T631" s="146">
        <f>S631*H631</f>
        <v>0</v>
      </c>
      <c r="U631" s="34"/>
      <c r="V631" s="34"/>
      <c r="W631" s="34"/>
      <c r="X631" s="34"/>
      <c r="Y631" s="34"/>
      <c r="Z631" s="34"/>
      <c r="AA631" s="34"/>
      <c r="AB631" s="34"/>
      <c r="AC631" s="34"/>
      <c r="AD631" s="34"/>
      <c r="AE631" s="34"/>
      <c r="AR631" s="147" t="s">
        <v>139</v>
      </c>
      <c r="AT631" s="147" t="s">
        <v>134</v>
      </c>
      <c r="AU631" s="147" t="s">
        <v>77</v>
      </c>
      <c r="AY631" s="19" t="s">
        <v>132</v>
      </c>
      <c r="BE631" s="148">
        <f>IF(N631="základní",J631,0)</f>
        <v>0</v>
      </c>
      <c r="BF631" s="148">
        <f>IF(N631="snížená",J631,0)</f>
        <v>0</v>
      </c>
      <c r="BG631" s="148">
        <f>IF(N631="zákl. přenesená",J631,0)</f>
        <v>0</v>
      </c>
      <c r="BH631" s="148">
        <f>IF(N631="sníž. přenesená",J631,0)</f>
        <v>0</v>
      </c>
      <c r="BI631" s="148">
        <f>IF(N631="nulová",J631,0)</f>
        <v>0</v>
      </c>
      <c r="BJ631" s="19" t="s">
        <v>75</v>
      </c>
      <c r="BK631" s="148">
        <f>ROUND(I631*H631,2)</f>
        <v>0</v>
      </c>
      <c r="BL631" s="19" t="s">
        <v>139</v>
      </c>
      <c r="BM631" s="147" t="s">
        <v>815</v>
      </c>
    </row>
    <row r="632" spans="1:65" s="2" customFormat="1" ht="146.25">
      <c r="A632" s="34"/>
      <c r="B632" s="35"/>
      <c r="C632" s="34"/>
      <c r="D632" s="149" t="s">
        <v>141</v>
      </c>
      <c r="E632" s="34"/>
      <c r="F632" s="150" t="s">
        <v>816</v>
      </c>
      <c r="G632" s="34"/>
      <c r="H632" s="34"/>
      <c r="I632" s="151"/>
      <c r="J632" s="34"/>
      <c r="K632" s="34"/>
      <c r="L632" s="35"/>
      <c r="M632" s="152"/>
      <c r="N632" s="153"/>
      <c r="O632" s="55"/>
      <c r="P632" s="55"/>
      <c r="Q632" s="55"/>
      <c r="R632" s="55"/>
      <c r="S632" s="55"/>
      <c r="T632" s="56"/>
      <c r="U632" s="34"/>
      <c r="V632" s="34"/>
      <c r="W632" s="34"/>
      <c r="X632" s="34"/>
      <c r="Y632" s="34"/>
      <c r="Z632" s="34"/>
      <c r="AA632" s="34"/>
      <c r="AB632" s="34"/>
      <c r="AC632" s="34"/>
      <c r="AD632" s="34"/>
      <c r="AE632" s="34"/>
      <c r="AT632" s="19" t="s">
        <v>141</v>
      </c>
      <c r="AU632" s="19" t="s">
        <v>77</v>
      </c>
    </row>
    <row r="633" spans="1:65" s="2" customFormat="1" ht="24.2" customHeight="1">
      <c r="A633" s="34"/>
      <c r="B633" s="135"/>
      <c r="C633" s="136" t="s">
        <v>817</v>
      </c>
      <c r="D633" s="136" t="s">
        <v>134</v>
      </c>
      <c r="E633" s="137" t="s">
        <v>818</v>
      </c>
      <c r="F633" s="138" t="s">
        <v>819</v>
      </c>
      <c r="G633" s="139" t="s">
        <v>215</v>
      </c>
      <c r="H633" s="140">
        <v>25.925000000000001</v>
      </c>
      <c r="I633" s="141"/>
      <c r="J633" s="142">
        <f>ROUND(I633*H633,2)</f>
        <v>0</v>
      </c>
      <c r="K633" s="138" t="s">
        <v>138</v>
      </c>
      <c r="L633" s="35"/>
      <c r="M633" s="143" t="s">
        <v>3</v>
      </c>
      <c r="N633" s="144" t="s">
        <v>38</v>
      </c>
      <c r="O633" s="55"/>
      <c r="P633" s="145">
        <f>O633*H633</f>
        <v>0</v>
      </c>
      <c r="Q633" s="145">
        <v>0</v>
      </c>
      <c r="R633" s="145">
        <f>Q633*H633</f>
        <v>0</v>
      </c>
      <c r="S633" s="145">
        <v>0</v>
      </c>
      <c r="T633" s="146">
        <f>S633*H633</f>
        <v>0</v>
      </c>
      <c r="U633" s="34"/>
      <c r="V633" s="34"/>
      <c r="W633" s="34"/>
      <c r="X633" s="34"/>
      <c r="Y633" s="34"/>
      <c r="Z633" s="34"/>
      <c r="AA633" s="34"/>
      <c r="AB633" s="34"/>
      <c r="AC633" s="34"/>
      <c r="AD633" s="34"/>
      <c r="AE633" s="34"/>
      <c r="AR633" s="147" t="s">
        <v>139</v>
      </c>
      <c r="AT633" s="147" t="s">
        <v>134</v>
      </c>
      <c r="AU633" s="147" t="s">
        <v>77</v>
      </c>
      <c r="AY633" s="19" t="s">
        <v>132</v>
      </c>
      <c r="BE633" s="148">
        <f>IF(N633="základní",J633,0)</f>
        <v>0</v>
      </c>
      <c r="BF633" s="148">
        <f>IF(N633="snížená",J633,0)</f>
        <v>0</v>
      </c>
      <c r="BG633" s="148">
        <f>IF(N633="zákl. přenesená",J633,0)</f>
        <v>0</v>
      </c>
      <c r="BH633" s="148">
        <f>IF(N633="sníž. přenesená",J633,0)</f>
        <v>0</v>
      </c>
      <c r="BI633" s="148">
        <f>IF(N633="nulová",J633,0)</f>
        <v>0</v>
      </c>
      <c r="BJ633" s="19" t="s">
        <v>75</v>
      </c>
      <c r="BK633" s="148">
        <f>ROUND(I633*H633,2)</f>
        <v>0</v>
      </c>
      <c r="BL633" s="19" t="s">
        <v>139</v>
      </c>
      <c r="BM633" s="147" t="s">
        <v>820</v>
      </c>
    </row>
    <row r="634" spans="1:65" s="2" customFormat="1" ht="87.75">
      <c r="A634" s="34"/>
      <c r="B634" s="35"/>
      <c r="C634" s="34"/>
      <c r="D634" s="149" t="s">
        <v>141</v>
      </c>
      <c r="E634" s="34"/>
      <c r="F634" s="150" t="s">
        <v>821</v>
      </c>
      <c r="G634" s="34"/>
      <c r="H634" s="34"/>
      <c r="I634" s="151"/>
      <c r="J634" s="34"/>
      <c r="K634" s="34"/>
      <c r="L634" s="35"/>
      <c r="M634" s="152"/>
      <c r="N634" s="153"/>
      <c r="O634" s="55"/>
      <c r="P634" s="55"/>
      <c r="Q634" s="55"/>
      <c r="R634" s="55"/>
      <c r="S634" s="55"/>
      <c r="T634" s="56"/>
      <c r="U634" s="34"/>
      <c r="V634" s="34"/>
      <c r="W634" s="34"/>
      <c r="X634" s="34"/>
      <c r="Y634" s="34"/>
      <c r="Z634" s="34"/>
      <c r="AA634" s="34"/>
      <c r="AB634" s="34"/>
      <c r="AC634" s="34"/>
      <c r="AD634" s="34"/>
      <c r="AE634" s="34"/>
      <c r="AT634" s="19" t="s">
        <v>141</v>
      </c>
      <c r="AU634" s="19" t="s">
        <v>77</v>
      </c>
    </row>
    <row r="635" spans="1:65" s="2" customFormat="1" ht="37.9" customHeight="1">
      <c r="A635" s="34"/>
      <c r="B635" s="135"/>
      <c r="C635" s="136" t="s">
        <v>822</v>
      </c>
      <c r="D635" s="136" t="s">
        <v>134</v>
      </c>
      <c r="E635" s="137" t="s">
        <v>823</v>
      </c>
      <c r="F635" s="138" t="s">
        <v>824</v>
      </c>
      <c r="G635" s="139" t="s">
        <v>215</v>
      </c>
      <c r="H635" s="140">
        <v>233.32499999999999</v>
      </c>
      <c r="I635" s="141"/>
      <c r="J635" s="142">
        <f>ROUND(I635*H635,2)</f>
        <v>0</v>
      </c>
      <c r="K635" s="138" t="s">
        <v>138</v>
      </c>
      <c r="L635" s="35"/>
      <c r="M635" s="143" t="s">
        <v>3</v>
      </c>
      <c r="N635" s="144" t="s">
        <v>38</v>
      </c>
      <c r="O635" s="55"/>
      <c r="P635" s="145">
        <f>O635*H635</f>
        <v>0</v>
      </c>
      <c r="Q635" s="145">
        <v>0</v>
      </c>
      <c r="R635" s="145">
        <f>Q635*H635</f>
        <v>0</v>
      </c>
      <c r="S635" s="145">
        <v>0</v>
      </c>
      <c r="T635" s="146">
        <f>S635*H635</f>
        <v>0</v>
      </c>
      <c r="U635" s="34"/>
      <c r="V635" s="34"/>
      <c r="W635" s="34"/>
      <c r="X635" s="34"/>
      <c r="Y635" s="34"/>
      <c r="Z635" s="34"/>
      <c r="AA635" s="34"/>
      <c r="AB635" s="34"/>
      <c r="AC635" s="34"/>
      <c r="AD635" s="34"/>
      <c r="AE635" s="34"/>
      <c r="AR635" s="147" t="s">
        <v>139</v>
      </c>
      <c r="AT635" s="147" t="s">
        <v>134</v>
      </c>
      <c r="AU635" s="147" t="s">
        <v>77</v>
      </c>
      <c r="AY635" s="19" t="s">
        <v>132</v>
      </c>
      <c r="BE635" s="148">
        <f>IF(N635="základní",J635,0)</f>
        <v>0</v>
      </c>
      <c r="BF635" s="148">
        <f>IF(N635="snížená",J635,0)</f>
        <v>0</v>
      </c>
      <c r="BG635" s="148">
        <f>IF(N635="zákl. přenesená",J635,0)</f>
        <v>0</v>
      </c>
      <c r="BH635" s="148">
        <f>IF(N635="sníž. přenesená",J635,0)</f>
        <v>0</v>
      </c>
      <c r="BI635" s="148">
        <f>IF(N635="nulová",J635,0)</f>
        <v>0</v>
      </c>
      <c r="BJ635" s="19" t="s">
        <v>75</v>
      </c>
      <c r="BK635" s="148">
        <f>ROUND(I635*H635,2)</f>
        <v>0</v>
      </c>
      <c r="BL635" s="19" t="s">
        <v>139</v>
      </c>
      <c r="BM635" s="147" t="s">
        <v>825</v>
      </c>
    </row>
    <row r="636" spans="1:65" s="2" customFormat="1" ht="87.75">
      <c r="A636" s="34"/>
      <c r="B636" s="35"/>
      <c r="C636" s="34"/>
      <c r="D636" s="149" t="s">
        <v>141</v>
      </c>
      <c r="E636" s="34"/>
      <c r="F636" s="150" t="s">
        <v>821</v>
      </c>
      <c r="G636" s="34"/>
      <c r="H636" s="34"/>
      <c r="I636" s="151"/>
      <c r="J636" s="34"/>
      <c r="K636" s="34"/>
      <c r="L636" s="35"/>
      <c r="M636" s="152"/>
      <c r="N636" s="153"/>
      <c r="O636" s="55"/>
      <c r="P636" s="55"/>
      <c r="Q636" s="55"/>
      <c r="R636" s="55"/>
      <c r="S636" s="55"/>
      <c r="T636" s="56"/>
      <c r="U636" s="34"/>
      <c r="V636" s="34"/>
      <c r="W636" s="34"/>
      <c r="X636" s="34"/>
      <c r="Y636" s="34"/>
      <c r="Z636" s="34"/>
      <c r="AA636" s="34"/>
      <c r="AB636" s="34"/>
      <c r="AC636" s="34"/>
      <c r="AD636" s="34"/>
      <c r="AE636" s="34"/>
      <c r="AT636" s="19" t="s">
        <v>141</v>
      </c>
      <c r="AU636" s="19" t="s">
        <v>77</v>
      </c>
    </row>
    <row r="637" spans="1:65" s="14" customFormat="1">
      <c r="B637" s="161"/>
      <c r="D637" s="149" t="s">
        <v>143</v>
      </c>
      <c r="F637" s="163" t="s">
        <v>826</v>
      </c>
      <c r="H637" s="164">
        <v>233.32499999999999</v>
      </c>
      <c r="I637" s="165"/>
      <c r="L637" s="161"/>
      <c r="M637" s="166"/>
      <c r="N637" s="167"/>
      <c r="O637" s="167"/>
      <c r="P637" s="167"/>
      <c r="Q637" s="167"/>
      <c r="R637" s="167"/>
      <c r="S637" s="167"/>
      <c r="T637" s="168"/>
      <c r="AT637" s="162" t="s">
        <v>143</v>
      </c>
      <c r="AU637" s="162" t="s">
        <v>77</v>
      </c>
      <c r="AV637" s="14" t="s">
        <v>77</v>
      </c>
      <c r="AW637" s="14" t="s">
        <v>4</v>
      </c>
      <c r="AX637" s="14" t="s">
        <v>75</v>
      </c>
      <c r="AY637" s="162" t="s">
        <v>132</v>
      </c>
    </row>
    <row r="638" spans="1:65" s="2" customFormat="1" ht="37.9" customHeight="1">
      <c r="A638" s="34"/>
      <c r="B638" s="135"/>
      <c r="C638" s="136" t="s">
        <v>827</v>
      </c>
      <c r="D638" s="136" t="s">
        <v>134</v>
      </c>
      <c r="E638" s="137" t="s">
        <v>828</v>
      </c>
      <c r="F638" s="138" t="s">
        <v>829</v>
      </c>
      <c r="G638" s="139" t="s">
        <v>215</v>
      </c>
      <c r="H638" s="140">
        <v>25.925000000000001</v>
      </c>
      <c r="I638" s="141"/>
      <c r="J638" s="142">
        <f>ROUND(I638*H638,2)</f>
        <v>0</v>
      </c>
      <c r="K638" s="138" t="s">
        <v>138</v>
      </c>
      <c r="L638" s="35"/>
      <c r="M638" s="143" t="s">
        <v>3</v>
      </c>
      <c r="N638" s="144" t="s">
        <v>38</v>
      </c>
      <c r="O638" s="55"/>
      <c r="P638" s="145">
        <f>O638*H638</f>
        <v>0</v>
      </c>
      <c r="Q638" s="145">
        <v>0</v>
      </c>
      <c r="R638" s="145">
        <f>Q638*H638</f>
        <v>0</v>
      </c>
      <c r="S638" s="145">
        <v>0</v>
      </c>
      <c r="T638" s="146">
        <f>S638*H638</f>
        <v>0</v>
      </c>
      <c r="U638" s="34"/>
      <c r="V638" s="34"/>
      <c r="W638" s="34"/>
      <c r="X638" s="34"/>
      <c r="Y638" s="34"/>
      <c r="Z638" s="34"/>
      <c r="AA638" s="34"/>
      <c r="AB638" s="34"/>
      <c r="AC638" s="34"/>
      <c r="AD638" s="34"/>
      <c r="AE638" s="34"/>
      <c r="AR638" s="147" t="s">
        <v>139</v>
      </c>
      <c r="AT638" s="147" t="s">
        <v>134</v>
      </c>
      <c r="AU638" s="147" t="s">
        <v>77</v>
      </c>
      <c r="AY638" s="19" t="s">
        <v>132</v>
      </c>
      <c r="BE638" s="148">
        <f>IF(N638="základní",J638,0)</f>
        <v>0</v>
      </c>
      <c r="BF638" s="148">
        <f>IF(N638="snížená",J638,0)</f>
        <v>0</v>
      </c>
      <c r="BG638" s="148">
        <f>IF(N638="zákl. přenesená",J638,0)</f>
        <v>0</v>
      </c>
      <c r="BH638" s="148">
        <f>IF(N638="sníž. přenesená",J638,0)</f>
        <v>0</v>
      </c>
      <c r="BI638" s="148">
        <f>IF(N638="nulová",J638,0)</f>
        <v>0</v>
      </c>
      <c r="BJ638" s="19" t="s">
        <v>75</v>
      </c>
      <c r="BK638" s="148">
        <f>ROUND(I638*H638,2)</f>
        <v>0</v>
      </c>
      <c r="BL638" s="19" t="s">
        <v>139</v>
      </c>
      <c r="BM638" s="147" t="s">
        <v>830</v>
      </c>
    </row>
    <row r="639" spans="1:65" s="2" customFormat="1" ht="97.5">
      <c r="A639" s="34"/>
      <c r="B639" s="35"/>
      <c r="C639" s="34"/>
      <c r="D639" s="149" t="s">
        <v>141</v>
      </c>
      <c r="E639" s="34"/>
      <c r="F639" s="150" t="s">
        <v>831</v>
      </c>
      <c r="G639" s="34"/>
      <c r="H639" s="34"/>
      <c r="I639" s="151"/>
      <c r="J639" s="34"/>
      <c r="K639" s="34"/>
      <c r="L639" s="35"/>
      <c r="M639" s="152"/>
      <c r="N639" s="153"/>
      <c r="O639" s="55"/>
      <c r="P639" s="55"/>
      <c r="Q639" s="55"/>
      <c r="R639" s="55"/>
      <c r="S639" s="55"/>
      <c r="T639" s="56"/>
      <c r="U639" s="34"/>
      <c r="V639" s="34"/>
      <c r="W639" s="34"/>
      <c r="X639" s="34"/>
      <c r="Y639" s="34"/>
      <c r="Z639" s="34"/>
      <c r="AA639" s="34"/>
      <c r="AB639" s="34"/>
      <c r="AC639" s="34"/>
      <c r="AD639" s="34"/>
      <c r="AE639" s="34"/>
      <c r="AT639" s="19" t="s">
        <v>141</v>
      </c>
      <c r="AU639" s="19" t="s">
        <v>77</v>
      </c>
    </row>
    <row r="640" spans="1:65" s="12" customFormat="1" ht="22.9" customHeight="1">
      <c r="B640" s="122"/>
      <c r="D640" s="123" t="s">
        <v>66</v>
      </c>
      <c r="E640" s="133" t="s">
        <v>832</v>
      </c>
      <c r="F640" s="133" t="s">
        <v>833</v>
      </c>
      <c r="I640" s="125"/>
      <c r="J640" s="134">
        <f>BK640</f>
        <v>0</v>
      </c>
      <c r="L640" s="122"/>
      <c r="M640" s="127"/>
      <c r="N640" s="128"/>
      <c r="O640" s="128"/>
      <c r="P640" s="129">
        <f>SUM(P641:P642)</f>
        <v>0</v>
      </c>
      <c r="Q640" s="128"/>
      <c r="R640" s="129">
        <f>SUM(R641:R642)</f>
        <v>0</v>
      </c>
      <c r="S640" s="128"/>
      <c r="T640" s="130">
        <f>SUM(T641:T642)</f>
        <v>0</v>
      </c>
      <c r="AR640" s="123" t="s">
        <v>75</v>
      </c>
      <c r="AT640" s="131" t="s">
        <v>66</v>
      </c>
      <c r="AU640" s="131" t="s">
        <v>75</v>
      </c>
      <c r="AY640" s="123" t="s">
        <v>132</v>
      </c>
      <c r="BK640" s="132">
        <f>SUM(BK641:BK642)</f>
        <v>0</v>
      </c>
    </row>
    <row r="641" spans="1:65" s="2" customFormat="1" ht="49.15" customHeight="1">
      <c r="A641" s="34"/>
      <c r="B641" s="135"/>
      <c r="C641" s="136" t="s">
        <v>834</v>
      </c>
      <c r="D641" s="136" t="s">
        <v>134</v>
      </c>
      <c r="E641" s="137" t="s">
        <v>835</v>
      </c>
      <c r="F641" s="138" t="s">
        <v>836</v>
      </c>
      <c r="G641" s="139" t="s">
        <v>215</v>
      </c>
      <c r="H641" s="140">
        <v>239.101</v>
      </c>
      <c r="I641" s="141"/>
      <c r="J641" s="142">
        <f>ROUND(I641*H641,2)</f>
        <v>0</v>
      </c>
      <c r="K641" s="138" t="s">
        <v>138</v>
      </c>
      <c r="L641" s="35"/>
      <c r="M641" s="143" t="s">
        <v>3</v>
      </c>
      <c r="N641" s="144" t="s">
        <v>38</v>
      </c>
      <c r="O641" s="55"/>
      <c r="P641" s="145">
        <f>O641*H641</f>
        <v>0</v>
      </c>
      <c r="Q641" s="145">
        <v>0</v>
      </c>
      <c r="R641" s="145">
        <f>Q641*H641</f>
        <v>0</v>
      </c>
      <c r="S641" s="145">
        <v>0</v>
      </c>
      <c r="T641" s="146">
        <f>S641*H641</f>
        <v>0</v>
      </c>
      <c r="U641" s="34"/>
      <c r="V641" s="34"/>
      <c r="W641" s="34"/>
      <c r="X641" s="34"/>
      <c r="Y641" s="34"/>
      <c r="Z641" s="34"/>
      <c r="AA641" s="34"/>
      <c r="AB641" s="34"/>
      <c r="AC641" s="34"/>
      <c r="AD641" s="34"/>
      <c r="AE641" s="34"/>
      <c r="AR641" s="147" t="s">
        <v>139</v>
      </c>
      <c r="AT641" s="147" t="s">
        <v>134</v>
      </c>
      <c r="AU641" s="147" t="s">
        <v>77</v>
      </c>
      <c r="AY641" s="19" t="s">
        <v>132</v>
      </c>
      <c r="BE641" s="148">
        <f>IF(N641="základní",J641,0)</f>
        <v>0</v>
      </c>
      <c r="BF641" s="148">
        <f>IF(N641="snížená",J641,0)</f>
        <v>0</v>
      </c>
      <c r="BG641" s="148">
        <f>IF(N641="zákl. přenesená",J641,0)</f>
        <v>0</v>
      </c>
      <c r="BH641" s="148">
        <f>IF(N641="sníž. přenesená",J641,0)</f>
        <v>0</v>
      </c>
      <c r="BI641" s="148">
        <f>IF(N641="nulová",J641,0)</f>
        <v>0</v>
      </c>
      <c r="BJ641" s="19" t="s">
        <v>75</v>
      </c>
      <c r="BK641" s="148">
        <f>ROUND(I641*H641,2)</f>
        <v>0</v>
      </c>
      <c r="BL641" s="19" t="s">
        <v>139</v>
      </c>
      <c r="BM641" s="147" t="s">
        <v>837</v>
      </c>
    </row>
    <row r="642" spans="1:65" s="2" customFormat="1" ht="87.75">
      <c r="A642" s="34"/>
      <c r="B642" s="35"/>
      <c r="C642" s="34"/>
      <c r="D642" s="149" t="s">
        <v>141</v>
      </c>
      <c r="E642" s="34"/>
      <c r="F642" s="150" t="s">
        <v>838</v>
      </c>
      <c r="G642" s="34"/>
      <c r="H642" s="34"/>
      <c r="I642" s="151"/>
      <c r="J642" s="34"/>
      <c r="K642" s="34"/>
      <c r="L642" s="35"/>
      <c r="M642" s="152"/>
      <c r="N642" s="153"/>
      <c r="O642" s="55"/>
      <c r="P642" s="55"/>
      <c r="Q642" s="55"/>
      <c r="R642" s="55"/>
      <c r="S642" s="55"/>
      <c r="T642" s="56"/>
      <c r="U642" s="34"/>
      <c r="V642" s="34"/>
      <c r="W642" s="34"/>
      <c r="X642" s="34"/>
      <c r="Y642" s="34"/>
      <c r="Z642" s="34"/>
      <c r="AA642" s="34"/>
      <c r="AB642" s="34"/>
      <c r="AC642" s="34"/>
      <c r="AD642" s="34"/>
      <c r="AE642" s="34"/>
      <c r="AT642" s="19" t="s">
        <v>141</v>
      </c>
      <c r="AU642" s="19" t="s">
        <v>77</v>
      </c>
    </row>
    <row r="643" spans="1:65" s="12" customFormat="1" ht="25.9" customHeight="1">
      <c r="B643" s="122"/>
      <c r="D643" s="123" t="s">
        <v>66</v>
      </c>
      <c r="E643" s="124" t="s">
        <v>839</v>
      </c>
      <c r="F643" s="124" t="s">
        <v>840</v>
      </c>
      <c r="I643" s="125"/>
      <c r="J643" s="126">
        <f>BK643</f>
        <v>0</v>
      </c>
      <c r="L643" s="122"/>
      <c r="M643" s="127"/>
      <c r="N643" s="128"/>
      <c r="O643" s="128"/>
      <c r="P643" s="129">
        <f>P644+P661+P664+P670+P686+P688+P703+P707+P727+P765+P815</f>
        <v>0</v>
      </c>
      <c r="Q643" s="128"/>
      <c r="R643" s="129">
        <f>R644+R661+R664+R670+R686+R688+R703+R707+R727+R765+R815</f>
        <v>6.9822778599999999</v>
      </c>
      <c r="S643" s="128"/>
      <c r="T643" s="130">
        <f>T644+T661+T664+T670+T686+T688+T703+T707+T727+T765+T815</f>
        <v>0.50908191000000003</v>
      </c>
      <c r="AR643" s="123" t="s">
        <v>77</v>
      </c>
      <c r="AT643" s="131" t="s">
        <v>66</v>
      </c>
      <c r="AU643" s="131" t="s">
        <v>67</v>
      </c>
      <c r="AY643" s="123" t="s">
        <v>132</v>
      </c>
      <c r="BK643" s="132">
        <f>BK644+BK661+BK664+BK670+BK686+BK688+BK703+BK707+BK727+BK765+BK815</f>
        <v>0</v>
      </c>
    </row>
    <row r="644" spans="1:65" s="12" customFormat="1" ht="22.9" customHeight="1">
      <c r="B644" s="122"/>
      <c r="D644" s="123" t="s">
        <v>66</v>
      </c>
      <c r="E644" s="133" t="s">
        <v>841</v>
      </c>
      <c r="F644" s="133" t="s">
        <v>842</v>
      </c>
      <c r="I644" s="125"/>
      <c r="J644" s="134">
        <f>BK644</f>
        <v>0</v>
      </c>
      <c r="L644" s="122"/>
      <c r="M644" s="127"/>
      <c r="N644" s="128"/>
      <c r="O644" s="128"/>
      <c r="P644" s="129">
        <f>SUM(P645:P660)</f>
        <v>0</v>
      </c>
      <c r="Q644" s="128"/>
      <c r="R644" s="129">
        <f>SUM(R645:R660)</f>
        <v>0.1232583</v>
      </c>
      <c r="S644" s="128"/>
      <c r="T644" s="130">
        <f>SUM(T645:T660)</f>
        <v>0</v>
      </c>
      <c r="AR644" s="123" t="s">
        <v>77</v>
      </c>
      <c r="AT644" s="131" t="s">
        <v>66</v>
      </c>
      <c r="AU644" s="131" t="s">
        <v>75</v>
      </c>
      <c r="AY644" s="123" t="s">
        <v>132</v>
      </c>
      <c r="BK644" s="132">
        <f>SUM(BK645:BK660)</f>
        <v>0</v>
      </c>
    </row>
    <row r="645" spans="1:65" s="2" customFormat="1" ht="24.2" customHeight="1">
      <c r="A645" s="34"/>
      <c r="B645" s="135"/>
      <c r="C645" s="136" t="s">
        <v>843</v>
      </c>
      <c r="D645" s="136" t="s">
        <v>134</v>
      </c>
      <c r="E645" s="137" t="s">
        <v>844</v>
      </c>
      <c r="F645" s="138" t="s">
        <v>845</v>
      </c>
      <c r="G645" s="139" t="s">
        <v>242</v>
      </c>
      <c r="H645" s="140">
        <v>11.2</v>
      </c>
      <c r="I645" s="141"/>
      <c r="J645" s="142">
        <f>ROUND(I645*H645,2)</f>
        <v>0</v>
      </c>
      <c r="K645" s="138" t="s">
        <v>138</v>
      </c>
      <c r="L645" s="35"/>
      <c r="M645" s="143" t="s">
        <v>3</v>
      </c>
      <c r="N645" s="144" t="s">
        <v>38</v>
      </c>
      <c r="O645" s="55"/>
      <c r="P645" s="145">
        <f>O645*H645</f>
        <v>0</v>
      </c>
      <c r="Q645" s="145">
        <v>4.5100000000000001E-3</v>
      </c>
      <c r="R645" s="145">
        <f>Q645*H645</f>
        <v>5.0512000000000001E-2</v>
      </c>
      <c r="S645" s="145">
        <v>0</v>
      </c>
      <c r="T645" s="146">
        <f>S645*H645</f>
        <v>0</v>
      </c>
      <c r="U645" s="34"/>
      <c r="V645" s="34"/>
      <c r="W645" s="34"/>
      <c r="X645" s="34"/>
      <c r="Y645" s="34"/>
      <c r="Z645" s="34"/>
      <c r="AA645" s="34"/>
      <c r="AB645" s="34"/>
      <c r="AC645" s="34"/>
      <c r="AD645" s="34"/>
      <c r="AE645" s="34"/>
      <c r="AR645" s="147" t="s">
        <v>250</v>
      </c>
      <c r="AT645" s="147" t="s">
        <v>134</v>
      </c>
      <c r="AU645" s="147" t="s">
        <v>77</v>
      </c>
      <c r="AY645" s="19" t="s">
        <v>132</v>
      </c>
      <c r="BE645" s="148">
        <f>IF(N645="základní",J645,0)</f>
        <v>0</v>
      </c>
      <c r="BF645" s="148">
        <f>IF(N645="snížená",J645,0)</f>
        <v>0</v>
      </c>
      <c r="BG645" s="148">
        <f>IF(N645="zákl. přenesená",J645,0)</f>
        <v>0</v>
      </c>
      <c r="BH645" s="148">
        <f>IF(N645="sníž. přenesená",J645,0)</f>
        <v>0</v>
      </c>
      <c r="BI645" s="148">
        <f>IF(N645="nulová",J645,0)</f>
        <v>0</v>
      </c>
      <c r="BJ645" s="19" t="s">
        <v>75</v>
      </c>
      <c r="BK645" s="148">
        <f>ROUND(I645*H645,2)</f>
        <v>0</v>
      </c>
      <c r="BL645" s="19" t="s">
        <v>250</v>
      </c>
      <c r="BM645" s="147" t="s">
        <v>846</v>
      </c>
    </row>
    <row r="646" spans="1:65" s="13" customFormat="1">
      <c r="B646" s="154"/>
      <c r="D646" s="149" t="s">
        <v>143</v>
      </c>
      <c r="E646" s="155" t="s">
        <v>3</v>
      </c>
      <c r="F646" s="156" t="s">
        <v>507</v>
      </c>
      <c r="H646" s="155" t="s">
        <v>3</v>
      </c>
      <c r="I646" s="157"/>
      <c r="L646" s="154"/>
      <c r="M646" s="158"/>
      <c r="N646" s="159"/>
      <c r="O646" s="159"/>
      <c r="P646" s="159"/>
      <c r="Q646" s="159"/>
      <c r="R646" s="159"/>
      <c r="S646" s="159"/>
      <c r="T646" s="160"/>
      <c r="AT646" s="155" t="s">
        <v>143</v>
      </c>
      <c r="AU646" s="155" t="s">
        <v>77</v>
      </c>
      <c r="AV646" s="13" t="s">
        <v>75</v>
      </c>
      <c r="AW646" s="13" t="s">
        <v>29</v>
      </c>
      <c r="AX646" s="13" t="s">
        <v>67</v>
      </c>
      <c r="AY646" s="155" t="s">
        <v>132</v>
      </c>
    </row>
    <row r="647" spans="1:65" s="14" customFormat="1">
      <c r="B647" s="161"/>
      <c r="D647" s="149" t="s">
        <v>143</v>
      </c>
      <c r="E647" s="162" t="s">
        <v>3</v>
      </c>
      <c r="F647" s="163" t="s">
        <v>847</v>
      </c>
      <c r="H647" s="164">
        <v>5.6</v>
      </c>
      <c r="I647" s="165"/>
      <c r="L647" s="161"/>
      <c r="M647" s="166"/>
      <c r="N647" s="167"/>
      <c r="O647" s="167"/>
      <c r="P647" s="167"/>
      <c r="Q647" s="167"/>
      <c r="R647" s="167"/>
      <c r="S647" s="167"/>
      <c r="T647" s="168"/>
      <c r="AT647" s="162" t="s">
        <v>143</v>
      </c>
      <c r="AU647" s="162" t="s">
        <v>77</v>
      </c>
      <c r="AV647" s="14" t="s">
        <v>77</v>
      </c>
      <c r="AW647" s="14" t="s">
        <v>29</v>
      </c>
      <c r="AX647" s="14" t="s">
        <v>67</v>
      </c>
      <c r="AY647" s="162" t="s">
        <v>132</v>
      </c>
    </row>
    <row r="648" spans="1:65" s="13" customFormat="1">
      <c r="B648" s="154"/>
      <c r="D648" s="149" t="s">
        <v>143</v>
      </c>
      <c r="E648" s="155" t="s">
        <v>3</v>
      </c>
      <c r="F648" s="156" t="s">
        <v>510</v>
      </c>
      <c r="H648" s="155" t="s">
        <v>3</v>
      </c>
      <c r="I648" s="157"/>
      <c r="L648" s="154"/>
      <c r="M648" s="158"/>
      <c r="N648" s="159"/>
      <c r="O648" s="159"/>
      <c r="P648" s="159"/>
      <c r="Q648" s="159"/>
      <c r="R648" s="159"/>
      <c r="S648" s="159"/>
      <c r="T648" s="160"/>
      <c r="AT648" s="155" t="s">
        <v>143</v>
      </c>
      <c r="AU648" s="155" t="s">
        <v>77</v>
      </c>
      <c r="AV648" s="13" t="s">
        <v>75</v>
      </c>
      <c r="AW648" s="13" t="s">
        <v>29</v>
      </c>
      <c r="AX648" s="13" t="s">
        <v>67</v>
      </c>
      <c r="AY648" s="155" t="s">
        <v>132</v>
      </c>
    </row>
    <row r="649" spans="1:65" s="14" customFormat="1">
      <c r="B649" s="161"/>
      <c r="D649" s="149" t="s">
        <v>143</v>
      </c>
      <c r="E649" s="162" t="s">
        <v>3</v>
      </c>
      <c r="F649" s="163" t="s">
        <v>847</v>
      </c>
      <c r="H649" s="164">
        <v>5.6</v>
      </c>
      <c r="I649" s="165"/>
      <c r="L649" s="161"/>
      <c r="M649" s="166"/>
      <c r="N649" s="167"/>
      <c r="O649" s="167"/>
      <c r="P649" s="167"/>
      <c r="Q649" s="167"/>
      <c r="R649" s="167"/>
      <c r="S649" s="167"/>
      <c r="T649" s="168"/>
      <c r="AT649" s="162" t="s">
        <v>143</v>
      </c>
      <c r="AU649" s="162" t="s">
        <v>77</v>
      </c>
      <c r="AV649" s="14" t="s">
        <v>77</v>
      </c>
      <c r="AW649" s="14" t="s">
        <v>29</v>
      </c>
      <c r="AX649" s="14" t="s">
        <v>67</v>
      </c>
      <c r="AY649" s="162" t="s">
        <v>132</v>
      </c>
    </row>
    <row r="650" spans="1:65" s="15" customFormat="1">
      <c r="B650" s="169"/>
      <c r="D650" s="149" t="s">
        <v>143</v>
      </c>
      <c r="E650" s="170" t="s">
        <v>3</v>
      </c>
      <c r="F650" s="171" t="s">
        <v>148</v>
      </c>
      <c r="H650" s="172">
        <v>11.2</v>
      </c>
      <c r="I650" s="173"/>
      <c r="L650" s="169"/>
      <c r="M650" s="174"/>
      <c r="N650" s="175"/>
      <c r="O650" s="175"/>
      <c r="P650" s="175"/>
      <c r="Q650" s="175"/>
      <c r="R650" s="175"/>
      <c r="S650" s="175"/>
      <c r="T650" s="176"/>
      <c r="AT650" s="170" t="s">
        <v>143</v>
      </c>
      <c r="AU650" s="170" t="s">
        <v>77</v>
      </c>
      <c r="AV650" s="15" t="s">
        <v>139</v>
      </c>
      <c r="AW650" s="15" t="s">
        <v>29</v>
      </c>
      <c r="AX650" s="15" t="s">
        <v>75</v>
      </c>
      <c r="AY650" s="170" t="s">
        <v>132</v>
      </c>
    </row>
    <row r="651" spans="1:65" s="2" customFormat="1" ht="24.2" customHeight="1">
      <c r="A651" s="34"/>
      <c r="B651" s="135"/>
      <c r="C651" s="136" t="s">
        <v>848</v>
      </c>
      <c r="D651" s="136" t="s">
        <v>134</v>
      </c>
      <c r="E651" s="137" t="s">
        <v>849</v>
      </c>
      <c r="F651" s="138" t="s">
        <v>850</v>
      </c>
      <c r="G651" s="139" t="s">
        <v>242</v>
      </c>
      <c r="H651" s="140">
        <v>16.13</v>
      </c>
      <c r="I651" s="141"/>
      <c r="J651" s="142">
        <f>ROUND(I651*H651,2)</f>
        <v>0</v>
      </c>
      <c r="K651" s="138" t="s">
        <v>138</v>
      </c>
      <c r="L651" s="35"/>
      <c r="M651" s="143" t="s">
        <v>3</v>
      </c>
      <c r="N651" s="144" t="s">
        <v>38</v>
      </c>
      <c r="O651" s="55"/>
      <c r="P651" s="145">
        <f>O651*H651</f>
        <v>0</v>
      </c>
      <c r="Q651" s="145">
        <v>4.5100000000000001E-3</v>
      </c>
      <c r="R651" s="145">
        <f>Q651*H651</f>
        <v>7.27463E-2</v>
      </c>
      <c r="S651" s="145">
        <v>0</v>
      </c>
      <c r="T651" s="146">
        <f>S651*H651</f>
        <v>0</v>
      </c>
      <c r="U651" s="34"/>
      <c r="V651" s="34"/>
      <c r="W651" s="34"/>
      <c r="X651" s="34"/>
      <c r="Y651" s="34"/>
      <c r="Z651" s="34"/>
      <c r="AA651" s="34"/>
      <c r="AB651" s="34"/>
      <c r="AC651" s="34"/>
      <c r="AD651" s="34"/>
      <c r="AE651" s="34"/>
      <c r="AR651" s="147" t="s">
        <v>250</v>
      </c>
      <c r="AT651" s="147" t="s">
        <v>134</v>
      </c>
      <c r="AU651" s="147" t="s">
        <v>77</v>
      </c>
      <c r="AY651" s="19" t="s">
        <v>132</v>
      </c>
      <c r="BE651" s="148">
        <f>IF(N651="základní",J651,0)</f>
        <v>0</v>
      </c>
      <c r="BF651" s="148">
        <f>IF(N651="snížená",J651,0)</f>
        <v>0</v>
      </c>
      <c r="BG651" s="148">
        <f>IF(N651="zákl. přenesená",J651,0)</f>
        <v>0</v>
      </c>
      <c r="BH651" s="148">
        <f>IF(N651="sníž. přenesená",J651,0)</f>
        <v>0</v>
      </c>
      <c r="BI651" s="148">
        <f>IF(N651="nulová",J651,0)</f>
        <v>0</v>
      </c>
      <c r="BJ651" s="19" t="s">
        <v>75</v>
      </c>
      <c r="BK651" s="148">
        <f>ROUND(I651*H651,2)</f>
        <v>0</v>
      </c>
      <c r="BL651" s="19" t="s">
        <v>250</v>
      </c>
      <c r="BM651" s="147" t="s">
        <v>851</v>
      </c>
    </row>
    <row r="652" spans="1:65" s="13" customFormat="1">
      <c r="B652" s="154"/>
      <c r="D652" s="149" t="s">
        <v>143</v>
      </c>
      <c r="E652" s="155" t="s">
        <v>3</v>
      </c>
      <c r="F652" s="156" t="s">
        <v>507</v>
      </c>
      <c r="H652" s="155" t="s">
        <v>3</v>
      </c>
      <c r="I652" s="157"/>
      <c r="L652" s="154"/>
      <c r="M652" s="158"/>
      <c r="N652" s="159"/>
      <c r="O652" s="159"/>
      <c r="P652" s="159"/>
      <c r="Q652" s="159"/>
      <c r="R652" s="159"/>
      <c r="S652" s="159"/>
      <c r="T652" s="160"/>
      <c r="AT652" s="155" t="s">
        <v>143</v>
      </c>
      <c r="AU652" s="155" t="s">
        <v>77</v>
      </c>
      <c r="AV652" s="13" t="s">
        <v>75</v>
      </c>
      <c r="AW652" s="13" t="s">
        <v>29</v>
      </c>
      <c r="AX652" s="13" t="s">
        <v>67</v>
      </c>
      <c r="AY652" s="155" t="s">
        <v>132</v>
      </c>
    </row>
    <row r="653" spans="1:65" s="14" customFormat="1">
      <c r="B653" s="161"/>
      <c r="D653" s="149" t="s">
        <v>143</v>
      </c>
      <c r="E653" s="162" t="s">
        <v>3</v>
      </c>
      <c r="F653" s="163" t="s">
        <v>852</v>
      </c>
      <c r="H653" s="164">
        <v>8.0649999999999995</v>
      </c>
      <c r="I653" s="165"/>
      <c r="L653" s="161"/>
      <c r="M653" s="166"/>
      <c r="N653" s="167"/>
      <c r="O653" s="167"/>
      <c r="P653" s="167"/>
      <c r="Q653" s="167"/>
      <c r="R653" s="167"/>
      <c r="S653" s="167"/>
      <c r="T653" s="168"/>
      <c r="AT653" s="162" t="s">
        <v>143</v>
      </c>
      <c r="AU653" s="162" t="s">
        <v>77</v>
      </c>
      <c r="AV653" s="14" t="s">
        <v>77</v>
      </c>
      <c r="AW653" s="14" t="s">
        <v>29</v>
      </c>
      <c r="AX653" s="14" t="s">
        <v>67</v>
      </c>
      <c r="AY653" s="162" t="s">
        <v>132</v>
      </c>
    </row>
    <row r="654" spans="1:65" s="13" customFormat="1">
      <c r="B654" s="154"/>
      <c r="D654" s="149" t="s">
        <v>143</v>
      </c>
      <c r="E654" s="155" t="s">
        <v>3</v>
      </c>
      <c r="F654" s="156" t="s">
        <v>510</v>
      </c>
      <c r="H654" s="155" t="s">
        <v>3</v>
      </c>
      <c r="I654" s="157"/>
      <c r="L654" s="154"/>
      <c r="M654" s="158"/>
      <c r="N654" s="159"/>
      <c r="O654" s="159"/>
      <c r="P654" s="159"/>
      <c r="Q654" s="159"/>
      <c r="R654" s="159"/>
      <c r="S654" s="159"/>
      <c r="T654" s="160"/>
      <c r="AT654" s="155" t="s">
        <v>143</v>
      </c>
      <c r="AU654" s="155" t="s">
        <v>77</v>
      </c>
      <c r="AV654" s="13" t="s">
        <v>75</v>
      </c>
      <c r="AW654" s="13" t="s">
        <v>29</v>
      </c>
      <c r="AX654" s="13" t="s">
        <v>67</v>
      </c>
      <c r="AY654" s="155" t="s">
        <v>132</v>
      </c>
    </row>
    <row r="655" spans="1:65" s="14" customFormat="1">
      <c r="B655" s="161"/>
      <c r="D655" s="149" t="s">
        <v>143</v>
      </c>
      <c r="E655" s="162" t="s">
        <v>3</v>
      </c>
      <c r="F655" s="163" t="s">
        <v>852</v>
      </c>
      <c r="H655" s="164">
        <v>8.0649999999999995</v>
      </c>
      <c r="I655" s="165"/>
      <c r="L655" s="161"/>
      <c r="M655" s="166"/>
      <c r="N655" s="167"/>
      <c r="O655" s="167"/>
      <c r="P655" s="167"/>
      <c r="Q655" s="167"/>
      <c r="R655" s="167"/>
      <c r="S655" s="167"/>
      <c r="T655" s="168"/>
      <c r="AT655" s="162" t="s">
        <v>143</v>
      </c>
      <c r="AU655" s="162" t="s">
        <v>77</v>
      </c>
      <c r="AV655" s="14" t="s">
        <v>77</v>
      </c>
      <c r="AW655" s="14" t="s">
        <v>29</v>
      </c>
      <c r="AX655" s="14" t="s">
        <v>67</v>
      </c>
      <c r="AY655" s="162" t="s">
        <v>132</v>
      </c>
    </row>
    <row r="656" spans="1:65" s="15" customFormat="1">
      <c r="B656" s="169"/>
      <c r="D656" s="149" t="s">
        <v>143</v>
      </c>
      <c r="E656" s="170" t="s">
        <v>3</v>
      </c>
      <c r="F656" s="171" t="s">
        <v>148</v>
      </c>
      <c r="H656" s="172">
        <v>16.13</v>
      </c>
      <c r="I656" s="173"/>
      <c r="L656" s="169"/>
      <c r="M656" s="174"/>
      <c r="N656" s="175"/>
      <c r="O656" s="175"/>
      <c r="P656" s="175"/>
      <c r="Q656" s="175"/>
      <c r="R656" s="175"/>
      <c r="S656" s="175"/>
      <c r="T656" s="176"/>
      <c r="AT656" s="170" t="s">
        <v>143</v>
      </c>
      <c r="AU656" s="170" t="s">
        <v>77</v>
      </c>
      <c r="AV656" s="15" t="s">
        <v>139</v>
      </c>
      <c r="AW656" s="15" t="s">
        <v>29</v>
      </c>
      <c r="AX656" s="15" t="s">
        <v>75</v>
      </c>
      <c r="AY656" s="170" t="s">
        <v>132</v>
      </c>
    </row>
    <row r="657" spans="1:65" s="2" customFormat="1" ht="49.15" customHeight="1">
      <c r="A657" s="34"/>
      <c r="B657" s="135"/>
      <c r="C657" s="136" t="s">
        <v>853</v>
      </c>
      <c r="D657" s="136" t="s">
        <v>134</v>
      </c>
      <c r="E657" s="137" t="s">
        <v>854</v>
      </c>
      <c r="F657" s="138" t="s">
        <v>855</v>
      </c>
      <c r="G657" s="139" t="s">
        <v>215</v>
      </c>
      <c r="H657" s="140">
        <v>0.123</v>
      </c>
      <c r="I657" s="141"/>
      <c r="J657" s="142">
        <f>ROUND(I657*H657,2)</f>
        <v>0</v>
      </c>
      <c r="K657" s="138" t="s">
        <v>138</v>
      </c>
      <c r="L657" s="35"/>
      <c r="M657" s="143" t="s">
        <v>3</v>
      </c>
      <c r="N657" s="144" t="s">
        <v>38</v>
      </c>
      <c r="O657" s="55"/>
      <c r="P657" s="145">
        <f>O657*H657</f>
        <v>0</v>
      </c>
      <c r="Q657" s="145">
        <v>0</v>
      </c>
      <c r="R657" s="145">
        <f>Q657*H657</f>
        <v>0</v>
      </c>
      <c r="S657" s="145">
        <v>0</v>
      </c>
      <c r="T657" s="146">
        <f>S657*H657</f>
        <v>0</v>
      </c>
      <c r="U657" s="34"/>
      <c r="V657" s="34"/>
      <c r="W657" s="34"/>
      <c r="X657" s="34"/>
      <c r="Y657" s="34"/>
      <c r="Z657" s="34"/>
      <c r="AA657" s="34"/>
      <c r="AB657" s="34"/>
      <c r="AC657" s="34"/>
      <c r="AD657" s="34"/>
      <c r="AE657" s="34"/>
      <c r="AR657" s="147" t="s">
        <v>250</v>
      </c>
      <c r="AT657" s="147" t="s">
        <v>134</v>
      </c>
      <c r="AU657" s="147" t="s">
        <v>77</v>
      </c>
      <c r="AY657" s="19" t="s">
        <v>132</v>
      </c>
      <c r="BE657" s="148">
        <f>IF(N657="základní",J657,0)</f>
        <v>0</v>
      </c>
      <c r="BF657" s="148">
        <f>IF(N657="snížená",J657,0)</f>
        <v>0</v>
      </c>
      <c r="BG657" s="148">
        <f>IF(N657="zákl. přenesená",J657,0)</f>
        <v>0</v>
      </c>
      <c r="BH657" s="148">
        <f>IF(N657="sníž. přenesená",J657,0)</f>
        <v>0</v>
      </c>
      <c r="BI657" s="148">
        <f>IF(N657="nulová",J657,0)</f>
        <v>0</v>
      </c>
      <c r="BJ657" s="19" t="s">
        <v>75</v>
      </c>
      <c r="BK657" s="148">
        <f>ROUND(I657*H657,2)</f>
        <v>0</v>
      </c>
      <c r="BL657" s="19" t="s">
        <v>250</v>
      </c>
      <c r="BM657" s="147" t="s">
        <v>856</v>
      </c>
    </row>
    <row r="658" spans="1:65" s="2" customFormat="1" ht="126.75">
      <c r="A658" s="34"/>
      <c r="B658" s="35"/>
      <c r="C658" s="34"/>
      <c r="D658" s="149" t="s">
        <v>141</v>
      </c>
      <c r="E658" s="34"/>
      <c r="F658" s="150" t="s">
        <v>857</v>
      </c>
      <c r="G658" s="34"/>
      <c r="H658" s="34"/>
      <c r="I658" s="151"/>
      <c r="J658" s="34"/>
      <c r="K658" s="34"/>
      <c r="L658" s="35"/>
      <c r="M658" s="152"/>
      <c r="N658" s="153"/>
      <c r="O658" s="55"/>
      <c r="P658" s="55"/>
      <c r="Q658" s="55"/>
      <c r="R658" s="55"/>
      <c r="S658" s="55"/>
      <c r="T658" s="56"/>
      <c r="U658" s="34"/>
      <c r="V658" s="34"/>
      <c r="W658" s="34"/>
      <c r="X658" s="34"/>
      <c r="Y658" s="34"/>
      <c r="Z658" s="34"/>
      <c r="AA658" s="34"/>
      <c r="AB658" s="34"/>
      <c r="AC658" s="34"/>
      <c r="AD658" s="34"/>
      <c r="AE658" s="34"/>
      <c r="AT658" s="19" t="s">
        <v>141</v>
      </c>
      <c r="AU658" s="19" t="s">
        <v>77</v>
      </c>
    </row>
    <row r="659" spans="1:65" s="2" customFormat="1" ht="49.15" customHeight="1">
      <c r="A659" s="34"/>
      <c r="B659" s="135"/>
      <c r="C659" s="136" t="s">
        <v>858</v>
      </c>
      <c r="D659" s="136" t="s">
        <v>134</v>
      </c>
      <c r="E659" s="137" t="s">
        <v>859</v>
      </c>
      <c r="F659" s="138" t="s">
        <v>860</v>
      </c>
      <c r="G659" s="139" t="s">
        <v>215</v>
      </c>
      <c r="H659" s="140">
        <v>0.123</v>
      </c>
      <c r="I659" s="141"/>
      <c r="J659" s="142">
        <f>ROUND(I659*H659,2)</f>
        <v>0</v>
      </c>
      <c r="K659" s="138" t="s">
        <v>138</v>
      </c>
      <c r="L659" s="35"/>
      <c r="M659" s="143" t="s">
        <v>3</v>
      </c>
      <c r="N659" s="144" t="s">
        <v>38</v>
      </c>
      <c r="O659" s="55"/>
      <c r="P659" s="145">
        <f>O659*H659</f>
        <v>0</v>
      </c>
      <c r="Q659" s="145">
        <v>0</v>
      </c>
      <c r="R659" s="145">
        <f>Q659*H659</f>
        <v>0</v>
      </c>
      <c r="S659" s="145">
        <v>0</v>
      </c>
      <c r="T659" s="146">
        <f>S659*H659</f>
        <v>0</v>
      </c>
      <c r="U659" s="34"/>
      <c r="V659" s="34"/>
      <c r="W659" s="34"/>
      <c r="X659" s="34"/>
      <c r="Y659" s="34"/>
      <c r="Z659" s="34"/>
      <c r="AA659" s="34"/>
      <c r="AB659" s="34"/>
      <c r="AC659" s="34"/>
      <c r="AD659" s="34"/>
      <c r="AE659" s="34"/>
      <c r="AR659" s="147" t="s">
        <v>250</v>
      </c>
      <c r="AT659" s="147" t="s">
        <v>134</v>
      </c>
      <c r="AU659" s="147" t="s">
        <v>77</v>
      </c>
      <c r="AY659" s="19" t="s">
        <v>132</v>
      </c>
      <c r="BE659" s="148">
        <f>IF(N659="základní",J659,0)</f>
        <v>0</v>
      </c>
      <c r="BF659" s="148">
        <f>IF(N659="snížená",J659,0)</f>
        <v>0</v>
      </c>
      <c r="BG659" s="148">
        <f>IF(N659="zákl. přenesená",J659,0)</f>
        <v>0</v>
      </c>
      <c r="BH659" s="148">
        <f>IF(N659="sníž. přenesená",J659,0)</f>
        <v>0</v>
      </c>
      <c r="BI659" s="148">
        <f>IF(N659="nulová",J659,0)</f>
        <v>0</v>
      </c>
      <c r="BJ659" s="19" t="s">
        <v>75</v>
      </c>
      <c r="BK659" s="148">
        <f>ROUND(I659*H659,2)</f>
        <v>0</v>
      </c>
      <c r="BL659" s="19" t="s">
        <v>250</v>
      </c>
      <c r="BM659" s="147" t="s">
        <v>861</v>
      </c>
    </row>
    <row r="660" spans="1:65" s="2" customFormat="1" ht="126.75">
      <c r="A660" s="34"/>
      <c r="B660" s="35"/>
      <c r="C660" s="34"/>
      <c r="D660" s="149" t="s">
        <v>141</v>
      </c>
      <c r="E660" s="34"/>
      <c r="F660" s="150" t="s">
        <v>857</v>
      </c>
      <c r="G660" s="34"/>
      <c r="H660" s="34"/>
      <c r="I660" s="151"/>
      <c r="J660" s="34"/>
      <c r="K660" s="34"/>
      <c r="L660" s="35"/>
      <c r="M660" s="152"/>
      <c r="N660" s="153"/>
      <c r="O660" s="55"/>
      <c r="P660" s="55"/>
      <c r="Q660" s="55"/>
      <c r="R660" s="55"/>
      <c r="S660" s="55"/>
      <c r="T660" s="56"/>
      <c r="U660" s="34"/>
      <c r="V660" s="34"/>
      <c r="W660" s="34"/>
      <c r="X660" s="34"/>
      <c r="Y660" s="34"/>
      <c r="Z660" s="34"/>
      <c r="AA660" s="34"/>
      <c r="AB660" s="34"/>
      <c r="AC660" s="34"/>
      <c r="AD660" s="34"/>
      <c r="AE660" s="34"/>
      <c r="AT660" s="19" t="s">
        <v>141</v>
      </c>
      <c r="AU660" s="19" t="s">
        <v>77</v>
      </c>
    </row>
    <row r="661" spans="1:65" s="12" customFormat="1" ht="22.9" customHeight="1">
      <c r="B661" s="122"/>
      <c r="D661" s="123" t="s">
        <v>66</v>
      </c>
      <c r="E661" s="133" t="s">
        <v>862</v>
      </c>
      <c r="F661" s="133" t="s">
        <v>863</v>
      </c>
      <c r="I661" s="125"/>
      <c r="J661" s="134">
        <f>BK661</f>
        <v>0</v>
      </c>
      <c r="L661" s="122"/>
      <c r="M661" s="127"/>
      <c r="N661" s="128"/>
      <c r="O661" s="128"/>
      <c r="P661" s="129">
        <f>SUM(P662:P663)</f>
        <v>0</v>
      </c>
      <c r="Q661" s="128"/>
      <c r="R661" s="129">
        <f>SUM(R662:R663)</f>
        <v>0</v>
      </c>
      <c r="S661" s="128"/>
      <c r="T661" s="130">
        <f>SUM(T662:T663)</f>
        <v>0</v>
      </c>
      <c r="AR661" s="123" t="s">
        <v>77</v>
      </c>
      <c r="AT661" s="131" t="s">
        <v>66</v>
      </c>
      <c r="AU661" s="131" t="s">
        <v>75</v>
      </c>
      <c r="AY661" s="123" t="s">
        <v>132</v>
      </c>
      <c r="BK661" s="132">
        <f>SUM(BK662:BK663)</f>
        <v>0</v>
      </c>
    </row>
    <row r="662" spans="1:65" s="2" customFormat="1" ht="24.2" customHeight="1">
      <c r="A662" s="34"/>
      <c r="B662" s="135"/>
      <c r="C662" s="136" t="s">
        <v>864</v>
      </c>
      <c r="D662" s="136" t="s">
        <v>134</v>
      </c>
      <c r="E662" s="137" t="s">
        <v>865</v>
      </c>
      <c r="F662" s="138" t="s">
        <v>866</v>
      </c>
      <c r="G662" s="139" t="s">
        <v>331</v>
      </c>
      <c r="H662" s="140">
        <v>0</v>
      </c>
      <c r="I662" s="141"/>
      <c r="J662" s="142">
        <f>ROUND(I662*H662,2)</f>
        <v>0</v>
      </c>
      <c r="K662" s="138" t="s">
        <v>138</v>
      </c>
      <c r="L662" s="35"/>
      <c r="M662" s="143" t="s">
        <v>3</v>
      </c>
      <c r="N662" s="144" t="s">
        <v>38</v>
      </c>
      <c r="O662" s="55"/>
      <c r="P662" s="145">
        <f>O662*H662</f>
        <v>0</v>
      </c>
      <c r="Q662" s="145">
        <v>0</v>
      </c>
      <c r="R662" s="145">
        <f>Q662*H662</f>
        <v>0</v>
      </c>
      <c r="S662" s="145">
        <v>2.63E-3</v>
      </c>
      <c r="T662" s="146">
        <f>S662*H662</f>
        <v>0</v>
      </c>
      <c r="U662" s="34"/>
      <c r="V662" s="34"/>
      <c r="W662" s="34"/>
      <c r="X662" s="34"/>
      <c r="Y662" s="34"/>
      <c r="Z662" s="34"/>
      <c r="AA662" s="34"/>
      <c r="AB662" s="34"/>
      <c r="AC662" s="34"/>
      <c r="AD662" s="34"/>
      <c r="AE662" s="34"/>
      <c r="AR662" s="147" t="s">
        <v>250</v>
      </c>
      <c r="AT662" s="147" t="s">
        <v>134</v>
      </c>
      <c r="AU662" s="147" t="s">
        <v>77</v>
      </c>
      <c r="AY662" s="19" t="s">
        <v>132</v>
      </c>
      <c r="BE662" s="148">
        <f>IF(N662="základní",J662,0)</f>
        <v>0</v>
      </c>
      <c r="BF662" s="148">
        <f>IF(N662="snížená",J662,0)</f>
        <v>0</v>
      </c>
      <c r="BG662" s="148">
        <f>IF(N662="zákl. přenesená",J662,0)</f>
        <v>0</v>
      </c>
      <c r="BH662" s="148">
        <f>IF(N662="sníž. přenesená",J662,0)</f>
        <v>0</v>
      </c>
      <c r="BI662" s="148">
        <f>IF(N662="nulová",J662,0)</f>
        <v>0</v>
      </c>
      <c r="BJ662" s="19" t="s">
        <v>75</v>
      </c>
      <c r="BK662" s="148">
        <f>ROUND(I662*H662,2)</f>
        <v>0</v>
      </c>
      <c r="BL662" s="19" t="s">
        <v>250</v>
      </c>
      <c r="BM662" s="147" t="s">
        <v>867</v>
      </c>
    </row>
    <row r="663" spans="1:65" s="2" customFormat="1" ht="39">
      <c r="A663" s="34"/>
      <c r="B663" s="35"/>
      <c r="C663" s="34"/>
      <c r="D663" s="149" t="s">
        <v>141</v>
      </c>
      <c r="E663" s="34"/>
      <c r="F663" s="150" t="s">
        <v>868</v>
      </c>
      <c r="G663" s="34"/>
      <c r="H663" s="34"/>
      <c r="I663" s="151"/>
      <c r="J663" s="34"/>
      <c r="K663" s="34"/>
      <c r="L663" s="35"/>
      <c r="M663" s="152"/>
      <c r="N663" s="153"/>
      <c r="O663" s="55"/>
      <c r="P663" s="55"/>
      <c r="Q663" s="55"/>
      <c r="R663" s="55"/>
      <c r="S663" s="55"/>
      <c r="T663" s="56"/>
      <c r="U663" s="34"/>
      <c r="V663" s="34"/>
      <c r="W663" s="34"/>
      <c r="X663" s="34"/>
      <c r="Y663" s="34"/>
      <c r="Z663" s="34"/>
      <c r="AA663" s="34"/>
      <c r="AB663" s="34"/>
      <c r="AC663" s="34"/>
      <c r="AD663" s="34"/>
      <c r="AE663" s="34"/>
      <c r="AT663" s="19" t="s">
        <v>141</v>
      </c>
      <c r="AU663" s="19" t="s">
        <v>77</v>
      </c>
    </row>
    <row r="664" spans="1:65" s="12" customFormat="1" ht="22.9" customHeight="1">
      <c r="B664" s="122"/>
      <c r="D664" s="123" t="s">
        <v>66</v>
      </c>
      <c r="E664" s="133" t="s">
        <v>869</v>
      </c>
      <c r="F664" s="133" t="s">
        <v>870</v>
      </c>
      <c r="I664" s="125"/>
      <c r="J664" s="134">
        <f>BK664</f>
        <v>0</v>
      </c>
      <c r="L664" s="122"/>
      <c r="M664" s="127"/>
      <c r="N664" s="128"/>
      <c r="O664" s="128"/>
      <c r="P664" s="129">
        <f>SUM(P665:P669)</f>
        <v>0</v>
      </c>
      <c r="Q664" s="128"/>
      <c r="R664" s="129">
        <f>SUM(R665:R669)</f>
        <v>0</v>
      </c>
      <c r="S664" s="128"/>
      <c r="T664" s="130">
        <f>SUM(T665:T669)</f>
        <v>0.18418000000000001</v>
      </c>
      <c r="AR664" s="123" t="s">
        <v>77</v>
      </c>
      <c r="AT664" s="131" t="s">
        <v>66</v>
      </c>
      <c r="AU664" s="131" t="s">
        <v>75</v>
      </c>
      <c r="AY664" s="123" t="s">
        <v>132</v>
      </c>
      <c r="BK664" s="132">
        <f>SUM(BK665:BK669)</f>
        <v>0</v>
      </c>
    </row>
    <row r="665" spans="1:65" s="2" customFormat="1" ht="24.2" customHeight="1">
      <c r="A665" s="34"/>
      <c r="B665" s="135"/>
      <c r="C665" s="136" t="s">
        <v>871</v>
      </c>
      <c r="D665" s="136" t="s">
        <v>134</v>
      </c>
      <c r="E665" s="137" t="s">
        <v>872</v>
      </c>
      <c r="F665" s="138" t="s">
        <v>873</v>
      </c>
      <c r="G665" s="139" t="s">
        <v>874</v>
      </c>
      <c r="H665" s="140">
        <v>2</v>
      </c>
      <c r="I665" s="141"/>
      <c r="J665" s="142">
        <f>ROUND(I665*H665,2)</f>
        <v>0</v>
      </c>
      <c r="K665" s="138" t="s">
        <v>138</v>
      </c>
      <c r="L665" s="35"/>
      <c r="M665" s="143" t="s">
        <v>3</v>
      </c>
      <c r="N665" s="144" t="s">
        <v>38</v>
      </c>
      <c r="O665" s="55"/>
      <c r="P665" s="145">
        <f>O665*H665</f>
        <v>0</v>
      </c>
      <c r="Q665" s="145">
        <v>0</v>
      </c>
      <c r="R665" s="145">
        <f>Q665*H665</f>
        <v>0</v>
      </c>
      <c r="S665" s="145">
        <v>1.933E-2</v>
      </c>
      <c r="T665" s="146">
        <f>S665*H665</f>
        <v>3.866E-2</v>
      </c>
      <c r="U665" s="34"/>
      <c r="V665" s="34"/>
      <c r="W665" s="34"/>
      <c r="X665" s="34"/>
      <c r="Y665" s="34"/>
      <c r="Z665" s="34"/>
      <c r="AA665" s="34"/>
      <c r="AB665" s="34"/>
      <c r="AC665" s="34"/>
      <c r="AD665" s="34"/>
      <c r="AE665" s="34"/>
      <c r="AR665" s="147" t="s">
        <v>250</v>
      </c>
      <c r="AT665" s="147" t="s">
        <v>134</v>
      </c>
      <c r="AU665" s="147" t="s">
        <v>77</v>
      </c>
      <c r="AY665" s="19" t="s">
        <v>132</v>
      </c>
      <c r="BE665" s="148">
        <f>IF(N665="základní",J665,0)</f>
        <v>0</v>
      </c>
      <c r="BF665" s="148">
        <f>IF(N665="snížená",J665,0)</f>
        <v>0</v>
      </c>
      <c r="BG665" s="148">
        <f>IF(N665="zákl. přenesená",J665,0)</f>
        <v>0</v>
      </c>
      <c r="BH665" s="148">
        <f>IF(N665="sníž. přenesená",J665,0)</f>
        <v>0</v>
      </c>
      <c r="BI665" s="148">
        <f>IF(N665="nulová",J665,0)</f>
        <v>0</v>
      </c>
      <c r="BJ665" s="19" t="s">
        <v>75</v>
      </c>
      <c r="BK665" s="148">
        <f>ROUND(I665*H665,2)</f>
        <v>0</v>
      </c>
      <c r="BL665" s="19" t="s">
        <v>250</v>
      </c>
      <c r="BM665" s="147" t="s">
        <v>875</v>
      </c>
    </row>
    <row r="666" spans="1:65" s="2" customFormat="1" ht="14.45" customHeight="1">
      <c r="A666" s="34"/>
      <c r="B666" s="135"/>
      <c r="C666" s="136" t="s">
        <v>876</v>
      </c>
      <c r="D666" s="136" t="s">
        <v>134</v>
      </c>
      <c r="E666" s="137" t="s">
        <v>877</v>
      </c>
      <c r="F666" s="138" t="s">
        <v>878</v>
      </c>
      <c r="G666" s="139" t="s">
        <v>874</v>
      </c>
      <c r="H666" s="140">
        <v>4</v>
      </c>
      <c r="I666" s="141"/>
      <c r="J666" s="142">
        <f>ROUND(I666*H666,2)</f>
        <v>0</v>
      </c>
      <c r="K666" s="138" t="s">
        <v>138</v>
      </c>
      <c r="L666" s="35"/>
      <c r="M666" s="143" t="s">
        <v>3</v>
      </c>
      <c r="N666" s="144" t="s">
        <v>38</v>
      </c>
      <c r="O666" s="55"/>
      <c r="P666" s="145">
        <f>O666*H666</f>
        <v>0</v>
      </c>
      <c r="Q666" s="145">
        <v>0</v>
      </c>
      <c r="R666" s="145">
        <f>Q666*H666</f>
        <v>0</v>
      </c>
      <c r="S666" s="145">
        <v>1.9460000000000002E-2</v>
      </c>
      <c r="T666" s="146">
        <f>S666*H666</f>
        <v>7.7840000000000006E-2</v>
      </c>
      <c r="U666" s="34"/>
      <c r="V666" s="34"/>
      <c r="W666" s="34"/>
      <c r="X666" s="34"/>
      <c r="Y666" s="34"/>
      <c r="Z666" s="34"/>
      <c r="AA666" s="34"/>
      <c r="AB666" s="34"/>
      <c r="AC666" s="34"/>
      <c r="AD666" s="34"/>
      <c r="AE666" s="34"/>
      <c r="AR666" s="147" t="s">
        <v>250</v>
      </c>
      <c r="AT666" s="147" t="s">
        <v>134</v>
      </c>
      <c r="AU666" s="147" t="s">
        <v>77</v>
      </c>
      <c r="AY666" s="19" t="s">
        <v>132</v>
      </c>
      <c r="BE666" s="148">
        <f>IF(N666="základní",J666,0)</f>
        <v>0</v>
      </c>
      <c r="BF666" s="148">
        <f>IF(N666="snížená",J666,0)</f>
        <v>0</v>
      </c>
      <c r="BG666" s="148">
        <f>IF(N666="zákl. přenesená",J666,0)</f>
        <v>0</v>
      </c>
      <c r="BH666" s="148">
        <f>IF(N666="sníž. přenesená",J666,0)</f>
        <v>0</v>
      </c>
      <c r="BI666" s="148">
        <f>IF(N666="nulová",J666,0)</f>
        <v>0</v>
      </c>
      <c r="BJ666" s="19" t="s">
        <v>75</v>
      </c>
      <c r="BK666" s="148">
        <f>ROUND(I666*H666,2)</f>
        <v>0</v>
      </c>
      <c r="BL666" s="19" t="s">
        <v>250</v>
      </c>
      <c r="BM666" s="147" t="s">
        <v>879</v>
      </c>
    </row>
    <row r="667" spans="1:65" s="2" customFormat="1" ht="24.2" customHeight="1">
      <c r="A667" s="34"/>
      <c r="B667" s="135"/>
      <c r="C667" s="136" t="s">
        <v>880</v>
      </c>
      <c r="D667" s="136" t="s">
        <v>134</v>
      </c>
      <c r="E667" s="137" t="s">
        <v>881</v>
      </c>
      <c r="F667" s="138" t="s">
        <v>882</v>
      </c>
      <c r="G667" s="139" t="s">
        <v>874</v>
      </c>
      <c r="H667" s="140">
        <v>2</v>
      </c>
      <c r="I667" s="141"/>
      <c r="J667" s="142">
        <f>ROUND(I667*H667,2)</f>
        <v>0</v>
      </c>
      <c r="K667" s="138" t="s">
        <v>138</v>
      </c>
      <c r="L667" s="35"/>
      <c r="M667" s="143" t="s">
        <v>3</v>
      </c>
      <c r="N667" s="144" t="s">
        <v>38</v>
      </c>
      <c r="O667" s="55"/>
      <c r="P667" s="145">
        <f>O667*H667</f>
        <v>0</v>
      </c>
      <c r="Q667" s="145">
        <v>0</v>
      </c>
      <c r="R667" s="145">
        <f>Q667*H667</f>
        <v>0</v>
      </c>
      <c r="S667" s="145">
        <v>2.4500000000000001E-2</v>
      </c>
      <c r="T667" s="146">
        <f>S667*H667</f>
        <v>4.9000000000000002E-2</v>
      </c>
      <c r="U667" s="34"/>
      <c r="V667" s="34"/>
      <c r="W667" s="34"/>
      <c r="X667" s="34"/>
      <c r="Y667" s="34"/>
      <c r="Z667" s="34"/>
      <c r="AA667" s="34"/>
      <c r="AB667" s="34"/>
      <c r="AC667" s="34"/>
      <c r="AD667" s="34"/>
      <c r="AE667" s="34"/>
      <c r="AR667" s="147" t="s">
        <v>250</v>
      </c>
      <c r="AT667" s="147" t="s">
        <v>134</v>
      </c>
      <c r="AU667" s="147" t="s">
        <v>77</v>
      </c>
      <c r="AY667" s="19" t="s">
        <v>132</v>
      </c>
      <c r="BE667" s="148">
        <f>IF(N667="základní",J667,0)</f>
        <v>0</v>
      </c>
      <c r="BF667" s="148">
        <f>IF(N667="snížená",J667,0)</f>
        <v>0</v>
      </c>
      <c r="BG667" s="148">
        <f>IF(N667="zákl. přenesená",J667,0)</f>
        <v>0</v>
      </c>
      <c r="BH667" s="148">
        <f>IF(N667="sníž. přenesená",J667,0)</f>
        <v>0</v>
      </c>
      <c r="BI667" s="148">
        <f>IF(N667="nulová",J667,0)</f>
        <v>0</v>
      </c>
      <c r="BJ667" s="19" t="s">
        <v>75</v>
      </c>
      <c r="BK667" s="148">
        <f>ROUND(I667*H667,2)</f>
        <v>0</v>
      </c>
      <c r="BL667" s="19" t="s">
        <v>250</v>
      </c>
      <c r="BM667" s="147" t="s">
        <v>883</v>
      </c>
    </row>
    <row r="668" spans="1:65" s="2" customFormat="1" ht="14.45" customHeight="1">
      <c r="A668" s="34"/>
      <c r="B668" s="135"/>
      <c r="C668" s="136" t="s">
        <v>884</v>
      </c>
      <c r="D668" s="136" t="s">
        <v>134</v>
      </c>
      <c r="E668" s="137" t="s">
        <v>885</v>
      </c>
      <c r="F668" s="138" t="s">
        <v>886</v>
      </c>
      <c r="G668" s="139" t="s">
        <v>874</v>
      </c>
      <c r="H668" s="140">
        <v>4</v>
      </c>
      <c r="I668" s="141"/>
      <c r="J668" s="142">
        <f>ROUND(I668*H668,2)</f>
        <v>0</v>
      </c>
      <c r="K668" s="138" t="s">
        <v>138</v>
      </c>
      <c r="L668" s="35"/>
      <c r="M668" s="143" t="s">
        <v>3</v>
      </c>
      <c r="N668" s="144" t="s">
        <v>38</v>
      </c>
      <c r="O668" s="55"/>
      <c r="P668" s="145">
        <f>O668*H668</f>
        <v>0</v>
      </c>
      <c r="Q668" s="145">
        <v>0</v>
      </c>
      <c r="R668" s="145">
        <f>Q668*H668</f>
        <v>0</v>
      </c>
      <c r="S668" s="145">
        <v>8.5999999999999998E-4</v>
      </c>
      <c r="T668" s="146">
        <f>S668*H668</f>
        <v>3.4399999999999999E-3</v>
      </c>
      <c r="U668" s="34"/>
      <c r="V668" s="34"/>
      <c r="W668" s="34"/>
      <c r="X668" s="34"/>
      <c r="Y668" s="34"/>
      <c r="Z668" s="34"/>
      <c r="AA668" s="34"/>
      <c r="AB668" s="34"/>
      <c r="AC668" s="34"/>
      <c r="AD668" s="34"/>
      <c r="AE668" s="34"/>
      <c r="AR668" s="147" t="s">
        <v>250</v>
      </c>
      <c r="AT668" s="147" t="s">
        <v>134</v>
      </c>
      <c r="AU668" s="147" t="s">
        <v>77</v>
      </c>
      <c r="AY668" s="19" t="s">
        <v>132</v>
      </c>
      <c r="BE668" s="148">
        <f>IF(N668="základní",J668,0)</f>
        <v>0</v>
      </c>
      <c r="BF668" s="148">
        <f>IF(N668="snížená",J668,0)</f>
        <v>0</v>
      </c>
      <c r="BG668" s="148">
        <f>IF(N668="zákl. přenesená",J668,0)</f>
        <v>0</v>
      </c>
      <c r="BH668" s="148">
        <f>IF(N668="sníž. přenesená",J668,0)</f>
        <v>0</v>
      </c>
      <c r="BI668" s="148">
        <f>IF(N668="nulová",J668,0)</f>
        <v>0</v>
      </c>
      <c r="BJ668" s="19" t="s">
        <v>75</v>
      </c>
      <c r="BK668" s="148">
        <f>ROUND(I668*H668,2)</f>
        <v>0</v>
      </c>
      <c r="BL668" s="19" t="s">
        <v>250</v>
      </c>
      <c r="BM668" s="147" t="s">
        <v>887</v>
      </c>
    </row>
    <row r="669" spans="1:65" s="2" customFormat="1" ht="24.2" customHeight="1">
      <c r="A669" s="34"/>
      <c r="B669" s="135"/>
      <c r="C669" s="136" t="s">
        <v>888</v>
      </c>
      <c r="D669" s="136" t="s">
        <v>134</v>
      </c>
      <c r="E669" s="137" t="s">
        <v>889</v>
      </c>
      <c r="F669" s="138" t="s">
        <v>890</v>
      </c>
      <c r="G669" s="139" t="s">
        <v>299</v>
      </c>
      <c r="H669" s="140">
        <v>2</v>
      </c>
      <c r="I669" s="141"/>
      <c r="J669" s="142">
        <f>ROUND(I669*H669,2)</f>
        <v>0</v>
      </c>
      <c r="K669" s="138" t="s">
        <v>138</v>
      </c>
      <c r="L669" s="35"/>
      <c r="M669" s="143" t="s">
        <v>3</v>
      </c>
      <c r="N669" s="144" t="s">
        <v>38</v>
      </c>
      <c r="O669" s="55"/>
      <c r="P669" s="145">
        <f>O669*H669</f>
        <v>0</v>
      </c>
      <c r="Q669" s="145">
        <v>0</v>
      </c>
      <c r="R669" s="145">
        <f>Q669*H669</f>
        <v>0</v>
      </c>
      <c r="S669" s="145">
        <v>7.62E-3</v>
      </c>
      <c r="T669" s="146">
        <f>S669*H669</f>
        <v>1.524E-2</v>
      </c>
      <c r="U669" s="34"/>
      <c r="V669" s="34"/>
      <c r="W669" s="34"/>
      <c r="X669" s="34"/>
      <c r="Y669" s="34"/>
      <c r="Z669" s="34"/>
      <c r="AA669" s="34"/>
      <c r="AB669" s="34"/>
      <c r="AC669" s="34"/>
      <c r="AD669" s="34"/>
      <c r="AE669" s="34"/>
      <c r="AR669" s="147" t="s">
        <v>250</v>
      </c>
      <c r="AT669" s="147" t="s">
        <v>134</v>
      </c>
      <c r="AU669" s="147" t="s">
        <v>77</v>
      </c>
      <c r="AY669" s="19" t="s">
        <v>132</v>
      </c>
      <c r="BE669" s="148">
        <f>IF(N669="základní",J669,0)</f>
        <v>0</v>
      </c>
      <c r="BF669" s="148">
        <f>IF(N669="snížená",J669,0)</f>
        <v>0</v>
      </c>
      <c r="BG669" s="148">
        <f>IF(N669="zákl. přenesená",J669,0)</f>
        <v>0</v>
      </c>
      <c r="BH669" s="148">
        <f>IF(N669="sníž. přenesená",J669,0)</f>
        <v>0</v>
      </c>
      <c r="BI669" s="148">
        <f>IF(N669="nulová",J669,0)</f>
        <v>0</v>
      </c>
      <c r="BJ669" s="19" t="s">
        <v>75</v>
      </c>
      <c r="BK669" s="148">
        <f>ROUND(I669*H669,2)</f>
        <v>0</v>
      </c>
      <c r="BL669" s="19" t="s">
        <v>250</v>
      </c>
      <c r="BM669" s="147" t="s">
        <v>891</v>
      </c>
    </row>
    <row r="670" spans="1:65" s="12" customFormat="1" ht="22.9" customHeight="1">
      <c r="B670" s="122"/>
      <c r="D670" s="123" t="s">
        <v>66</v>
      </c>
      <c r="E670" s="133" t="s">
        <v>892</v>
      </c>
      <c r="F670" s="133" t="s">
        <v>893</v>
      </c>
      <c r="I670" s="125"/>
      <c r="J670" s="134">
        <f>BK670</f>
        <v>0</v>
      </c>
      <c r="L670" s="122"/>
      <c r="M670" s="127"/>
      <c r="N670" s="128"/>
      <c r="O670" s="128"/>
      <c r="P670" s="129">
        <f>SUM(P671:P685)</f>
        <v>0</v>
      </c>
      <c r="Q670" s="128"/>
      <c r="R670" s="129">
        <f>SUM(R671:R685)</f>
        <v>1.9739235999999998</v>
      </c>
      <c r="S670" s="128"/>
      <c r="T670" s="130">
        <f>SUM(T671:T685)</f>
        <v>0</v>
      </c>
      <c r="AR670" s="123" t="s">
        <v>77</v>
      </c>
      <c r="AT670" s="131" t="s">
        <v>66</v>
      </c>
      <c r="AU670" s="131" t="s">
        <v>75</v>
      </c>
      <c r="AY670" s="123" t="s">
        <v>132</v>
      </c>
      <c r="BK670" s="132">
        <f>SUM(BK671:BK685)</f>
        <v>0</v>
      </c>
    </row>
    <row r="671" spans="1:65" s="2" customFormat="1" ht="49.15" customHeight="1">
      <c r="A671" s="34"/>
      <c r="B671" s="135"/>
      <c r="C671" s="136" t="s">
        <v>894</v>
      </c>
      <c r="D671" s="136" t="s">
        <v>134</v>
      </c>
      <c r="E671" s="137" t="s">
        <v>895</v>
      </c>
      <c r="F671" s="138" t="s">
        <v>896</v>
      </c>
      <c r="G671" s="139" t="s">
        <v>242</v>
      </c>
      <c r="H671" s="140">
        <v>39.03</v>
      </c>
      <c r="I671" s="141"/>
      <c r="J671" s="142">
        <f>ROUND(I671*H671,2)</f>
        <v>0</v>
      </c>
      <c r="K671" s="138" t="s">
        <v>138</v>
      </c>
      <c r="L671" s="35"/>
      <c r="M671" s="143" t="s">
        <v>3</v>
      </c>
      <c r="N671" s="144" t="s">
        <v>38</v>
      </c>
      <c r="O671" s="55"/>
      <c r="P671" s="145">
        <f>O671*H671</f>
        <v>0</v>
      </c>
      <c r="Q671" s="145">
        <v>1.217E-2</v>
      </c>
      <c r="R671" s="145">
        <f>Q671*H671</f>
        <v>0.4749951</v>
      </c>
      <c r="S671" s="145">
        <v>0</v>
      </c>
      <c r="T671" s="146">
        <f>S671*H671</f>
        <v>0</v>
      </c>
      <c r="U671" s="34"/>
      <c r="V671" s="34"/>
      <c r="W671" s="34"/>
      <c r="X671" s="34"/>
      <c r="Y671" s="34"/>
      <c r="Z671" s="34"/>
      <c r="AA671" s="34"/>
      <c r="AB671" s="34"/>
      <c r="AC671" s="34"/>
      <c r="AD671" s="34"/>
      <c r="AE671" s="34"/>
      <c r="AR671" s="147" t="s">
        <v>250</v>
      </c>
      <c r="AT671" s="147" t="s">
        <v>134</v>
      </c>
      <c r="AU671" s="147" t="s">
        <v>77</v>
      </c>
      <c r="AY671" s="19" t="s">
        <v>132</v>
      </c>
      <c r="BE671" s="148">
        <f>IF(N671="základní",J671,0)</f>
        <v>0</v>
      </c>
      <c r="BF671" s="148">
        <f>IF(N671="snížená",J671,0)</f>
        <v>0</v>
      </c>
      <c r="BG671" s="148">
        <f>IF(N671="zákl. přenesená",J671,0)</f>
        <v>0</v>
      </c>
      <c r="BH671" s="148">
        <f>IF(N671="sníž. přenesená",J671,0)</f>
        <v>0</v>
      </c>
      <c r="BI671" s="148">
        <f>IF(N671="nulová",J671,0)</f>
        <v>0</v>
      </c>
      <c r="BJ671" s="19" t="s">
        <v>75</v>
      </c>
      <c r="BK671" s="148">
        <f>ROUND(I671*H671,2)</f>
        <v>0</v>
      </c>
      <c r="BL671" s="19" t="s">
        <v>250</v>
      </c>
      <c r="BM671" s="147" t="s">
        <v>897</v>
      </c>
    </row>
    <row r="672" spans="1:65" s="2" customFormat="1" ht="136.5">
      <c r="A672" s="34"/>
      <c r="B672" s="35"/>
      <c r="C672" s="34"/>
      <c r="D672" s="149" t="s">
        <v>141</v>
      </c>
      <c r="E672" s="34"/>
      <c r="F672" s="150" t="s">
        <v>898</v>
      </c>
      <c r="G672" s="34"/>
      <c r="H672" s="34"/>
      <c r="I672" s="151"/>
      <c r="J672" s="34"/>
      <c r="K672" s="34"/>
      <c r="L672" s="35"/>
      <c r="M672" s="152"/>
      <c r="N672" s="153"/>
      <c r="O672" s="55"/>
      <c r="P672" s="55"/>
      <c r="Q672" s="55"/>
      <c r="R672" s="55"/>
      <c r="S672" s="55"/>
      <c r="T672" s="56"/>
      <c r="U672" s="34"/>
      <c r="V672" s="34"/>
      <c r="W672" s="34"/>
      <c r="X672" s="34"/>
      <c r="Y672" s="34"/>
      <c r="Z672" s="34"/>
      <c r="AA672" s="34"/>
      <c r="AB672" s="34"/>
      <c r="AC672" s="34"/>
      <c r="AD672" s="34"/>
      <c r="AE672" s="34"/>
      <c r="AT672" s="19" t="s">
        <v>141</v>
      </c>
      <c r="AU672" s="19" t="s">
        <v>77</v>
      </c>
    </row>
    <row r="673" spans="1:65" s="2" customFormat="1" ht="49.15" customHeight="1">
      <c r="A673" s="34"/>
      <c r="B673" s="135"/>
      <c r="C673" s="136" t="s">
        <v>899</v>
      </c>
      <c r="D673" s="136" t="s">
        <v>134</v>
      </c>
      <c r="E673" s="137" t="s">
        <v>900</v>
      </c>
      <c r="F673" s="138" t="s">
        <v>901</v>
      </c>
      <c r="G673" s="139" t="s">
        <v>242</v>
      </c>
      <c r="H673" s="140">
        <v>11.2</v>
      </c>
      <c r="I673" s="141"/>
      <c r="J673" s="142">
        <f>ROUND(I673*H673,2)</f>
        <v>0</v>
      </c>
      <c r="K673" s="138" t="s">
        <v>138</v>
      </c>
      <c r="L673" s="35"/>
      <c r="M673" s="143" t="s">
        <v>3</v>
      </c>
      <c r="N673" s="144" t="s">
        <v>38</v>
      </c>
      <c r="O673" s="55"/>
      <c r="P673" s="145">
        <f>O673*H673</f>
        <v>0</v>
      </c>
      <c r="Q673" s="145">
        <v>1.18E-2</v>
      </c>
      <c r="R673" s="145">
        <f>Q673*H673</f>
        <v>0.13216</v>
      </c>
      <c r="S673" s="145">
        <v>0</v>
      </c>
      <c r="T673" s="146">
        <f>S673*H673</f>
        <v>0</v>
      </c>
      <c r="U673" s="34"/>
      <c r="V673" s="34"/>
      <c r="W673" s="34"/>
      <c r="X673" s="34"/>
      <c r="Y673" s="34"/>
      <c r="Z673" s="34"/>
      <c r="AA673" s="34"/>
      <c r="AB673" s="34"/>
      <c r="AC673" s="34"/>
      <c r="AD673" s="34"/>
      <c r="AE673" s="34"/>
      <c r="AR673" s="147" t="s">
        <v>250</v>
      </c>
      <c r="AT673" s="147" t="s">
        <v>134</v>
      </c>
      <c r="AU673" s="147" t="s">
        <v>77</v>
      </c>
      <c r="AY673" s="19" t="s">
        <v>132</v>
      </c>
      <c r="BE673" s="148">
        <f>IF(N673="základní",J673,0)</f>
        <v>0</v>
      </c>
      <c r="BF673" s="148">
        <f>IF(N673="snížená",J673,0)</f>
        <v>0</v>
      </c>
      <c r="BG673" s="148">
        <f>IF(N673="zákl. přenesená",J673,0)</f>
        <v>0</v>
      </c>
      <c r="BH673" s="148">
        <f>IF(N673="sníž. přenesená",J673,0)</f>
        <v>0</v>
      </c>
      <c r="BI673" s="148">
        <f>IF(N673="nulová",J673,0)</f>
        <v>0</v>
      </c>
      <c r="BJ673" s="19" t="s">
        <v>75</v>
      </c>
      <c r="BK673" s="148">
        <f>ROUND(I673*H673,2)</f>
        <v>0</v>
      </c>
      <c r="BL673" s="19" t="s">
        <v>250</v>
      </c>
      <c r="BM673" s="147" t="s">
        <v>902</v>
      </c>
    </row>
    <row r="674" spans="1:65" s="2" customFormat="1" ht="136.5">
      <c r="A674" s="34"/>
      <c r="B674" s="35"/>
      <c r="C674" s="34"/>
      <c r="D674" s="149" t="s">
        <v>141</v>
      </c>
      <c r="E674" s="34"/>
      <c r="F674" s="150" t="s">
        <v>898</v>
      </c>
      <c r="G674" s="34"/>
      <c r="H674" s="34"/>
      <c r="I674" s="151"/>
      <c r="J674" s="34"/>
      <c r="K674" s="34"/>
      <c r="L674" s="35"/>
      <c r="M674" s="152"/>
      <c r="N674" s="153"/>
      <c r="O674" s="55"/>
      <c r="P674" s="55"/>
      <c r="Q674" s="55"/>
      <c r="R674" s="55"/>
      <c r="S674" s="55"/>
      <c r="T674" s="56"/>
      <c r="U674" s="34"/>
      <c r="V674" s="34"/>
      <c r="W674" s="34"/>
      <c r="X674" s="34"/>
      <c r="Y674" s="34"/>
      <c r="Z674" s="34"/>
      <c r="AA674" s="34"/>
      <c r="AB674" s="34"/>
      <c r="AC674" s="34"/>
      <c r="AD674" s="34"/>
      <c r="AE674" s="34"/>
      <c r="AT674" s="19" t="s">
        <v>141</v>
      </c>
      <c r="AU674" s="19" t="s">
        <v>77</v>
      </c>
    </row>
    <row r="675" spans="1:65" s="2" customFormat="1" ht="37.9" customHeight="1">
      <c r="A675" s="34"/>
      <c r="B675" s="135"/>
      <c r="C675" s="136" t="s">
        <v>903</v>
      </c>
      <c r="D675" s="136" t="s">
        <v>134</v>
      </c>
      <c r="E675" s="137" t="s">
        <v>904</v>
      </c>
      <c r="F675" s="138" t="s">
        <v>905</v>
      </c>
      <c r="G675" s="139" t="s">
        <v>242</v>
      </c>
      <c r="H675" s="140">
        <v>135.57</v>
      </c>
      <c r="I675" s="141"/>
      <c r="J675" s="142">
        <f>ROUND(I675*H675,2)</f>
        <v>0</v>
      </c>
      <c r="K675" s="138" t="s">
        <v>138</v>
      </c>
      <c r="L675" s="35"/>
      <c r="M675" s="143" t="s">
        <v>3</v>
      </c>
      <c r="N675" s="144" t="s">
        <v>38</v>
      </c>
      <c r="O675" s="55"/>
      <c r="P675" s="145">
        <f>O675*H675</f>
        <v>0</v>
      </c>
      <c r="Q675" s="145">
        <v>1.25E-3</v>
      </c>
      <c r="R675" s="145">
        <f>Q675*H675</f>
        <v>0.16946249999999999</v>
      </c>
      <c r="S675" s="145">
        <v>0</v>
      </c>
      <c r="T675" s="146">
        <f>S675*H675</f>
        <v>0</v>
      </c>
      <c r="U675" s="34"/>
      <c r="V675" s="34"/>
      <c r="W675" s="34"/>
      <c r="X675" s="34"/>
      <c r="Y675" s="34"/>
      <c r="Z675" s="34"/>
      <c r="AA675" s="34"/>
      <c r="AB675" s="34"/>
      <c r="AC675" s="34"/>
      <c r="AD675" s="34"/>
      <c r="AE675" s="34"/>
      <c r="AR675" s="147" t="s">
        <v>250</v>
      </c>
      <c r="AT675" s="147" t="s">
        <v>134</v>
      </c>
      <c r="AU675" s="147" t="s">
        <v>77</v>
      </c>
      <c r="AY675" s="19" t="s">
        <v>132</v>
      </c>
      <c r="BE675" s="148">
        <f>IF(N675="základní",J675,0)</f>
        <v>0</v>
      </c>
      <c r="BF675" s="148">
        <f>IF(N675="snížená",J675,0)</f>
        <v>0</v>
      </c>
      <c r="BG675" s="148">
        <f>IF(N675="zákl. přenesená",J675,0)</f>
        <v>0</v>
      </c>
      <c r="BH675" s="148">
        <f>IF(N675="sníž. přenesená",J675,0)</f>
        <v>0</v>
      </c>
      <c r="BI675" s="148">
        <f>IF(N675="nulová",J675,0)</f>
        <v>0</v>
      </c>
      <c r="BJ675" s="19" t="s">
        <v>75</v>
      </c>
      <c r="BK675" s="148">
        <f>ROUND(I675*H675,2)</f>
        <v>0</v>
      </c>
      <c r="BL675" s="19" t="s">
        <v>250</v>
      </c>
      <c r="BM675" s="147" t="s">
        <v>906</v>
      </c>
    </row>
    <row r="676" spans="1:65" s="2" customFormat="1" ht="78">
      <c r="A676" s="34"/>
      <c r="B676" s="35"/>
      <c r="C676" s="34"/>
      <c r="D676" s="149" t="s">
        <v>141</v>
      </c>
      <c r="E676" s="34"/>
      <c r="F676" s="150" t="s">
        <v>907</v>
      </c>
      <c r="G676" s="34"/>
      <c r="H676" s="34"/>
      <c r="I676" s="151"/>
      <c r="J676" s="34"/>
      <c r="K676" s="34"/>
      <c r="L676" s="35"/>
      <c r="M676" s="152"/>
      <c r="N676" s="153"/>
      <c r="O676" s="55"/>
      <c r="P676" s="55"/>
      <c r="Q676" s="55"/>
      <c r="R676" s="55"/>
      <c r="S676" s="55"/>
      <c r="T676" s="56"/>
      <c r="U676" s="34"/>
      <c r="V676" s="34"/>
      <c r="W676" s="34"/>
      <c r="X676" s="34"/>
      <c r="Y676" s="34"/>
      <c r="Z676" s="34"/>
      <c r="AA676" s="34"/>
      <c r="AB676" s="34"/>
      <c r="AC676" s="34"/>
      <c r="AD676" s="34"/>
      <c r="AE676" s="34"/>
      <c r="AT676" s="19" t="s">
        <v>141</v>
      </c>
      <c r="AU676" s="19" t="s">
        <v>77</v>
      </c>
    </row>
    <row r="677" spans="1:65" s="2" customFormat="1" ht="24.2" customHeight="1">
      <c r="A677" s="34"/>
      <c r="B677" s="135"/>
      <c r="C677" s="177" t="s">
        <v>908</v>
      </c>
      <c r="D677" s="177" t="s">
        <v>228</v>
      </c>
      <c r="E677" s="178" t="s">
        <v>909</v>
      </c>
      <c r="F677" s="179" t="s">
        <v>910</v>
      </c>
      <c r="G677" s="180" t="s">
        <v>242</v>
      </c>
      <c r="H677" s="181">
        <v>149.12700000000001</v>
      </c>
      <c r="I677" s="182"/>
      <c r="J677" s="183">
        <f>ROUND(I677*H677,2)</f>
        <v>0</v>
      </c>
      <c r="K677" s="179" t="s">
        <v>138</v>
      </c>
      <c r="L677" s="184"/>
      <c r="M677" s="185" t="s">
        <v>3</v>
      </c>
      <c r="N677" s="186" t="s">
        <v>38</v>
      </c>
      <c r="O677" s="55"/>
      <c r="P677" s="145">
        <f>O677*H677</f>
        <v>0</v>
      </c>
      <c r="Q677" s="145">
        <v>8.0000000000000002E-3</v>
      </c>
      <c r="R677" s="145">
        <f>Q677*H677</f>
        <v>1.1930160000000001</v>
      </c>
      <c r="S677" s="145">
        <v>0</v>
      </c>
      <c r="T677" s="146">
        <f>S677*H677</f>
        <v>0</v>
      </c>
      <c r="U677" s="34"/>
      <c r="V677" s="34"/>
      <c r="W677" s="34"/>
      <c r="X677" s="34"/>
      <c r="Y677" s="34"/>
      <c r="Z677" s="34"/>
      <c r="AA677" s="34"/>
      <c r="AB677" s="34"/>
      <c r="AC677" s="34"/>
      <c r="AD677" s="34"/>
      <c r="AE677" s="34"/>
      <c r="AR677" s="147" t="s">
        <v>359</v>
      </c>
      <c r="AT677" s="147" t="s">
        <v>228</v>
      </c>
      <c r="AU677" s="147" t="s">
        <v>77</v>
      </c>
      <c r="AY677" s="19" t="s">
        <v>132</v>
      </c>
      <c r="BE677" s="148">
        <f>IF(N677="základní",J677,0)</f>
        <v>0</v>
      </c>
      <c r="BF677" s="148">
        <f>IF(N677="snížená",J677,0)</f>
        <v>0</v>
      </c>
      <c r="BG677" s="148">
        <f>IF(N677="zákl. přenesená",J677,0)</f>
        <v>0</v>
      </c>
      <c r="BH677" s="148">
        <f>IF(N677="sníž. přenesená",J677,0)</f>
        <v>0</v>
      </c>
      <c r="BI677" s="148">
        <f>IF(N677="nulová",J677,0)</f>
        <v>0</v>
      </c>
      <c r="BJ677" s="19" t="s">
        <v>75</v>
      </c>
      <c r="BK677" s="148">
        <f>ROUND(I677*H677,2)</f>
        <v>0</v>
      </c>
      <c r="BL677" s="19" t="s">
        <v>250</v>
      </c>
      <c r="BM677" s="147" t="s">
        <v>911</v>
      </c>
    </row>
    <row r="678" spans="1:65" s="14" customFormat="1">
      <c r="B678" s="161"/>
      <c r="D678" s="149" t="s">
        <v>143</v>
      </c>
      <c r="E678" s="162" t="s">
        <v>3</v>
      </c>
      <c r="F678" s="163" t="s">
        <v>912</v>
      </c>
      <c r="H678" s="164">
        <v>149.12700000000001</v>
      </c>
      <c r="I678" s="165"/>
      <c r="L678" s="161"/>
      <c r="M678" s="166"/>
      <c r="N678" s="167"/>
      <c r="O678" s="167"/>
      <c r="P678" s="167"/>
      <c r="Q678" s="167"/>
      <c r="R678" s="167"/>
      <c r="S678" s="167"/>
      <c r="T678" s="168"/>
      <c r="AT678" s="162" t="s">
        <v>143</v>
      </c>
      <c r="AU678" s="162" t="s">
        <v>77</v>
      </c>
      <c r="AV678" s="14" t="s">
        <v>77</v>
      </c>
      <c r="AW678" s="14" t="s">
        <v>29</v>
      </c>
      <c r="AX678" s="14" t="s">
        <v>75</v>
      </c>
      <c r="AY678" s="162" t="s">
        <v>132</v>
      </c>
    </row>
    <row r="679" spans="1:65" s="2" customFormat="1" ht="24.2" customHeight="1">
      <c r="A679" s="34"/>
      <c r="B679" s="135"/>
      <c r="C679" s="136" t="s">
        <v>913</v>
      </c>
      <c r="D679" s="136" t="s">
        <v>134</v>
      </c>
      <c r="E679" s="137" t="s">
        <v>914</v>
      </c>
      <c r="F679" s="138" t="s">
        <v>915</v>
      </c>
      <c r="G679" s="139" t="s">
        <v>299</v>
      </c>
      <c r="H679" s="140">
        <v>3</v>
      </c>
      <c r="I679" s="141"/>
      <c r="J679" s="142">
        <f>ROUND(I679*H679,2)</f>
        <v>0</v>
      </c>
      <c r="K679" s="138" t="s">
        <v>138</v>
      </c>
      <c r="L679" s="35"/>
      <c r="M679" s="143" t="s">
        <v>3</v>
      </c>
      <c r="N679" s="144" t="s">
        <v>38</v>
      </c>
      <c r="O679" s="55"/>
      <c r="P679" s="145">
        <f>O679*H679</f>
        <v>0</v>
      </c>
      <c r="Q679" s="145">
        <v>3.0000000000000001E-5</v>
      </c>
      <c r="R679" s="145">
        <f>Q679*H679</f>
        <v>9.0000000000000006E-5</v>
      </c>
      <c r="S679" s="145">
        <v>0</v>
      </c>
      <c r="T679" s="146">
        <f>S679*H679</f>
        <v>0</v>
      </c>
      <c r="U679" s="34"/>
      <c r="V679" s="34"/>
      <c r="W679" s="34"/>
      <c r="X679" s="34"/>
      <c r="Y679" s="34"/>
      <c r="Z679" s="34"/>
      <c r="AA679" s="34"/>
      <c r="AB679" s="34"/>
      <c r="AC679" s="34"/>
      <c r="AD679" s="34"/>
      <c r="AE679" s="34"/>
      <c r="AR679" s="147" t="s">
        <v>250</v>
      </c>
      <c r="AT679" s="147" t="s">
        <v>134</v>
      </c>
      <c r="AU679" s="147" t="s">
        <v>77</v>
      </c>
      <c r="AY679" s="19" t="s">
        <v>132</v>
      </c>
      <c r="BE679" s="148">
        <f>IF(N679="základní",J679,0)</f>
        <v>0</v>
      </c>
      <c r="BF679" s="148">
        <f>IF(N679="snížená",J679,0)</f>
        <v>0</v>
      </c>
      <c r="BG679" s="148">
        <f>IF(N679="zákl. přenesená",J679,0)</f>
        <v>0</v>
      </c>
      <c r="BH679" s="148">
        <f>IF(N679="sníž. přenesená",J679,0)</f>
        <v>0</v>
      </c>
      <c r="BI679" s="148">
        <f>IF(N679="nulová",J679,0)</f>
        <v>0</v>
      </c>
      <c r="BJ679" s="19" t="s">
        <v>75</v>
      </c>
      <c r="BK679" s="148">
        <f>ROUND(I679*H679,2)</f>
        <v>0</v>
      </c>
      <c r="BL679" s="19" t="s">
        <v>250</v>
      </c>
      <c r="BM679" s="147" t="s">
        <v>916</v>
      </c>
    </row>
    <row r="680" spans="1:65" s="2" customFormat="1" ht="117">
      <c r="A680" s="34"/>
      <c r="B680" s="35"/>
      <c r="C680" s="34"/>
      <c r="D680" s="149" t="s">
        <v>141</v>
      </c>
      <c r="E680" s="34"/>
      <c r="F680" s="150" t="s">
        <v>917</v>
      </c>
      <c r="G680" s="34"/>
      <c r="H680" s="34"/>
      <c r="I680" s="151"/>
      <c r="J680" s="34"/>
      <c r="K680" s="34"/>
      <c r="L680" s="35"/>
      <c r="M680" s="152"/>
      <c r="N680" s="153"/>
      <c r="O680" s="55"/>
      <c r="P680" s="55"/>
      <c r="Q680" s="55"/>
      <c r="R680" s="55"/>
      <c r="S680" s="55"/>
      <c r="T680" s="56"/>
      <c r="U680" s="34"/>
      <c r="V680" s="34"/>
      <c r="W680" s="34"/>
      <c r="X680" s="34"/>
      <c r="Y680" s="34"/>
      <c r="Z680" s="34"/>
      <c r="AA680" s="34"/>
      <c r="AB680" s="34"/>
      <c r="AC680" s="34"/>
      <c r="AD680" s="34"/>
      <c r="AE680" s="34"/>
      <c r="AT680" s="19" t="s">
        <v>141</v>
      </c>
      <c r="AU680" s="19" t="s">
        <v>77</v>
      </c>
    </row>
    <row r="681" spans="1:65" s="2" customFormat="1" ht="14.45" customHeight="1">
      <c r="A681" s="34"/>
      <c r="B681" s="135"/>
      <c r="C681" s="177" t="s">
        <v>918</v>
      </c>
      <c r="D681" s="177" t="s">
        <v>228</v>
      </c>
      <c r="E681" s="178" t="s">
        <v>919</v>
      </c>
      <c r="F681" s="179" t="s">
        <v>920</v>
      </c>
      <c r="G681" s="180" t="s">
        <v>299</v>
      </c>
      <c r="H681" s="181">
        <v>3</v>
      </c>
      <c r="I681" s="182"/>
      <c r="J681" s="183">
        <f>ROUND(I681*H681,2)</f>
        <v>0</v>
      </c>
      <c r="K681" s="179" t="s">
        <v>138</v>
      </c>
      <c r="L681" s="184"/>
      <c r="M681" s="185" t="s">
        <v>3</v>
      </c>
      <c r="N681" s="186" t="s">
        <v>38</v>
      </c>
      <c r="O681" s="55"/>
      <c r="P681" s="145">
        <f>O681*H681</f>
        <v>0</v>
      </c>
      <c r="Q681" s="145">
        <v>1.4E-3</v>
      </c>
      <c r="R681" s="145">
        <f>Q681*H681</f>
        <v>4.1999999999999997E-3</v>
      </c>
      <c r="S681" s="145">
        <v>0</v>
      </c>
      <c r="T681" s="146">
        <f>S681*H681</f>
        <v>0</v>
      </c>
      <c r="U681" s="34"/>
      <c r="V681" s="34"/>
      <c r="W681" s="34"/>
      <c r="X681" s="34"/>
      <c r="Y681" s="34"/>
      <c r="Z681" s="34"/>
      <c r="AA681" s="34"/>
      <c r="AB681" s="34"/>
      <c r="AC681" s="34"/>
      <c r="AD681" s="34"/>
      <c r="AE681" s="34"/>
      <c r="AR681" s="147" t="s">
        <v>359</v>
      </c>
      <c r="AT681" s="147" t="s">
        <v>228</v>
      </c>
      <c r="AU681" s="147" t="s">
        <v>77</v>
      </c>
      <c r="AY681" s="19" t="s">
        <v>132</v>
      </c>
      <c r="BE681" s="148">
        <f>IF(N681="základní",J681,0)</f>
        <v>0</v>
      </c>
      <c r="BF681" s="148">
        <f>IF(N681="snížená",J681,0)</f>
        <v>0</v>
      </c>
      <c r="BG681" s="148">
        <f>IF(N681="zákl. přenesená",J681,0)</f>
        <v>0</v>
      </c>
      <c r="BH681" s="148">
        <f>IF(N681="sníž. přenesená",J681,0)</f>
        <v>0</v>
      </c>
      <c r="BI681" s="148">
        <f>IF(N681="nulová",J681,0)</f>
        <v>0</v>
      </c>
      <c r="BJ681" s="19" t="s">
        <v>75</v>
      </c>
      <c r="BK681" s="148">
        <f>ROUND(I681*H681,2)</f>
        <v>0</v>
      </c>
      <c r="BL681" s="19" t="s">
        <v>250</v>
      </c>
      <c r="BM681" s="147" t="s">
        <v>921</v>
      </c>
    </row>
    <row r="682" spans="1:65" s="2" customFormat="1" ht="62.65" customHeight="1">
      <c r="A682" s="34"/>
      <c r="B682" s="135"/>
      <c r="C682" s="136" t="s">
        <v>922</v>
      </c>
      <c r="D682" s="136" t="s">
        <v>134</v>
      </c>
      <c r="E682" s="137" t="s">
        <v>923</v>
      </c>
      <c r="F682" s="138" t="s">
        <v>924</v>
      </c>
      <c r="G682" s="139" t="s">
        <v>215</v>
      </c>
      <c r="H682" s="140">
        <v>1.974</v>
      </c>
      <c r="I682" s="141"/>
      <c r="J682" s="142">
        <f>ROUND(I682*H682,2)</f>
        <v>0</v>
      </c>
      <c r="K682" s="138" t="s">
        <v>138</v>
      </c>
      <c r="L682" s="35"/>
      <c r="M682" s="143" t="s">
        <v>3</v>
      </c>
      <c r="N682" s="144" t="s">
        <v>38</v>
      </c>
      <c r="O682" s="55"/>
      <c r="P682" s="145">
        <f>O682*H682</f>
        <v>0</v>
      </c>
      <c r="Q682" s="145">
        <v>0</v>
      </c>
      <c r="R682" s="145">
        <f>Q682*H682</f>
        <v>0</v>
      </c>
      <c r="S682" s="145">
        <v>0</v>
      </c>
      <c r="T682" s="146">
        <f>S682*H682</f>
        <v>0</v>
      </c>
      <c r="U682" s="34"/>
      <c r="V682" s="34"/>
      <c r="W682" s="34"/>
      <c r="X682" s="34"/>
      <c r="Y682" s="34"/>
      <c r="Z682" s="34"/>
      <c r="AA682" s="34"/>
      <c r="AB682" s="34"/>
      <c r="AC682" s="34"/>
      <c r="AD682" s="34"/>
      <c r="AE682" s="34"/>
      <c r="AR682" s="147" t="s">
        <v>250</v>
      </c>
      <c r="AT682" s="147" t="s">
        <v>134</v>
      </c>
      <c r="AU682" s="147" t="s">
        <v>77</v>
      </c>
      <c r="AY682" s="19" t="s">
        <v>132</v>
      </c>
      <c r="BE682" s="148">
        <f>IF(N682="základní",J682,0)</f>
        <v>0</v>
      </c>
      <c r="BF682" s="148">
        <f>IF(N682="snížená",J682,0)</f>
        <v>0</v>
      </c>
      <c r="BG682" s="148">
        <f>IF(N682="zákl. přenesená",J682,0)</f>
        <v>0</v>
      </c>
      <c r="BH682" s="148">
        <f>IF(N682="sníž. přenesená",J682,0)</f>
        <v>0</v>
      </c>
      <c r="BI682" s="148">
        <f>IF(N682="nulová",J682,0)</f>
        <v>0</v>
      </c>
      <c r="BJ682" s="19" t="s">
        <v>75</v>
      </c>
      <c r="BK682" s="148">
        <f>ROUND(I682*H682,2)</f>
        <v>0</v>
      </c>
      <c r="BL682" s="19" t="s">
        <v>250</v>
      </c>
      <c r="BM682" s="147" t="s">
        <v>925</v>
      </c>
    </row>
    <row r="683" spans="1:65" s="2" customFormat="1" ht="146.25">
      <c r="A683" s="34"/>
      <c r="B683" s="35"/>
      <c r="C683" s="34"/>
      <c r="D683" s="149" t="s">
        <v>141</v>
      </c>
      <c r="E683" s="34"/>
      <c r="F683" s="150" t="s">
        <v>926</v>
      </c>
      <c r="G683" s="34"/>
      <c r="H683" s="34"/>
      <c r="I683" s="151"/>
      <c r="J683" s="34"/>
      <c r="K683" s="34"/>
      <c r="L683" s="35"/>
      <c r="M683" s="152"/>
      <c r="N683" s="153"/>
      <c r="O683" s="55"/>
      <c r="P683" s="55"/>
      <c r="Q683" s="55"/>
      <c r="R683" s="55"/>
      <c r="S683" s="55"/>
      <c r="T683" s="56"/>
      <c r="U683" s="34"/>
      <c r="V683" s="34"/>
      <c r="W683" s="34"/>
      <c r="X683" s="34"/>
      <c r="Y683" s="34"/>
      <c r="Z683" s="34"/>
      <c r="AA683" s="34"/>
      <c r="AB683" s="34"/>
      <c r="AC683" s="34"/>
      <c r="AD683" s="34"/>
      <c r="AE683" s="34"/>
      <c r="AT683" s="19" t="s">
        <v>141</v>
      </c>
      <c r="AU683" s="19" t="s">
        <v>77</v>
      </c>
    </row>
    <row r="684" spans="1:65" s="2" customFormat="1" ht="62.65" customHeight="1">
      <c r="A684" s="34"/>
      <c r="B684" s="135"/>
      <c r="C684" s="136" t="s">
        <v>927</v>
      </c>
      <c r="D684" s="136" t="s">
        <v>134</v>
      </c>
      <c r="E684" s="137" t="s">
        <v>928</v>
      </c>
      <c r="F684" s="138" t="s">
        <v>929</v>
      </c>
      <c r="G684" s="139" t="s">
        <v>215</v>
      </c>
      <c r="H684" s="140">
        <v>1.974</v>
      </c>
      <c r="I684" s="141"/>
      <c r="J684" s="142">
        <f>ROUND(I684*H684,2)</f>
        <v>0</v>
      </c>
      <c r="K684" s="138" t="s">
        <v>138</v>
      </c>
      <c r="L684" s="35"/>
      <c r="M684" s="143" t="s">
        <v>3</v>
      </c>
      <c r="N684" s="144" t="s">
        <v>38</v>
      </c>
      <c r="O684" s="55"/>
      <c r="P684" s="145">
        <f>O684*H684</f>
        <v>0</v>
      </c>
      <c r="Q684" s="145">
        <v>0</v>
      </c>
      <c r="R684" s="145">
        <f>Q684*H684</f>
        <v>0</v>
      </c>
      <c r="S684" s="145">
        <v>0</v>
      </c>
      <c r="T684" s="146">
        <f>S684*H684</f>
        <v>0</v>
      </c>
      <c r="U684" s="34"/>
      <c r="V684" s="34"/>
      <c r="W684" s="34"/>
      <c r="X684" s="34"/>
      <c r="Y684" s="34"/>
      <c r="Z684" s="34"/>
      <c r="AA684" s="34"/>
      <c r="AB684" s="34"/>
      <c r="AC684" s="34"/>
      <c r="AD684" s="34"/>
      <c r="AE684" s="34"/>
      <c r="AR684" s="147" t="s">
        <v>250</v>
      </c>
      <c r="AT684" s="147" t="s">
        <v>134</v>
      </c>
      <c r="AU684" s="147" t="s">
        <v>77</v>
      </c>
      <c r="AY684" s="19" t="s">
        <v>132</v>
      </c>
      <c r="BE684" s="148">
        <f>IF(N684="základní",J684,0)</f>
        <v>0</v>
      </c>
      <c r="BF684" s="148">
        <f>IF(N684="snížená",J684,0)</f>
        <v>0</v>
      </c>
      <c r="BG684" s="148">
        <f>IF(N684="zákl. přenesená",J684,0)</f>
        <v>0</v>
      </c>
      <c r="BH684" s="148">
        <f>IF(N684="sníž. přenesená",J684,0)</f>
        <v>0</v>
      </c>
      <c r="BI684" s="148">
        <f>IF(N684="nulová",J684,0)</f>
        <v>0</v>
      </c>
      <c r="BJ684" s="19" t="s">
        <v>75</v>
      </c>
      <c r="BK684" s="148">
        <f>ROUND(I684*H684,2)</f>
        <v>0</v>
      </c>
      <c r="BL684" s="19" t="s">
        <v>250</v>
      </c>
      <c r="BM684" s="147" t="s">
        <v>930</v>
      </c>
    </row>
    <row r="685" spans="1:65" s="2" customFormat="1" ht="146.25">
      <c r="A685" s="34"/>
      <c r="B685" s="35"/>
      <c r="C685" s="34"/>
      <c r="D685" s="149" t="s">
        <v>141</v>
      </c>
      <c r="E685" s="34"/>
      <c r="F685" s="150" t="s">
        <v>926</v>
      </c>
      <c r="G685" s="34"/>
      <c r="H685" s="34"/>
      <c r="I685" s="151"/>
      <c r="J685" s="34"/>
      <c r="K685" s="34"/>
      <c r="L685" s="35"/>
      <c r="M685" s="152"/>
      <c r="N685" s="153"/>
      <c r="O685" s="55"/>
      <c r="P685" s="55"/>
      <c r="Q685" s="55"/>
      <c r="R685" s="55"/>
      <c r="S685" s="55"/>
      <c r="T685" s="56"/>
      <c r="U685" s="34"/>
      <c r="V685" s="34"/>
      <c r="W685" s="34"/>
      <c r="X685" s="34"/>
      <c r="Y685" s="34"/>
      <c r="Z685" s="34"/>
      <c r="AA685" s="34"/>
      <c r="AB685" s="34"/>
      <c r="AC685" s="34"/>
      <c r="AD685" s="34"/>
      <c r="AE685" s="34"/>
      <c r="AT685" s="19" t="s">
        <v>141</v>
      </c>
      <c r="AU685" s="19" t="s">
        <v>77</v>
      </c>
    </row>
    <row r="686" spans="1:65" s="12" customFormat="1" ht="22.9" customHeight="1">
      <c r="B686" s="122"/>
      <c r="D686" s="123" t="s">
        <v>66</v>
      </c>
      <c r="E686" s="133" t="s">
        <v>931</v>
      </c>
      <c r="F686" s="133" t="s">
        <v>932</v>
      </c>
      <c r="I686" s="125"/>
      <c r="J686" s="134">
        <f>BK686</f>
        <v>0</v>
      </c>
      <c r="L686" s="122"/>
      <c r="M686" s="127"/>
      <c r="N686" s="128"/>
      <c r="O686" s="128"/>
      <c r="P686" s="129">
        <f>P687</f>
        <v>0</v>
      </c>
      <c r="Q686" s="128"/>
      <c r="R686" s="129">
        <f>R687</f>
        <v>0</v>
      </c>
      <c r="S686" s="128"/>
      <c r="T686" s="130">
        <f>T687</f>
        <v>2.5050000000000003E-3</v>
      </c>
      <c r="AR686" s="123" t="s">
        <v>77</v>
      </c>
      <c r="AT686" s="131" t="s">
        <v>66</v>
      </c>
      <c r="AU686" s="131" t="s">
        <v>75</v>
      </c>
      <c r="AY686" s="123" t="s">
        <v>132</v>
      </c>
      <c r="BK686" s="132">
        <f>BK687</f>
        <v>0</v>
      </c>
    </row>
    <row r="687" spans="1:65" s="2" customFormat="1" ht="24.2" customHeight="1">
      <c r="A687" s="34"/>
      <c r="B687" s="135"/>
      <c r="C687" s="136" t="s">
        <v>933</v>
      </c>
      <c r="D687" s="136" t="s">
        <v>134</v>
      </c>
      <c r="E687" s="137" t="s">
        <v>934</v>
      </c>
      <c r="F687" s="138" t="s">
        <v>935</v>
      </c>
      <c r="G687" s="139" t="s">
        <v>331</v>
      </c>
      <c r="H687" s="140">
        <v>1.5</v>
      </c>
      <c r="I687" s="141"/>
      <c r="J687" s="142">
        <f>ROUND(I687*H687,2)</f>
        <v>0</v>
      </c>
      <c r="K687" s="138" t="s">
        <v>138</v>
      </c>
      <c r="L687" s="35"/>
      <c r="M687" s="143" t="s">
        <v>3</v>
      </c>
      <c r="N687" s="144" t="s">
        <v>38</v>
      </c>
      <c r="O687" s="55"/>
      <c r="P687" s="145">
        <f>O687*H687</f>
        <v>0</v>
      </c>
      <c r="Q687" s="145">
        <v>0</v>
      </c>
      <c r="R687" s="145">
        <f>Q687*H687</f>
        <v>0</v>
      </c>
      <c r="S687" s="145">
        <v>1.67E-3</v>
      </c>
      <c r="T687" s="146">
        <f>S687*H687</f>
        <v>2.5050000000000003E-3</v>
      </c>
      <c r="U687" s="34"/>
      <c r="V687" s="34"/>
      <c r="W687" s="34"/>
      <c r="X687" s="34"/>
      <c r="Y687" s="34"/>
      <c r="Z687" s="34"/>
      <c r="AA687" s="34"/>
      <c r="AB687" s="34"/>
      <c r="AC687" s="34"/>
      <c r="AD687" s="34"/>
      <c r="AE687" s="34"/>
      <c r="AR687" s="147" t="s">
        <v>250</v>
      </c>
      <c r="AT687" s="147" t="s">
        <v>134</v>
      </c>
      <c r="AU687" s="147" t="s">
        <v>77</v>
      </c>
      <c r="AY687" s="19" t="s">
        <v>132</v>
      </c>
      <c r="BE687" s="148">
        <f>IF(N687="základní",J687,0)</f>
        <v>0</v>
      </c>
      <c r="BF687" s="148">
        <f>IF(N687="snížená",J687,0)</f>
        <v>0</v>
      </c>
      <c r="BG687" s="148">
        <f>IF(N687="zákl. přenesená",J687,0)</f>
        <v>0</v>
      </c>
      <c r="BH687" s="148">
        <f>IF(N687="sníž. přenesená",J687,0)</f>
        <v>0</v>
      </c>
      <c r="BI687" s="148">
        <f>IF(N687="nulová",J687,0)</f>
        <v>0</v>
      </c>
      <c r="BJ687" s="19" t="s">
        <v>75</v>
      </c>
      <c r="BK687" s="148">
        <f>ROUND(I687*H687,2)</f>
        <v>0</v>
      </c>
      <c r="BL687" s="19" t="s">
        <v>250</v>
      </c>
      <c r="BM687" s="147" t="s">
        <v>936</v>
      </c>
    </row>
    <row r="688" spans="1:65" s="12" customFormat="1" ht="22.9" customHeight="1">
      <c r="B688" s="122"/>
      <c r="D688" s="123" t="s">
        <v>66</v>
      </c>
      <c r="E688" s="133" t="s">
        <v>937</v>
      </c>
      <c r="F688" s="133" t="s">
        <v>938</v>
      </c>
      <c r="I688" s="125"/>
      <c r="J688" s="134">
        <f>BK688</f>
        <v>0</v>
      </c>
      <c r="L688" s="122"/>
      <c r="M688" s="127"/>
      <c r="N688" s="128"/>
      <c r="O688" s="128"/>
      <c r="P688" s="129">
        <f>SUM(P689:P702)</f>
        <v>0</v>
      </c>
      <c r="Q688" s="128"/>
      <c r="R688" s="129">
        <f>SUM(R689:R702)</f>
        <v>0</v>
      </c>
      <c r="S688" s="128"/>
      <c r="T688" s="130">
        <f>SUM(T689:T702)</f>
        <v>0.222</v>
      </c>
      <c r="AR688" s="123" t="s">
        <v>77</v>
      </c>
      <c r="AT688" s="131" t="s">
        <v>66</v>
      </c>
      <c r="AU688" s="131" t="s">
        <v>75</v>
      </c>
      <c r="AY688" s="123" t="s">
        <v>132</v>
      </c>
      <c r="BK688" s="132">
        <f>SUM(BK689:BK702)</f>
        <v>0</v>
      </c>
    </row>
    <row r="689" spans="1:65" s="2" customFormat="1" ht="14.45" customHeight="1">
      <c r="A689" s="34"/>
      <c r="B689" s="135"/>
      <c r="C689" s="136" t="s">
        <v>939</v>
      </c>
      <c r="D689" s="136" t="s">
        <v>134</v>
      </c>
      <c r="E689" s="137" t="s">
        <v>940</v>
      </c>
      <c r="F689" s="138" t="s">
        <v>941</v>
      </c>
      <c r="G689" s="139" t="s">
        <v>242</v>
      </c>
      <c r="H689" s="140">
        <v>7.5380000000000003</v>
      </c>
      <c r="I689" s="141"/>
      <c r="J689" s="142">
        <f>ROUND(I689*H689,2)</f>
        <v>0</v>
      </c>
      <c r="K689" s="138" t="s">
        <v>3</v>
      </c>
      <c r="L689" s="35"/>
      <c r="M689" s="143" t="s">
        <v>3</v>
      </c>
      <c r="N689" s="144" t="s">
        <v>38</v>
      </c>
      <c r="O689" s="55"/>
      <c r="P689" s="145">
        <f>O689*H689</f>
        <v>0</v>
      </c>
      <c r="Q689" s="145">
        <v>0</v>
      </c>
      <c r="R689" s="145">
        <f>Q689*H689</f>
        <v>0</v>
      </c>
      <c r="S689" s="145">
        <v>0</v>
      </c>
      <c r="T689" s="146">
        <f>S689*H689</f>
        <v>0</v>
      </c>
      <c r="U689" s="34"/>
      <c r="V689" s="34"/>
      <c r="W689" s="34"/>
      <c r="X689" s="34"/>
      <c r="Y689" s="34"/>
      <c r="Z689" s="34"/>
      <c r="AA689" s="34"/>
      <c r="AB689" s="34"/>
      <c r="AC689" s="34"/>
      <c r="AD689" s="34"/>
      <c r="AE689" s="34"/>
      <c r="AR689" s="147" t="s">
        <v>250</v>
      </c>
      <c r="AT689" s="147" t="s">
        <v>134</v>
      </c>
      <c r="AU689" s="147" t="s">
        <v>77</v>
      </c>
      <c r="AY689" s="19" t="s">
        <v>132</v>
      </c>
      <c r="BE689" s="148">
        <f>IF(N689="základní",J689,0)</f>
        <v>0</v>
      </c>
      <c r="BF689" s="148">
        <f>IF(N689="snížená",J689,0)</f>
        <v>0</v>
      </c>
      <c r="BG689" s="148">
        <f>IF(N689="zákl. přenesená",J689,0)</f>
        <v>0</v>
      </c>
      <c r="BH689" s="148">
        <f>IF(N689="sníž. přenesená",J689,0)</f>
        <v>0</v>
      </c>
      <c r="BI689" s="148">
        <f>IF(N689="nulová",J689,0)</f>
        <v>0</v>
      </c>
      <c r="BJ689" s="19" t="s">
        <v>75</v>
      </c>
      <c r="BK689" s="148">
        <f>ROUND(I689*H689,2)</f>
        <v>0</v>
      </c>
      <c r="BL689" s="19" t="s">
        <v>250</v>
      </c>
      <c r="BM689" s="147" t="s">
        <v>942</v>
      </c>
    </row>
    <row r="690" spans="1:65" s="13" customFormat="1">
      <c r="B690" s="154"/>
      <c r="D690" s="149" t="s">
        <v>143</v>
      </c>
      <c r="E690" s="155" t="s">
        <v>3</v>
      </c>
      <c r="F690" s="156" t="s">
        <v>510</v>
      </c>
      <c r="H690" s="155" t="s">
        <v>3</v>
      </c>
      <c r="I690" s="157"/>
      <c r="L690" s="154"/>
      <c r="M690" s="158"/>
      <c r="N690" s="159"/>
      <c r="O690" s="159"/>
      <c r="P690" s="159"/>
      <c r="Q690" s="159"/>
      <c r="R690" s="159"/>
      <c r="S690" s="159"/>
      <c r="T690" s="160"/>
      <c r="AT690" s="155" t="s">
        <v>143</v>
      </c>
      <c r="AU690" s="155" t="s">
        <v>77</v>
      </c>
      <c r="AV690" s="13" t="s">
        <v>75</v>
      </c>
      <c r="AW690" s="13" t="s">
        <v>29</v>
      </c>
      <c r="AX690" s="13" t="s">
        <v>67</v>
      </c>
      <c r="AY690" s="155" t="s">
        <v>132</v>
      </c>
    </row>
    <row r="691" spans="1:65" s="14" customFormat="1">
      <c r="B691" s="161"/>
      <c r="D691" s="149" t="s">
        <v>143</v>
      </c>
      <c r="E691" s="162" t="s">
        <v>3</v>
      </c>
      <c r="F691" s="163" t="s">
        <v>943</v>
      </c>
      <c r="H691" s="164">
        <v>7.5380000000000003</v>
      </c>
      <c r="I691" s="165"/>
      <c r="L691" s="161"/>
      <c r="M691" s="166"/>
      <c r="N691" s="167"/>
      <c r="O691" s="167"/>
      <c r="P691" s="167"/>
      <c r="Q691" s="167"/>
      <c r="R691" s="167"/>
      <c r="S691" s="167"/>
      <c r="T691" s="168"/>
      <c r="AT691" s="162" t="s">
        <v>143</v>
      </c>
      <c r="AU691" s="162" t="s">
        <v>77</v>
      </c>
      <c r="AV691" s="14" t="s">
        <v>77</v>
      </c>
      <c r="AW691" s="14" t="s">
        <v>29</v>
      </c>
      <c r="AX691" s="14" t="s">
        <v>67</v>
      </c>
      <c r="AY691" s="162" t="s">
        <v>132</v>
      </c>
    </row>
    <row r="692" spans="1:65" s="15" customFormat="1">
      <c r="B692" s="169"/>
      <c r="D692" s="149" t="s">
        <v>143</v>
      </c>
      <c r="E692" s="170" t="s">
        <v>3</v>
      </c>
      <c r="F692" s="171" t="s">
        <v>148</v>
      </c>
      <c r="H692" s="172">
        <v>7.5380000000000003</v>
      </c>
      <c r="I692" s="173"/>
      <c r="L692" s="169"/>
      <c r="M692" s="174"/>
      <c r="N692" s="175"/>
      <c r="O692" s="175"/>
      <c r="P692" s="175"/>
      <c r="Q692" s="175"/>
      <c r="R692" s="175"/>
      <c r="S692" s="175"/>
      <c r="T692" s="176"/>
      <c r="AT692" s="170" t="s">
        <v>143</v>
      </c>
      <c r="AU692" s="170" t="s">
        <v>77</v>
      </c>
      <c r="AV692" s="15" t="s">
        <v>139</v>
      </c>
      <c r="AW692" s="15" t="s">
        <v>29</v>
      </c>
      <c r="AX692" s="15" t="s">
        <v>75</v>
      </c>
      <c r="AY692" s="170" t="s">
        <v>132</v>
      </c>
    </row>
    <row r="693" spans="1:65" s="2" customFormat="1" ht="49.15" customHeight="1">
      <c r="A693" s="34"/>
      <c r="B693" s="135"/>
      <c r="C693" s="136" t="s">
        <v>944</v>
      </c>
      <c r="D693" s="136" t="s">
        <v>134</v>
      </c>
      <c r="E693" s="137" t="s">
        <v>945</v>
      </c>
      <c r="F693" s="138" t="s">
        <v>946</v>
      </c>
      <c r="G693" s="139" t="s">
        <v>299</v>
      </c>
      <c r="H693" s="140">
        <v>1</v>
      </c>
      <c r="I693" s="141"/>
      <c r="J693" s="142">
        <f t="shared" ref="J693:J699" si="0">ROUND(I693*H693,2)</f>
        <v>0</v>
      </c>
      <c r="K693" s="138" t="s">
        <v>3</v>
      </c>
      <c r="L693" s="35"/>
      <c r="M693" s="143" t="s">
        <v>3</v>
      </c>
      <c r="N693" s="144" t="s">
        <v>38</v>
      </c>
      <c r="O693" s="55"/>
      <c r="P693" s="145">
        <f t="shared" ref="P693:P699" si="1">O693*H693</f>
        <v>0</v>
      </c>
      <c r="Q693" s="145">
        <v>0</v>
      </c>
      <c r="R693" s="145">
        <f t="shared" ref="R693:R699" si="2">Q693*H693</f>
        <v>0</v>
      </c>
      <c r="S693" s="145">
        <v>0</v>
      </c>
      <c r="T693" s="146">
        <f t="shared" ref="T693:T699" si="3">S693*H693</f>
        <v>0</v>
      </c>
      <c r="U693" s="34"/>
      <c r="V693" s="34"/>
      <c r="W693" s="34"/>
      <c r="X693" s="34"/>
      <c r="Y693" s="34"/>
      <c r="Z693" s="34"/>
      <c r="AA693" s="34"/>
      <c r="AB693" s="34"/>
      <c r="AC693" s="34"/>
      <c r="AD693" s="34"/>
      <c r="AE693" s="34"/>
      <c r="AR693" s="147" t="s">
        <v>250</v>
      </c>
      <c r="AT693" s="147" t="s">
        <v>134</v>
      </c>
      <c r="AU693" s="147" t="s">
        <v>77</v>
      </c>
      <c r="AY693" s="19" t="s">
        <v>132</v>
      </c>
      <c r="BE693" s="148">
        <f t="shared" ref="BE693:BE699" si="4">IF(N693="základní",J693,0)</f>
        <v>0</v>
      </c>
      <c r="BF693" s="148">
        <f t="shared" ref="BF693:BF699" si="5">IF(N693="snížená",J693,0)</f>
        <v>0</v>
      </c>
      <c r="BG693" s="148">
        <f t="shared" ref="BG693:BG699" si="6">IF(N693="zákl. přenesená",J693,0)</f>
        <v>0</v>
      </c>
      <c r="BH693" s="148">
        <f t="shared" ref="BH693:BH699" si="7">IF(N693="sníž. přenesená",J693,0)</f>
        <v>0</v>
      </c>
      <c r="BI693" s="148">
        <f t="shared" ref="BI693:BI699" si="8">IF(N693="nulová",J693,0)</f>
        <v>0</v>
      </c>
      <c r="BJ693" s="19" t="s">
        <v>75</v>
      </c>
      <c r="BK693" s="148">
        <f t="shared" ref="BK693:BK699" si="9">ROUND(I693*H693,2)</f>
        <v>0</v>
      </c>
      <c r="BL693" s="19" t="s">
        <v>250</v>
      </c>
      <c r="BM693" s="147" t="s">
        <v>947</v>
      </c>
    </row>
    <row r="694" spans="1:65" s="2" customFormat="1" ht="37.9" customHeight="1">
      <c r="A694" s="34"/>
      <c r="B694" s="135"/>
      <c r="C694" s="136" t="s">
        <v>948</v>
      </c>
      <c r="D694" s="136" t="s">
        <v>134</v>
      </c>
      <c r="E694" s="137" t="s">
        <v>949</v>
      </c>
      <c r="F694" s="138" t="s">
        <v>950</v>
      </c>
      <c r="G694" s="139" t="s">
        <v>299</v>
      </c>
      <c r="H694" s="140">
        <v>1</v>
      </c>
      <c r="I694" s="141"/>
      <c r="J694" s="142">
        <f t="shared" si="0"/>
        <v>0</v>
      </c>
      <c r="K694" s="138" t="s">
        <v>3</v>
      </c>
      <c r="L694" s="35"/>
      <c r="M694" s="143" t="s">
        <v>3</v>
      </c>
      <c r="N694" s="144" t="s">
        <v>38</v>
      </c>
      <c r="O694" s="55"/>
      <c r="P694" s="145">
        <f t="shared" si="1"/>
        <v>0</v>
      </c>
      <c r="Q694" s="145">
        <v>0</v>
      </c>
      <c r="R694" s="145">
        <f t="shared" si="2"/>
        <v>0</v>
      </c>
      <c r="S694" s="145">
        <v>0</v>
      </c>
      <c r="T694" s="146">
        <f t="shared" si="3"/>
        <v>0</v>
      </c>
      <c r="U694" s="34"/>
      <c r="V694" s="34"/>
      <c r="W694" s="34"/>
      <c r="X694" s="34"/>
      <c r="Y694" s="34"/>
      <c r="Z694" s="34"/>
      <c r="AA694" s="34"/>
      <c r="AB694" s="34"/>
      <c r="AC694" s="34"/>
      <c r="AD694" s="34"/>
      <c r="AE694" s="34"/>
      <c r="AR694" s="147" t="s">
        <v>250</v>
      </c>
      <c r="AT694" s="147" t="s">
        <v>134</v>
      </c>
      <c r="AU694" s="147" t="s">
        <v>77</v>
      </c>
      <c r="AY694" s="19" t="s">
        <v>132</v>
      </c>
      <c r="BE694" s="148">
        <f t="shared" si="4"/>
        <v>0</v>
      </c>
      <c r="BF694" s="148">
        <f t="shared" si="5"/>
        <v>0</v>
      </c>
      <c r="BG694" s="148">
        <f t="shared" si="6"/>
        <v>0</v>
      </c>
      <c r="BH694" s="148">
        <f t="shared" si="7"/>
        <v>0</v>
      </c>
      <c r="BI694" s="148">
        <f t="shared" si="8"/>
        <v>0</v>
      </c>
      <c r="BJ694" s="19" t="s">
        <v>75</v>
      </c>
      <c r="BK694" s="148">
        <f t="shared" si="9"/>
        <v>0</v>
      </c>
      <c r="BL694" s="19" t="s">
        <v>250</v>
      </c>
      <c r="BM694" s="147" t="s">
        <v>951</v>
      </c>
    </row>
    <row r="695" spans="1:65" s="2" customFormat="1" ht="37.9" customHeight="1">
      <c r="A695" s="34"/>
      <c r="B695" s="135"/>
      <c r="C695" s="136" t="s">
        <v>952</v>
      </c>
      <c r="D695" s="136" t="s">
        <v>134</v>
      </c>
      <c r="E695" s="137" t="s">
        <v>953</v>
      </c>
      <c r="F695" s="138" t="s">
        <v>954</v>
      </c>
      <c r="G695" s="139" t="s">
        <v>299</v>
      </c>
      <c r="H695" s="140">
        <v>2</v>
      </c>
      <c r="I695" s="141"/>
      <c r="J695" s="142">
        <f t="shared" si="0"/>
        <v>0</v>
      </c>
      <c r="K695" s="138" t="s">
        <v>3</v>
      </c>
      <c r="L695" s="35"/>
      <c r="M695" s="143" t="s">
        <v>3</v>
      </c>
      <c r="N695" s="144" t="s">
        <v>38</v>
      </c>
      <c r="O695" s="55"/>
      <c r="P695" s="145">
        <f t="shared" si="1"/>
        <v>0</v>
      </c>
      <c r="Q695" s="145">
        <v>0</v>
      </c>
      <c r="R695" s="145">
        <f t="shared" si="2"/>
        <v>0</v>
      </c>
      <c r="S695" s="145">
        <v>0</v>
      </c>
      <c r="T695" s="146">
        <f t="shared" si="3"/>
        <v>0</v>
      </c>
      <c r="U695" s="34"/>
      <c r="V695" s="34"/>
      <c r="W695" s="34"/>
      <c r="X695" s="34"/>
      <c r="Y695" s="34"/>
      <c r="Z695" s="34"/>
      <c r="AA695" s="34"/>
      <c r="AB695" s="34"/>
      <c r="AC695" s="34"/>
      <c r="AD695" s="34"/>
      <c r="AE695" s="34"/>
      <c r="AR695" s="147" t="s">
        <v>250</v>
      </c>
      <c r="AT695" s="147" t="s">
        <v>134</v>
      </c>
      <c r="AU695" s="147" t="s">
        <v>77</v>
      </c>
      <c r="AY695" s="19" t="s">
        <v>132</v>
      </c>
      <c r="BE695" s="148">
        <f t="shared" si="4"/>
        <v>0</v>
      </c>
      <c r="BF695" s="148">
        <f t="shared" si="5"/>
        <v>0</v>
      </c>
      <c r="BG695" s="148">
        <f t="shared" si="6"/>
        <v>0</v>
      </c>
      <c r="BH695" s="148">
        <f t="shared" si="7"/>
        <v>0</v>
      </c>
      <c r="BI695" s="148">
        <f t="shared" si="8"/>
        <v>0</v>
      </c>
      <c r="BJ695" s="19" t="s">
        <v>75</v>
      </c>
      <c r="BK695" s="148">
        <f t="shared" si="9"/>
        <v>0</v>
      </c>
      <c r="BL695" s="19" t="s">
        <v>250</v>
      </c>
      <c r="BM695" s="147" t="s">
        <v>955</v>
      </c>
    </row>
    <row r="696" spans="1:65" s="2" customFormat="1" ht="37.9" customHeight="1">
      <c r="A696" s="34"/>
      <c r="B696" s="135"/>
      <c r="C696" s="136" t="s">
        <v>956</v>
      </c>
      <c r="D696" s="136" t="s">
        <v>134</v>
      </c>
      <c r="E696" s="137" t="s">
        <v>957</v>
      </c>
      <c r="F696" s="138" t="s">
        <v>958</v>
      </c>
      <c r="G696" s="139" t="s">
        <v>299</v>
      </c>
      <c r="H696" s="140">
        <v>1</v>
      </c>
      <c r="I696" s="141"/>
      <c r="J696" s="142">
        <f t="shared" si="0"/>
        <v>0</v>
      </c>
      <c r="K696" s="138" t="s">
        <v>3</v>
      </c>
      <c r="L696" s="35"/>
      <c r="M696" s="143" t="s">
        <v>3</v>
      </c>
      <c r="N696" s="144" t="s">
        <v>38</v>
      </c>
      <c r="O696" s="55"/>
      <c r="P696" s="145">
        <f t="shared" si="1"/>
        <v>0</v>
      </c>
      <c r="Q696" s="145">
        <v>0</v>
      </c>
      <c r="R696" s="145">
        <f t="shared" si="2"/>
        <v>0</v>
      </c>
      <c r="S696" s="145">
        <v>0</v>
      </c>
      <c r="T696" s="146">
        <f t="shared" si="3"/>
        <v>0</v>
      </c>
      <c r="U696" s="34"/>
      <c r="V696" s="34"/>
      <c r="W696" s="34"/>
      <c r="X696" s="34"/>
      <c r="Y696" s="34"/>
      <c r="Z696" s="34"/>
      <c r="AA696" s="34"/>
      <c r="AB696" s="34"/>
      <c r="AC696" s="34"/>
      <c r="AD696" s="34"/>
      <c r="AE696" s="34"/>
      <c r="AR696" s="147" t="s">
        <v>250</v>
      </c>
      <c r="AT696" s="147" t="s">
        <v>134</v>
      </c>
      <c r="AU696" s="147" t="s">
        <v>77</v>
      </c>
      <c r="AY696" s="19" t="s">
        <v>132</v>
      </c>
      <c r="BE696" s="148">
        <f t="shared" si="4"/>
        <v>0</v>
      </c>
      <c r="BF696" s="148">
        <f t="shared" si="5"/>
        <v>0</v>
      </c>
      <c r="BG696" s="148">
        <f t="shared" si="6"/>
        <v>0</v>
      </c>
      <c r="BH696" s="148">
        <f t="shared" si="7"/>
        <v>0</v>
      </c>
      <c r="BI696" s="148">
        <f t="shared" si="8"/>
        <v>0</v>
      </c>
      <c r="BJ696" s="19" t="s">
        <v>75</v>
      </c>
      <c r="BK696" s="148">
        <f t="shared" si="9"/>
        <v>0</v>
      </c>
      <c r="BL696" s="19" t="s">
        <v>250</v>
      </c>
      <c r="BM696" s="147" t="s">
        <v>959</v>
      </c>
    </row>
    <row r="697" spans="1:65" s="2" customFormat="1" ht="37.9" customHeight="1">
      <c r="A697" s="34"/>
      <c r="B697" s="135"/>
      <c r="C697" s="136" t="s">
        <v>960</v>
      </c>
      <c r="D697" s="136" t="s">
        <v>134</v>
      </c>
      <c r="E697" s="137" t="s">
        <v>961</v>
      </c>
      <c r="F697" s="138" t="s">
        <v>962</v>
      </c>
      <c r="G697" s="139" t="s">
        <v>299</v>
      </c>
      <c r="H697" s="140">
        <v>1</v>
      </c>
      <c r="I697" s="141"/>
      <c r="J697" s="142">
        <f t="shared" si="0"/>
        <v>0</v>
      </c>
      <c r="K697" s="138" t="s">
        <v>3</v>
      </c>
      <c r="L697" s="35"/>
      <c r="M697" s="143" t="s">
        <v>3</v>
      </c>
      <c r="N697" s="144" t="s">
        <v>38</v>
      </c>
      <c r="O697" s="55"/>
      <c r="P697" s="145">
        <f t="shared" si="1"/>
        <v>0</v>
      </c>
      <c r="Q697" s="145">
        <v>0</v>
      </c>
      <c r="R697" s="145">
        <f t="shared" si="2"/>
        <v>0</v>
      </c>
      <c r="S697" s="145">
        <v>0</v>
      </c>
      <c r="T697" s="146">
        <f t="shared" si="3"/>
        <v>0</v>
      </c>
      <c r="U697" s="34"/>
      <c r="V697" s="34"/>
      <c r="W697" s="34"/>
      <c r="X697" s="34"/>
      <c r="Y697" s="34"/>
      <c r="Z697" s="34"/>
      <c r="AA697" s="34"/>
      <c r="AB697" s="34"/>
      <c r="AC697" s="34"/>
      <c r="AD697" s="34"/>
      <c r="AE697" s="34"/>
      <c r="AR697" s="147" t="s">
        <v>250</v>
      </c>
      <c r="AT697" s="147" t="s">
        <v>134</v>
      </c>
      <c r="AU697" s="147" t="s">
        <v>77</v>
      </c>
      <c r="AY697" s="19" t="s">
        <v>132</v>
      </c>
      <c r="BE697" s="148">
        <f t="shared" si="4"/>
        <v>0</v>
      </c>
      <c r="BF697" s="148">
        <f t="shared" si="5"/>
        <v>0</v>
      </c>
      <c r="BG697" s="148">
        <f t="shared" si="6"/>
        <v>0</v>
      </c>
      <c r="BH697" s="148">
        <f t="shared" si="7"/>
        <v>0</v>
      </c>
      <c r="BI697" s="148">
        <f t="shared" si="8"/>
        <v>0</v>
      </c>
      <c r="BJ697" s="19" t="s">
        <v>75</v>
      </c>
      <c r="BK697" s="148">
        <f t="shared" si="9"/>
        <v>0</v>
      </c>
      <c r="BL697" s="19" t="s">
        <v>250</v>
      </c>
      <c r="BM697" s="147" t="s">
        <v>963</v>
      </c>
    </row>
    <row r="698" spans="1:65" s="2" customFormat="1" ht="24.2" customHeight="1">
      <c r="A698" s="34"/>
      <c r="B698" s="135"/>
      <c r="C698" s="136" t="s">
        <v>964</v>
      </c>
      <c r="D698" s="136" t="s">
        <v>134</v>
      </c>
      <c r="E698" s="137" t="s">
        <v>965</v>
      </c>
      <c r="F698" s="138" t="s">
        <v>966</v>
      </c>
      <c r="G698" s="139" t="s">
        <v>299</v>
      </c>
      <c r="H698" s="140">
        <v>1</v>
      </c>
      <c r="I698" s="141"/>
      <c r="J698" s="142">
        <f t="shared" si="0"/>
        <v>0</v>
      </c>
      <c r="K698" s="138" t="s">
        <v>138</v>
      </c>
      <c r="L698" s="35"/>
      <c r="M698" s="143" t="s">
        <v>3</v>
      </c>
      <c r="N698" s="144" t="s">
        <v>38</v>
      </c>
      <c r="O698" s="55"/>
      <c r="P698" s="145">
        <f t="shared" si="1"/>
        <v>0</v>
      </c>
      <c r="Q698" s="145">
        <v>0</v>
      </c>
      <c r="R698" s="145">
        <f t="shared" si="2"/>
        <v>0</v>
      </c>
      <c r="S698" s="145">
        <v>6.0000000000000001E-3</v>
      </c>
      <c r="T698" s="146">
        <f t="shared" si="3"/>
        <v>6.0000000000000001E-3</v>
      </c>
      <c r="U698" s="34"/>
      <c r="V698" s="34"/>
      <c r="W698" s="34"/>
      <c r="X698" s="34"/>
      <c r="Y698" s="34"/>
      <c r="Z698" s="34"/>
      <c r="AA698" s="34"/>
      <c r="AB698" s="34"/>
      <c r="AC698" s="34"/>
      <c r="AD698" s="34"/>
      <c r="AE698" s="34"/>
      <c r="AR698" s="147" t="s">
        <v>250</v>
      </c>
      <c r="AT698" s="147" t="s">
        <v>134</v>
      </c>
      <c r="AU698" s="147" t="s">
        <v>77</v>
      </c>
      <c r="AY698" s="19" t="s">
        <v>132</v>
      </c>
      <c r="BE698" s="148">
        <f t="shared" si="4"/>
        <v>0</v>
      </c>
      <c r="BF698" s="148">
        <f t="shared" si="5"/>
        <v>0</v>
      </c>
      <c r="BG698" s="148">
        <f t="shared" si="6"/>
        <v>0</v>
      </c>
      <c r="BH698" s="148">
        <f t="shared" si="7"/>
        <v>0</v>
      </c>
      <c r="BI698" s="148">
        <f t="shared" si="8"/>
        <v>0</v>
      </c>
      <c r="BJ698" s="19" t="s">
        <v>75</v>
      </c>
      <c r="BK698" s="148">
        <f t="shared" si="9"/>
        <v>0</v>
      </c>
      <c r="BL698" s="19" t="s">
        <v>250</v>
      </c>
      <c r="BM698" s="147" t="s">
        <v>967</v>
      </c>
    </row>
    <row r="699" spans="1:65" s="2" customFormat="1" ht="49.15" customHeight="1">
      <c r="A699" s="34"/>
      <c r="B699" s="135"/>
      <c r="C699" s="136" t="s">
        <v>968</v>
      </c>
      <c r="D699" s="136" t="s">
        <v>134</v>
      </c>
      <c r="E699" s="137" t="s">
        <v>969</v>
      </c>
      <c r="F699" s="138" t="s">
        <v>970</v>
      </c>
      <c r="G699" s="139" t="s">
        <v>299</v>
      </c>
      <c r="H699" s="140">
        <v>9</v>
      </c>
      <c r="I699" s="141"/>
      <c r="J699" s="142">
        <f t="shared" si="0"/>
        <v>0</v>
      </c>
      <c r="K699" s="138" t="s">
        <v>138</v>
      </c>
      <c r="L699" s="35"/>
      <c r="M699" s="143" t="s">
        <v>3</v>
      </c>
      <c r="N699" s="144" t="s">
        <v>38</v>
      </c>
      <c r="O699" s="55"/>
      <c r="P699" s="145">
        <f t="shared" si="1"/>
        <v>0</v>
      </c>
      <c r="Q699" s="145">
        <v>0</v>
      </c>
      <c r="R699" s="145">
        <f t="shared" si="2"/>
        <v>0</v>
      </c>
      <c r="S699" s="145">
        <v>2.4E-2</v>
      </c>
      <c r="T699" s="146">
        <f t="shared" si="3"/>
        <v>0.216</v>
      </c>
      <c r="U699" s="34"/>
      <c r="V699" s="34"/>
      <c r="W699" s="34"/>
      <c r="X699" s="34"/>
      <c r="Y699" s="34"/>
      <c r="Z699" s="34"/>
      <c r="AA699" s="34"/>
      <c r="AB699" s="34"/>
      <c r="AC699" s="34"/>
      <c r="AD699" s="34"/>
      <c r="AE699" s="34"/>
      <c r="AR699" s="147" t="s">
        <v>250</v>
      </c>
      <c r="AT699" s="147" t="s">
        <v>134</v>
      </c>
      <c r="AU699" s="147" t="s">
        <v>77</v>
      </c>
      <c r="AY699" s="19" t="s">
        <v>132</v>
      </c>
      <c r="BE699" s="148">
        <f t="shared" si="4"/>
        <v>0</v>
      </c>
      <c r="BF699" s="148">
        <f t="shared" si="5"/>
        <v>0</v>
      </c>
      <c r="BG699" s="148">
        <f t="shared" si="6"/>
        <v>0</v>
      </c>
      <c r="BH699" s="148">
        <f t="shared" si="7"/>
        <v>0</v>
      </c>
      <c r="BI699" s="148">
        <f t="shared" si="8"/>
        <v>0</v>
      </c>
      <c r="BJ699" s="19" t="s">
        <v>75</v>
      </c>
      <c r="BK699" s="148">
        <f t="shared" si="9"/>
        <v>0</v>
      </c>
      <c r="BL699" s="19" t="s">
        <v>250</v>
      </c>
      <c r="BM699" s="147" t="s">
        <v>971</v>
      </c>
    </row>
    <row r="700" spans="1:65" s="2" customFormat="1" ht="39">
      <c r="A700" s="34"/>
      <c r="B700" s="35"/>
      <c r="C700" s="34"/>
      <c r="D700" s="149" t="s">
        <v>141</v>
      </c>
      <c r="E700" s="34"/>
      <c r="F700" s="150" t="s">
        <v>972</v>
      </c>
      <c r="G700" s="34"/>
      <c r="H700" s="34"/>
      <c r="I700" s="151"/>
      <c r="J700" s="34"/>
      <c r="K700" s="34"/>
      <c r="L700" s="35"/>
      <c r="M700" s="152"/>
      <c r="N700" s="153"/>
      <c r="O700" s="55"/>
      <c r="P700" s="55"/>
      <c r="Q700" s="55"/>
      <c r="R700" s="55"/>
      <c r="S700" s="55"/>
      <c r="T700" s="56"/>
      <c r="U700" s="34"/>
      <c r="V700" s="34"/>
      <c r="W700" s="34"/>
      <c r="X700" s="34"/>
      <c r="Y700" s="34"/>
      <c r="Z700" s="34"/>
      <c r="AA700" s="34"/>
      <c r="AB700" s="34"/>
      <c r="AC700" s="34"/>
      <c r="AD700" s="34"/>
      <c r="AE700" s="34"/>
      <c r="AT700" s="19" t="s">
        <v>141</v>
      </c>
      <c r="AU700" s="19" t="s">
        <v>77</v>
      </c>
    </row>
    <row r="701" spans="1:65" s="2" customFormat="1" ht="37.9" customHeight="1">
      <c r="A701" s="34"/>
      <c r="B701" s="135"/>
      <c r="C701" s="136" t="s">
        <v>973</v>
      </c>
      <c r="D701" s="136" t="s">
        <v>134</v>
      </c>
      <c r="E701" s="137" t="s">
        <v>974</v>
      </c>
      <c r="F701" s="138" t="s">
        <v>975</v>
      </c>
      <c r="G701" s="139" t="s">
        <v>976</v>
      </c>
      <c r="H701" s="187"/>
      <c r="I701" s="141"/>
      <c r="J701" s="142">
        <f>ROUND(I701*H701,2)</f>
        <v>0</v>
      </c>
      <c r="K701" s="138" t="s">
        <v>138</v>
      </c>
      <c r="L701" s="35"/>
      <c r="M701" s="143" t="s">
        <v>3</v>
      </c>
      <c r="N701" s="144" t="s">
        <v>38</v>
      </c>
      <c r="O701" s="55"/>
      <c r="P701" s="145">
        <f>O701*H701</f>
        <v>0</v>
      </c>
      <c r="Q701" s="145">
        <v>0</v>
      </c>
      <c r="R701" s="145">
        <f>Q701*H701</f>
        <v>0</v>
      </c>
      <c r="S701" s="145">
        <v>0</v>
      </c>
      <c r="T701" s="146">
        <f>S701*H701</f>
        <v>0</v>
      </c>
      <c r="U701" s="34"/>
      <c r="V701" s="34"/>
      <c r="W701" s="34"/>
      <c r="X701" s="34"/>
      <c r="Y701" s="34"/>
      <c r="Z701" s="34"/>
      <c r="AA701" s="34"/>
      <c r="AB701" s="34"/>
      <c r="AC701" s="34"/>
      <c r="AD701" s="34"/>
      <c r="AE701" s="34"/>
      <c r="AR701" s="147" t="s">
        <v>250</v>
      </c>
      <c r="AT701" s="147" t="s">
        <v>134</v>
      </c>
      <c r="AU701" s="147" t="s">
        <v>77</v>
      </c>
      <c r="AY701" s="19" t="s">
        <v>132</v>
      </c>
      <c r="BE701" s="148">
        <f>IF(N701="základní",J701,0)</f>
        <v>0</v>
      </c>
      <c r="BF701" s="148">
        <f>IF(N701="snížená",J701,0)</f>
        <v>0</v>
      </c>
      <c r="BG701" s="148">
        <f>IF(N701="zákl. přenesená",J701,0)</f>
        <v>0</v>
      </c>
      <c r="BH701" s="148">
        <f>IF(N701="sníž. přenesená",J701,0)</f>
        <v>0</v>
      </c>
      <c r="BI701" s="148">
        <f>IF(N701="nulová",J701,0)</f>
        <v>0</v>
      </c>
      <c r="BJ701" s="19" t="s">
        <v>75</v>
      </c>
      <c r="BK701" s="148">
        <f>ROUND(I701*H701,2)</f>
        <v>0</v>
      </c>
      <c r="BL701" s="19" t="s">
        <v>250</v>
      </c>
      <c r="BM701" s="147" t="s">
        <v>977</v>
      </c>
    </row>
    <row r="702" spans="1:65" s="2" customFormat="1" ht="126.75">
      <c r="A702" s="34"/>
      <c r="B702" s="35"/>
      <c r="C702" s="34"/>
      <c r="D702" s="149" t="s">
        <v>141</v>
      </c>
      <c r="E702" s="34"/>
      <c r="F702" s="150" t="s">
        <v>978</v>
      </c>
      <c r="G702" s="34"/>
      <c r="H702" s="34"/>
      <c r="I702" s="151"/>
      <c r="J702" s="34"/>
      <c r="K702" s="34"/>
      <c r="L702" s="35"/>
      <c r="M702" s="152"/>
      <c r="N702" s="153"/>
      <c r="O702" s="55"/>
      <c r="P702" s="55"/>
      <c r="Q702" s="55"/>
      <c r="R702" s="55"/>
      <c r="S702" s="55"/>
      <c r="T702" s="56"/>
      <c r="U702" s="34"/>
      <c r="V702" s="34"/>
      <c r="W702" s="34"/>
      <c r="X702" s="34"/>
      <c r="Y702" s="34"/>
      <c r="Z702" s="34"/>
      <c r="AA702" s="34"/>
      <c r="AB702" s="34"/>
      <c r="AC702" s="34"/>
      <c r="AD702" s="34"/>
      <c r="AE702" s="34"/>
      <c r="AT702" s="19" t="s">
        <v>141</v>
      </c>
      <c r="AU702" s="19" t="s">
        <v>77</v>
      </c>
    </row>
    <row r="703" spans="1:65" s="12" customFormat="1" ht="22.9" customHeight="1">
      <c r="B703" s="122"/>
      <c r="D703" s="123" t="s">
        <v>66</v>
      </c>
      <c r="E703" s="133" t="s">
        <v>979</v>
      </c>
      <c r="F703" s="133" t="s">
        <v>980</v>
      </c>
      <c r="I703" s="125"/>
      <c r="J703" s="134">
        <f>BK703</f>
        <v>0</v>
      </c>
      <c r="L703" s="122"/>
      <c r="M703" s="127"/>
      <c r="N703" s="128"/>
      <c r="O703" s="128"/>
      <c r="P703" s="129">
        <f>SUM(P704:P706)</f>
        <v>0</v>
      </c>
      <c r="Q703" s="128"/>
      <c r="R703" s="129">
        <f>SUM(R704:R706)</f>
        <v>0</v>
      </c>
      <c r="S703" s="128"/>
      <c r="T703" s="130">
        <f>SUM(T704:T706)</f>
        <v>0</v>
      </c>
      <c r="AR703" s="123" t="s">
        <v>77</v>
      </c>
      <c r="AT703" s="131" t="s">
        <v>66</v>
      </c>
      <c r="AU703" s="131" t="s">
        <v>75</v>
      </c>
      <c r="AY703" s="123" t="s">
        <v>132</v>
      </c>
      <c r="BK703" s="132">
        <f>SUM(BK704:BK706)</f>
        <v>0</v>
      </c>
    </row>
    <row r="704" spans="1:65" s="2" customFormat="1" ht="24.2" customHeight="1">
      <c r="A704" s="34"/>
      <c r="B704" s="135"/>
      <c r="C704" s="136" t="s">
        <v>981</v>
      </c>
      <c r="D704" s="136" t="s">
        <v>134</v>
      </c>
      <c r="E704" s="137" t="s">
        <v>982</v>
      </c>
      <c r="F704" s="138" t="s">
        <v>983</v>
      </c>
      <c r="G704" s="139" t="s">
        <v>299</v>
      </c>
      <c r="H704" s="140">
        <v>1</v>
      </c>
      <c r="I704" s="141"/>
      <c r="J704" s="142">
        <f>ROUND(I704*H704,2)</f>
        <v>0</v>
      </c>
      <c r="K704" s="138" t="s">
        <v>3</v>
      </c>
      <c r="L704" s="35"/>
      <c r="M704" s="143" t="s">
        <v>3</v>
      </c>
      <c r="N704" s="144" t="s">
        <v>38</v>
      </c>
      <c r="O704" s="55"/>
      <c r="P704" s="145">
        <f>O704*H704</f>
        <v>0</v>
      </c>
      <c r="Q704" s="145">
        <v>0</v>
      </c>
      <c r="R704" s="145">
        <f>Q704*H704</f>
        <v>0</v>
      </c>
      <c r="S704" s="145">
        <v>0</v>
      </c>
      <c r="T704" s="146">
        <f>S704*H704</f>
        <v>0</v>
      </c>
      <c r="U704" s="34"/>
      <c r="V704" s="34"/>
      <c r="W704" s="34"/>
      <c r="X704" s="34"/>
      <c r="Y704" s="34"/>
      <c r="Z704" s="34"/>
      <c r="AA704" s="34"/>
      <c r="AB704" s="34"/>
      <c r="AC704" s="34"/>
      <c r="AD704" s="34"/>
      <c r="AE704" s="34"/>
      <c r="AR704" s="147" t="s">
        <v>250</v>
      </c>
      <c r="AT704" s="147" t="s">
        <v>134</v>
      </c>
      <c r="AU704" s="147" t="s">
        <v>77</v>
      </c>
      <c r="AY704" s="19" t="s">
        <v>132</v>
      </c>
      <c r="BE704" s="148">
        <f>IF(N704="základní",J704,0)</f>
        <v>0</v>
      </c>
      <c r="BF704" s="148">
        <f>IF(N704="snížená",J704,0)</f>
        <v>0</v>
      </c>
      <c r="BG704" s="148">
        <f>IF(N704="zákl. přenesená",J704,0)</f>
        <v>0</v>
      </c>
      <c r="BH704" s="148">
        <f>IF(N704="sníž. přenesená",J704,0)</f>
        <v>0</v>
      </c>
      <c r="BI704" s="148">
        <f>IF(N704="nulová",J704,0)</f>
        <v>0</v>
      </c>
      <c r="BJ704" s="19" t="s">
        <v>75</v>
      </c>
      <c r="BK704" s="148">
        <f>ROUND(I704*H704,2)</f>
        <v>0</v>
      </c>
      <c r="BL704" s="19" t="s">
        <v>250</v>
      </c>
      <c r="BM704" s="147" t="s">
        <v>984</v>
      </c>
    </row>
    <row r="705" spans="1:65" s="2" customFormat="1" ht="37.9" customHeight="1">
      <c r="A705" s="34"/>
      <c r="B705" s="135"/>
      <c r="C705" s="136" t="s">
        <v>985</v>
      </c>
      <c r="D705" s="136" t="s">
        <v>134</v>
      </c>
      <c r="E705" s="137" t="s">
        <v>986</v>
      </c>
      <c r="F705" s="138" t="s">
        <v>987</v>
      </c>
      <c r="G705" s="139" t="s">
        <v>976</v>
      </c>
      <c r="H705" s="187"/>
      <c r="I705" s="141"/>
      <c r="J705" s="142">
        <f>ROUND(I705*H705,2)</f>
        <v>0</v>
      </c>
      <c r="K705" s="138" t="s">
        <v>138</v>
      </c>
      <c r="L705" s="35"/>
      <c r="M705" s="143" t="s">
        <v>3</v>
      </c>
      <c r="N705" s="144" t="s">
        <v>38</v>
      </c>
      <c r="O705" s="55"/>
      <c r="P705" s="145">
        <f>O705*H705</f>
        <v>0</v>
      </c>
      <c r="Q705" s="145">
        <v>0</v>
      </c>
      <c r="R705" s="145">
        <f>Q705*H705</f>
        <v>0</v>
      </c>
      <c r="S705" s="145">
        <v>0</v>
      </c>
      <c r="T705" s="146">
        <f>S705*H705</f>
        <v>0</v>
      </c>
      <c r="U705" s="34"/>
      <c r="V705" s="34"/>
      <c r="W705" s="34"/>
      <c r="X705" s="34"/>
      <c r="Y705" s="34"/>
      <c r="Z705" s="34"/>
      <c r="AA705" s="34"/>
      <c r="AB705" s="34"/>
      <c r="AC705" s="34"/>
      <c r="AD705" s="34"/>
      <c r="AE705" s="34"/>
      <c r="AR705" s="147" t="s">
        <v>250</v>
      </c>
      <c r="AT705" s="147" t="s">
        <v>134</v>
      </c>
      <c r="AU705" s="147" t="s">
        <v>77</v>
      </c>
      <c r="AY705" s="19" t="s">
        <v>132</v>
      </c>
      <c r="BE705" s="148">
        <f>IF(N705="základní",J705,0)</f>
        <v>0</v>
      </c>
      <c r="BF705" s="148">
        <f>IF(N705="snížená",J705,0)</f>
        <v>0</v>
      </c>
      <c r="BG705" s="148">
        <f>IF(N705="zákl. přenesená",J705,0)</f>
        <v>0</v>
      </c>
      <c r="BH705" s="148">
        <f>IF(N705="sníž. přenesená",J705,0)</f>
        <v>0</v>
      </c>
      <c r="BI705" s="148">
        <f>IF(N705="nulová",J705,0)</f>
        <v>0</v>
      </c>
      <c r="BJ705" s="19" t="s">
        <v>75</v>
      </c>
      <c r="BK705" s="148">
        <f>ROUND(I705*H705,2)</f>
        <v>0</v>
      </c>
      <c r="BL705" s="19" t="s">
        <v>250</v>
      </c>
      <c r="BM705" s="147" t="s">
        <v>988</v>
      </c>
    </row>
    <row r="706" spans="1:65" s="2" customFormat="1" ht="126.75">
      <c r="A706" s="34"/>
      <c r="B706" s="35"/>
      <c r="C706" s="34"/>
      <c r="D706" s="149" t="s">
        <v>141</v>
      </c>
      <c r="E706" s="34"/>
      <c r="F706" s="150" t="s">
        <v>989</v>
      </c>
      <c r="G706" s="34"/>
      <c r="H706" s="34"/>
      <c r="I706" s="151"/>
      <c r="J706" s="34"/>
      <c r="K706" s="34"/>
      <c r="L706" s="35"/>
      <c r="M706" s="152"/>
      <c r="N706" s="153"/>
      <c r="O706" s="55"/>
      <c r="P706" s="55"/>
      <c r="Q706" s="55"/>
      <c r="R706" s="55"/>
      <c r="S706" s="55"/>
      <c r="T706" s="56"/>
      <c r="U706" s="34"/>
      <c r="V706" s="34"/>
      <c r="W706" s="34"/>
      <c r="X706" s="34"/>
      <c r="Y706" s="34"/>
      <c r="Z706" s="34"/>
      <c r="AA706" s="34"/>
      <c r="AB706" s="34"/>
      <c r="AC706" s="34"/>
      <c r="AD706" s="34"/>
      <c r="AE706" s="34"/>
      <c r="AT706" s="19" t="s">
        <v>141</v>
      </c>
      <c r="AU706" s="19" t="s">
        <v>77</v>
      </c>
    </row>
    <row r="707" spans="1:65" s="12" customFormat="1" ht="22.9" customHeight="1">
      <c r="B707" s="122"/>
      <c r="D707" s="123" t="s">
        <v>66</v>
      </c>
      <c r="E707" s="133" t="s">
        <v>990</v>
      </c>
      <c r="F707" s="133" t="s">
        <v>991</v>
      </c>
      <c r="I707" s="125"/>
      <c r="J707" s="134">
        <f>BK707</f>
        <v>0</v>
      </c>
      <c r="L707" s="122"/>
      <c r="M707" s="127"/>
      <c r="N707" s="128"/>
      <c r="O707" s="128"/>
      <c r="P707" s="129">
        <f>SUM(P708:P726)</f>
        <v>0</v>
      </c>
      <c r="Q707" s="128"/>
      <c r="R707" s="129">
        <f>SUM(R708:R726)</f>
        <v>0.33394200000000002</v>
      </c>
      <c r="S707" s="128"/>
      <c r="T707" s="130">
        <f>SUM(T708:T726)</f>
        <v>0</v>
      </c>
      <c r="AR707" s="123" t="s">
        <v>77</v>
      </c>
      <c r="AT707" s="131" t="s">
        <v>66</v>
      </c>
      <c r="AU707" s="131" t="s">
        <v>75</v>
      </c>
      <c r="AY707" s="123" t="s">
        <v>132</v>
      </c>
      <c r="BK707" s="132">
        <f>SUM(BK708:BK726)</f>
        <v>0</v>
      </c>
    </row>
    <row r="708" spans="1:65" s="2" customFormat="1" ht="24.2" customHeight="1">
      <c r="A708" s="34"/>
      <c r="B708" s="135"/>
      <c r="C708" s="136" t="s">
        <v>992</v>
      </c>
      <c r="D708" s="136" t="s">
        <v>134</v>
      </c>
      <c r="E708" s="137" t="s">
        <v>993</v>
      </c>
      <c r="F708" s="138" t="s">
        <v>994</v>
      </c>
      <c r="G708" s="139" t="s">
        <v>242</v>
      </c>
      <c r="H708" s="140">
        <v>11.2</v>
      </c>
      <c r="I708" s="141"/>
      <c r="J708" s="142">
        <f>ROUND(I708*H708,2)</f>
        <v>0</v>
      </c>
      <c r="K708" s="138" t="s">
        <v>138</v>
      </c>
      <c r="L708" s="35"/>
      <c r="M708" s="143" t="s">
        <v>3</v>
      </c>
      <c r="N708" s="144" t="s">
        <v>38</v>
      </c>
      <c r="O708" s="55"/>
      <c r="P708" s="145">
        <f>O708*H708</f>
        <v>0</v>
      </c>
      <c r="Q708" s="145">
        <v>0</v>
      </c>
      <c r="R708" s="145">
        <f>Q708*H708</f>
        <v>0</v>
      </c>
      <c r="S708" s="145">
        <v>0</v>
      </c>
      <c r="T708" s="146">
        <f>S708*H708</f>
        <v>0</v>
      </c>
      <c r="U708" s="34"/>
      <c r="V708" s="34"/>
      <c r="W708" s="34"/>
      <c r="X708" s="34"/>
      <c r="Y708" s="34"/>
      <c r="Z708" s="34"/>
      <c r="AA708" s="34"/>
      <c r="AB708" s="34"/>
      <c r="AC708" s="34"/>
      <c r="AD708" s="34"/>
      <c r="AE708" s="34"/>
      <c r="AR708" s="147" t="s">
        <v>250</v>
      </c>
      <c r="AT708" s="147" t="s">
        <v>134</v>
      </c>
      <c r="AU708" s="147" t="s">
        <v>77</v>
      </c>
      <c r="AY708" s="19" t="s">
        <v>132</v>
      </c>
      <c r="BE708" s="148">
        <f>IF(N708="základní",J708,0)</f>
        <v>0</v>
      </c>
      <c r="BF708" s="148">
        <f>IF(N708="snížená",J708,0)</f>
        <v>0</v>
      </c>
      <c r="BG708" s="148">
        <f>IF(N708="zákl. přenesená",J708,0)</f>
        <v>0</v>
      </c>
      <c r="BH708" s="148">
        <f>IF(N708="sníž. přenesená",J708,0)</f>
        <v>0</v>
      </c>
      <c r="BI708" s="148">
        <f>IF(N708="nulová",J708,0)</f>
        <v>0</v>
      </c>
      <c r="BJ708" s="19" t="s">
        <v>75</v>
      </c>
      <c r="BK708" s="148">
        <f>ROUND(I708*H708,2)</f>
        <v>0</v>
      </c>
      <c r="BL708" s="19" t="s">
        <v>250</v>
      </c>
      <c r="BM708" s="147" t="s">
        <v>995</v>
      </c>
    </row>
    <row r="709" spans="1:65" s="2" customFormat="1" ht="78">
      <c r="A709" s="34"/>
      <c r="B709" s="35"/>
      <c r="C709" s="34"/>
      <c r="D709" s="149" t="s">
        <v>141</v>
      </c>
      <c r="E709" s="34"/>
      <c r="F709" s="150" t="s">
        <v>996</v>
      </c>
      <c r="G709" s="34"/>
      <c r="H709" s="34"/>
      <c r="I709" s="151"/>
      <c r="J709" s="34"/>
      <c r="K709" s="34"/>
      <c r="L709" s="35"/>
      <c r="M709" s="152"/>
      <c r="N709" s="153"/>
      <c r="O709" s="55"/>
      <c r="P709" s="55"/>
      <c r="Q709" s="55"/>
      <c r="R709" s="55"/>
      <c r="S709" s="55"/>
      <c r="T709" s="56"/>
      <c r="U709" s="34"/>
      <c r="V709" s="34"/>
      <c r="W709" s="34"/>
      <c r="X709" s="34"/>
      <c r="Y709" s="34"/>
      <c r="Z709" s="34"/>
      <c r="AA709" s="34"/>
      <c r="AB709" s="34"/>
      <c r="AC709" s="34"/>
      <c r="AD709" s="34"/>
      <c r="AE709" s="34"/>
      <c r="AT709" s="19" t="s">
        <v>141</v>
      </c>
      <c r="AU709" s="19" t="s">
        <v>77</v>
      </c>
    </row>
    <row r="710" spans="1:65" s="14" customFormat="1">
      <c r="B710" s="161"/>
      <c r="D710" s="149" t="s">
        <v>143</v>
      </c>
      <c r="E710" s="162" t="s">
        <v>3</v>
      </c>
      <c r="F710" s="163" t="s">
        <v>997</v>
      </c>
      <c r="H710" s="164">
        <v>11.2</v>
      </c>
      <c r="I710" s="165"/>
      <c r="L710" s="161"/>
      <c r="M710" s="166"/>
      <c r="N710" s="167"/>
      <c r="O710" s="167"/>
      <c r="P710" s="167"/>
      <c r="Q710" s="167"/>
      <c r="R710" s="167"/>
      <c r="S710" s="167"/>
      <c r="T710" s="168"/>
      <c r="AT710" s="162" t="s">
        <v>143</v>
      </c>
      <c r="AU710" s="162" t="s">
        <v>77</v>
      </c>
      <c r="AV710" s="14" t="s">
        <v>77</v>
      </c>
      <c r="AW710" s="14" t="s">
        <v>29</v>
      </c>
      <c r="AX710" s="14" t="s">
        <v>75</v>
      </c>
      <c r="AY710" s="162" t="s">
        <v>132</v>
      </c>
    </row>
    <row r="711" spans="1:65" s="2" customFormat="1" ht="24.2" customHeight="1">
      <c r="A711" s="34"/>
      <c r="B711" s="135"/>
      <c r="C711" s="136" t="s">
        <v>998</v>
      </c>
      <c r="D711" s="136" t="s">
        <v>134</v>
      </c>
      <c r="E711" s="137" t="s">
        <v>999</v>
      </c>
      <c r="F711" s="138" t="s">
        <v>1000</v>
      </c>
      <c r="G711" s="139" t="s">
        <v>242</v>
      </c>
      <c r="H711" s="140">
        <v>11.2</v>
      </c>
      <c r="I711" s="141"/>
      <c r="J711" s="142">
        <f>ROUND(I711*H711,2)</f>
        <v>0</v>
      </c>
      <c r="K711" s="138" t="s">
        <v>138</v>
      </c>
      <c r="L711" s="35"/>
      <c r="M711" s="143" t="s">
        <v>3</v>
      </c>
      <c r="N711" s="144" t="s">
        <v>38</v>
      </c>
      <c r="O711" s="55"/>
      <c r="P711" s="145">
        <f>O711*H711</f>
        <v>0</v>
      </c>
      <c r="Q711" s="145">
        <v>2.9999999999999997E-4</v>
      </c>
      <c r="R711" s="145">
        <f>Q711*H711</f>
        <v>3.3599999999999997E-3</v>
      </c>
      <c r="S711" s="145">
        <v>0</v>
      </c>
      <c r="T711" s="146">
        <f>S711*H711</f>
        <v>0</v>
      </c>
      <c r="U711" s="34"/>
      <c r="V711" s="34"/>
      <c r="W711" s="34"/>
      <c r="X711" s="34"/>
      <c r="Y711" s="34"/>
      <c r="Z711" s="34"/>
      <c r="AA711" s="34"/>
      <c r="AB711" s="34"/>
      <c r="AC711" s="34"/>
      <c r="AD711" s="34"/>
      <c r="AE711" s="34"/>
      <c r="AR711" s="147" t="s">
        <v>250</v>
      </c>
      <c r="AT711" s="147" t="s">
        <v>134</v>
      </c>
      <c r="AU711" s="147" t="s">
        <v>77</v>
      </c>
      <c r="AY711" s="19" t="s">
        <v>132</v>
      </c>
      <c r="BE711" s="148">
        <f>IF(N711="základní",J711,0)</f>
        <v>0</v>
      </c>
      <c r="BF711" s="148">
        <f>IF(N711="snížená",J711,0)</f>
        <v>0</v>
      </c>
      <c r="BG711" s="148">
        <f>IF(N711="zákl. přenesená",J711,0)</f>
        <v>0</v>
      </c>
      <c r="BH711" s="148">
        <f>IF(N711="sníž. přenesená",J711,0)</f>
        <v>0</v>
      </c>
      <c r="BI711" s="148">
        <f>IF(N711="nulová",J711,0)</f>
        <v>0</v>
      </c>
      <c r="BJ711" s="19" t="s">
        <v>75</v>
      </c>
      <c r="BK711" s="148">
        <f>ROUND(I711*H711,2)</f>
        <v>0</v>
      </c>
      <c r="BL711" s="19" t="s">
        <v>250</v>
      </c>
      <c r="BM711" s="147" t="s">
        <v>1001</v>
      </c>
    </row>
    <row r="712" spans="1:65" s="2" customFormat="1" ht="78">
      <c r="A712" s="34"/>
      <c r="B712" s="35"/>
      <c r="C712" s="34"/>
      <c r="D712" s="149" t="s">
        <v>141</v>
      </c>
      <c r="E712" s="34"/>
      <c r="F712" s="150" t="s">
        <v>996</v>
      </c>
      <c r="G712" s="34"/>
      <c r="H712" s="34"/>
      <c r="I712" s="151"/>
      <c r="J712" s="34"/>
      <c r="K712" s="34"/>
      <c r="L712" s="35"/>
      <c r="M712" s="152"/>
      <c r="N712" s="153"/>
      <c r="O712" s="55"/>
      <c r="P712" s="55"/>
      <c r="Q712" s="55"/>
      <c r="R712" s="55"/>
      <c r="S712" s="55"/>
      <c r="T712" s="56"/>
      <c r="U712" s="34"/>
      <c r="V712" s="34"/>
      <c r="W712" s="34"/>
      <c r="X712" s="34"/>
      <c r="Y712" s="34"/>
      <c r="Z712" s="34"/>
      <c r="AA712" s="34"/>
      <c r="AB712" s="34"/>
      <c r="AC712" s="34"/>
      <c r="AD712" s="34"/>
      <c r="AE712" s="34"/>
      <c r="AT712" s="19" t="s">
        <v>141</v>
      </c>
      <c r="AU712" s="19" t="s">
        <v>77</v>
      </c>
    </row>
    <row r="713" spans="1:65" s="2" customFormat="1" ht="37.9" customHeight="1">
      <c r="A713" s="34"/>
      <c r="B713" s="135"/>
      <c r="C713" s="136" t="s">
        <v>1002</v>
      </c>
      <c r="D713" s="136" t="s">
        <v>134</v>
      </c>
      <c r="E713" s="137" t="s">
        <v>1003</v>
      </c>
      <c r="F713" s="138" t="s">
        <v>1004</v>
      </c>
      <c r="G713" s="139" t="s">
        <v>242</v>
      </c>
      <c r="H713" s="140">
        <v>11.2</v>
      </c>
      <c r="I713" s="141"/>
      <c r="J713" s="142">
        <f>ROUND(I713*H713,2)</f>
        <v>0</v>
      </c>
      <c r="K713" s="138" t="s">
        <v>138</v>
      </c>
      <c r="L713" s="35"/>
      <c r="M713" s="143" t="s">
        <v>3</v>
      </c>
      <c r="N713" s="144" t="s">
        <v>38</v>
      </c>
      <c r="O713" s="55"/>
      <c r="P713" s="145">
        <f>O713*H713</f>
        <v>0</v>
      </c>
      <c r="Q713" s="145">
        <v>9.1000000000000004E-3</v>
      </c>
      <c r="R713" s="145">
        <f>Q713*H713</f>
        <v>0.10192</v>
      </c>
      <c r="S713" s="145">
        <v>0</v>
      </c>
      <c r="T713" s="146">
        <f>S713*H713</f>
        <v>0</v>
      </c>
      <c r="U713" s="34"/>
      <c r="V713" s="34"/>
      <c r="W713" s="34"/>
      <c r="X713" s="34"/>
      <c r="Y713" s="34"/>
      <c r="Z713" s="34"/>
      <c r="AA713" s="34"/>
      <c r="AB713" s="34"/>
      <c r="AC713" s="34"/>
      <c r="AD713" s="34"/>
      <c r="AE713" s="34"/>
      <c r="AR713" s="147" t="s">
        <v>250</v>
      </c>
      <c r="AT713" s="147" t="s">
        <v>134</v>
      </c>
      <c r="AU713" s="147" t="s">
        <v>77</v>
      </c>
      <c r="AY713" s="19" t="s">
        <v>132</v>
      </c>
      <c r="BE713" s="148">
        <f>IF(N713="základní",J713,0)</f>
        <v>0</v>
      </c>
      <c r="BF713" s="148">
        <f>IF(N713="snížená",J713,0)</f>
        <v>0</v>
      </c>
      <c r="BG713" s="148">
        <f>IF(N713="zákl. přenesená",J713,0)</f>
        <v>0</v>
      </c>
      <c r="BH713" s="148">
        <f>IF(N713="sníž. přenesená",J713,0)</f>
        <v>0</v>
      </c>
      <c r="BI713" s="148">
        <f>IF(N713="nulová",J713,0)</f>
        <v>0</v>
      </c>
      <c r="BJ713" s="19" t="s">
        <v>75</v>
      </c>
      <c r="BK713" s="148">
        <f>ROUND(I713*H713,2)</f>
        <v>0</v>
      </c>
      <c r="BL713" s="19" t="s">
        <v>250</v>
      </c>
      <c r="BM713" s="147" t="s">
        <v>1005</v>
      </c>
    </row>
    <row r="714" spans="1:65" s="2" customFormat="1" ht="29.25">
      <c r="A714" s="34"/>
      <c r="B714" s="35"/>
      <c r="C714" s="34"/>
      <c r="D714" s="149" t="s">
        <v>141</v>
      </c>
      <c r="E714" s="34"/>
      <c r="F714" s="150" t="s">
        <v>1006</v>
      </c>
      <c r="G714" s="34"/>
      <c r="H714" s="34"/>
      <c r="I714" s="151"/>
      <c r="J714" s="34"/>
      <c r="K714" s="34"/>
      <c r="L714" s="35"/>
      <c r="M714" s="152"/>
      <c r="N714" s="153"/>
      <c r="O714" s="55"/>
      <c r="P714" s="55"/>
      <c r="Q714" s="55"/>
      <c r="R714" s="55"/>
      <c r="S714" s="55"/>
      <c r="T714" s="56"/>
      <c r="U714" s="34"/>
      <c r="V714" s="34"/>
      <c r="W714" s="34"/>
      <c r="X714" s="34"/>
      <c r="Y714" s="34"/>
      <c r="Z714" s="34"/>
      <c r="AA714" s="34"/>
      <c r="AB714" s="34"/>
      <c r="AC714" s="34"/>
      <c r="AD714" s="34"/>
      <c r="AE714" s="34"/>
      <c r="AT714" s="19" t="s">
        <v>141</v>
      </c>
      <c r="AU714" s="19" t="s">
        <v>77</v>
      </c>
    </row>
    <row r="715" spans="1:65" s="2" customFormat="1" ht="14.45" customHeight="1">
      <c r="A715" s="34"/>
      <c r="B715" s="135"/>
      <c r="C715" s="177" t="s">
        <v>1007</v>
      </c>
      <c r="D715" s="177" t="s">
        <v>228</v>
      </c>
      <c r="E715" s="178" t="s">
        <v>1008</v>
      </c>
      <c r="F715" s="179" t="s">
        <v>1009</v>
      </c>
      <c r="G715" s="180" t="s">
        <v>242</v>
      </c>
      <c r="H715" s="181">
        <v>12.32</v>
      </c>
      <c r="I715" s="182"/>
      <c r="J715" s="183">
        <f>ROUND(I715*H715,2)</f>
        <v>0</v>
      </c>
      <c r="K715" s="179" t="s">
        <v>138</v>
      </c>
      <c r="L715" s="184"/>
      <c r="M715" s="185" t="s">
        <v>3</v>
      </c>
      <c r="N715" s="186" t="s">
        <v>38</v>
      </c>
      <c r="O715" s="55"/>
      <c r="P715" s="145">
        <f>O715*H715</f>
        <v>0</v>
      </c>
      <c r="Q715" s="145">
        <v>1.7999999999999999E-2</v>
      </c>
      <c r="R715" s="145">
        <f>Q715*H715</f>
        <v>0.22175999999999998</v>
      </c>
      <c r="S715" s="145">
        <v>0</v>
      </c>
      <c r="T715" s="146">
        <f>S715*H715</f>
        <v>0</v>
      </c>
      <c r="U715" s="34"/>
      <c r="V715" s="34"/>
      <c r="W715" s="34"/>
      <c r="X715" s="34"/>
      <c r="Y715" s="34"/>
      <c r="Z715" s="34"/>
      <c r="AA715" s="34"/>
      <c r="AB715" s="34"/>
      <c r="AC715" s="34"/>
      <c r="AD715" s="34"/>
      <c r="AE715" s="34"/>
      <c r="AR715" s="147" t="s">
        <v>359</v>
      </c>
      <c r="AT715" s="147" t="s">
        <v>228</v>
      </c>
      <c r="AU715" s="147" t="s">
        <v>77</v>
      </c>
      <c r="AY715" s="19" t="s">
        <v>132</v>
      </c>
      <c r="BE715" s="148">
        <f>IF(N715="základní",J715,0)</f>
        <v>0</v>
      </c>
      <c r="BF715" s="148">
        <f>IF(N715="snížená",J715,0)</f>
        <v>0</v>
      </c>
      <c r="BG715" s="148">
        <f>IF(N715="zákl. přenesená",J715,0)</f>
        <v>0</v>
      </c>
      <c r="BH715" s="148">
        <f>IF(N715="sníž. přenesená",J715,0)</f>
        <v>0</v>
      </c>
      <c r="BI715" s="148">
        <f>IF(N715="nulová",J715,0)</f>
        <v>0</v>
      </c>
      <c r="BJ715" s="19" t="s">
        <v>75</v>
      </c>
      <c r="BK715" s="148">
        <f>ROUND(I715*H715,2)</f>
        <v>0</v>
      </c>
      <c r="BL715" s="19" t="s">
        <v>250</v>
      </c>
      <c r="BM715" s="147" t="s">
        <v>1010</v>
      </c>
    </row>
    <row r="716" spans="1:65" s="14" customFormat="1">
      <c r="B716" s="161"/>
      <c r="D716" s="149" t="s">
        <v>143</v>
      </c>
      <c r="E716" s="162" t="s">
        <v>3</v>
      </c>
      <c r="F716" s="163" t="s">
        <v>1011</v>
      </c>
      <c r="H716" s="164">
        <v>12.32</v>
      </c>
      <c r="I716" s="165"/>
      <c r="L716" s="161"/>
      <c r="M716" s="166"/>
      <c r="N716" s="167"/>
      <c r="O716" s="167"/>
      <c r="P716" s="167"/>
      <c r="Q716" s="167"/>
      <c r="R716" s="167"/>
      <c r="S716" s="167"/>
      <c r="T716" s="168"/>
      <c r="AT716" s="162" t="s">
        <v>143</v>
      </c>
      <c r="AU716" s="162" t="s">
        <v>77</v>
      </c>
      <c r="AV716" s="14" t="s">
        <v>77</v>
      </c>
      <c r="AW716" s="14" t="s">
        <v>29</v>
      </c>
      <c r="AX716" s="14" t="s">
        <v>75</v>
      </c>
      <c r="AY716" s="162" t="s">
        <v>132</v>
      </c>
    </row>
    <row r="717" spans="1:65" s="2" customFormat="1" ht="14.45" customHeight="1">
      <c r="A717" s="34"/>
      <c r="B717" s="135"/>
      <c r="C717" s="136" t="s">
        <v>1012</v>
      </c>
      <c r="D717" s="136" t="s">
        <v>134</v>
      </c>
      <c r="E717" s="137" t="s">
        <v>1013</v>
      </c>
      <c r="F717" s="138" t="s">
        <v>1014</v>
      </c>
      <c r="G717" s="139" t="s">
        <v>331</v>
      </c>
      <c r="H717" s="140">
        <v>19.72</v>
      </c>
      <c r="I717" s="141"/>
      <c r="J717" s="142">
        <f>ROUND(I717*H717,2)</f>
        <v>0</v>
      </c>
      <c r="K717" s="138" t="s">
        <v>138</v>
      </c>
      <c r="L717" s="35"/>
      <c r="M717" s="143" t="s">
        <v>3</v>
      </c>
      <c r="N717" s="144" t="s">
        <v>38</v>
      </c>
      <c r="O717" s="55"/>
      <c r="P717" s="145">
        <f>O717*H717</f>
        <v>0</v>
      </c>
      <c r="Q717" s="145">
        <v>3.0000000000000001E-5</v>
      </c>
      <c r="R717" s="145">
        <f>Q717*H717</f>
        <v>5.9159999999999996E-4</v>
      </c>
      <c r="S717" s="145">
        <v>0</v>
      </c>
      <c r="T717" s="146">
        <f>S717*H717</f>
        <v>0</v>
      </c>
      <c r="U717" s="34"/>
      <c r="V717" s="34"/>
      <c r="W717" s="34"/>
      <c r="X717" s="34"/>
      <c r="Y717" s="34"/>
      <c r="Z717" s="34"/>
      <c r="AA717" s="34"/>
      <c r="AB717" s="34"/>
      <c r="AC717" s="34"/>
      <c r="AD717" s="34"/>
      <c r="AE717" s="34"/>
      <c r="AR717" s="147" t="s">
        <v>250</v>
      </c>
      <c r="AT717" s="147" t="s">
        <v>134</v>
      </c>
      <c r="AU717" s="147" t="s">
        <v>77</v>
      </c>
      <c r="AY717" s="19" t="s">
        <v>132</v>
      </c>
      <c r="BE717" s="148">
        <f>IF(N717="základní",J717,0)</f>
        <v>0</v>
      </c>
      <c r="BF717" s="148">
        <f>IF(N717="snížená",J717,0)</f>
        <v>0</v>
      </c>
      <c r="BG717" s="148">
        <f>IF(N717="zákl. přenesená",J717,0)</f>
        <v>0</v>
      </c>
      <c r="BH717" s="148">
        <f>IF(N717="sníž. přenesená",J717,0)</f>
        <v>0</v>
      </c>
      <c r="BI717" s="148">
        <f>IF(N717="nulová",J717,0)</f>
        <v>0</v>
      </c>
      <c r="BJ717" s="19" t="s">
        <v>75</v>
      </c>
      <c r="BK717" s="148">
        <f>ROUND(I717*H717,2)</f>
        <v>0</v>
      </c>
      <c r="BL717" s="19" t="s">
        <v>250</v>
      </c>
      <c r="BM717" s="147" t="s">
        <v>1015</v>
      </c>
    </row>
    <row r="718" spans="1:65" s="2" customFormat="1" ht="68.25">
      <c r="A718" s="34"/>
      <c r="B718" s="35"/>
      <c r="C718" s="34"/>
      <c r="D718" s="149" t="s">
        <v>141</v>
      </c>
      <c r="E718" s="34"/>
      <c r="F718" s="150" t="s">
        <v>1016</v>
      </c>
      <c r="G718" s="34"/>
      <c r="H718" s="34"/>
      <c r="I718" s="151"/>
      <c r="J718" s="34"/>
      <c r="K718" s="34"/>
      <c r="L718" s="35"/>
      <c r="M718" s="152"/>
      <c r="N718" s="153"/>
      <c r="O718" s="55"/>
      <c r="P718" s="55"/>
      <c r="Q718" s="55"/>
      <c r="R718" s="55"/>
      <c r="S718" s="55"/>
      <c r="T718" s="56"/>
      <c r="U718" s="34"/>
      <c r="V718" s="34"/>
      <c r="W718" s="34"/>
      <c r="X718" s="34"/>
      <c r="Y718" s="34"/>
      <c r="Z718" s="34"/>
      <c r="AA718" s="34"/>
      <c r="AB718" s="34"/>
      <c r="AC718" s="34"/>
      <c r="AD718" s="34"/>
      <c r="AE718" s="34"/>
      <c r="AT718" s="19" t="s">
        <v>141</v>
      </c>
      <c r="AU718" s="19" t="s">
        <v>77</v>
      </c>
    </row>
    <row r="719" spans="1:65" s="14" customFormat="1">
      <c r="B719" s="161"/>
      <c r="D719" s="149" t="s">
        <v>143</v>
      </c>
      <c r="E719" s="162" t="s">
        <v>3</v>
      </c>
      <c r="F719" s="163" t="s">
        <v>1017</v>
      </c>
      <c r="H719" s="164">
        <v>19.72</v>
      </c>
      <c r="I719" s="165"/>
      <c r="L719" s="161"/>
      <c r="M719" s="166"/>
      <c r="N719" s="167"/>
      <c r="O719" s="167"/>
      <c r="P719" s="167"/>
      <c r="Q719" s="167"/>
      <c r="R719" s="167"/>
      <c r="S719" s="167"/>
      <c r="T719" s="168"/>
      <c r="AT719" s="162" t="s">
        <v>143</v>
      </c>
      <c r="AU719" s="162" t="s">
        <v>77</v>
      </c>
      <c r="AV719" s="14" t="s">
        <v>77</v>
      </c>
      <c r="AW719" s="14" t="s">
        <v>29</v>
      </c>
      <c r="AX719" s="14" t="s">
        <v>75</v>
      </c>
      <c r="AY719" s="162" t="s">
        <v>132</v>
      </c>
    </row>
    <row r="720" spans="1:65" s="2" customFormat="1" ht="24.2" customHeight="1">
      <c r="A720" s="34"/>
      <c r="B720" s="135"/>
      <c r="C720" s="136" t="s">
        <v>1018</v>
      </c>
      <c r="D720" s="136" t="s">
        <v>134</v>
      </c>
      <c r="E720" s="137" t="s">
        <v>1019</v>
      </c>
      <c r="F720" s="138" t="s">
        <v>1020</v>
      </c>
      <c r="G720" s="139" t="s">
        <v>331</v>
      </c>
      <c r="H720" s="140">
        <v>19.72</v>
      </c>
      <c r="I720" s="141"/>
      <c r="J720" s="142">
        <f>ROUND(I720*H720,2)</f>
        <v>0</v>
      </c>
      <c r="K720" s="138" t="s">
        <v>138</v>
      </c>
      <c r="L720" s="35"/>
      <c r="M720" s="143" t="s">
        <v>3</v>
      </c>
      <c r="N720" s="144" t="s">
        <v>38</v>
      </c>
      <c r="O720" s="55"/>
      <c r="P720" s="145">
        <f>O720*H720</f>
        <v>0</v>
      </c>
      <c r="Q720" s="145">
        <v>3.2000000000000003E-4</v>
      </c>
      <c r="R720" s="145">
        <f>Q720*H720</f>
        <v>6.3103999999999999E-3</v>
      </c>
      <c r="S720" s="145">
        <v>0</v>
      </c>
      <c r="T720" s="146">
        <f>S720*H720</f>
        <v>0</v>
      </c>
      <c r="U720" s="34"/>
      <c r="V720" s="34"/>
      <c r="W720" s="34"/>
      <c r="X720" s="34"/>
      <c r="Y720" s="34"/>
      <c r="Z720" s="34"/>
      <c r="AA720" s="34"/>
      <c r="AB720" s="34"/>
      <c r="AC720" s="34"/>
      <c r="AD720" s="34"/>
      <c r="AE720" s="34"/>
      <c r="AR720" s="147" t="s">
        <v>250</v>
      </c>
      <c r="AT720" s="147" t="s">
        <v>134</v>
      </c>
      <c r="AU720" s="147" t="s">
        <v>77</v>
      </c>
      <c r="AY720" s="19" t="s">
        <v>132</v>
      </c>
      <c r="BE720" s="148">
        <f>IF(N720="základní",J720,0)</f>
        <v>0</v>
      </c>
      <c r="BF720" s="148">
        <f>IF(N720="snížená",J720,0)</f>
        <v>0</v>
      </c>
      <c r="BG720" s="148">
        <f>IF(N720="zákl. přenesená",J720,0)</f>
        <v>0</v>
      </c>
      <c r="BH720" s="148">
        <f>IF(N720="sníž. přenesená",J720,0)</f>
        <v>0</v>
      </c>
      <c r="BI720" s="148">
        <f>IF(N720="nulová",J720,0)</f>
        <v>0</v>
      </c>
      <c r="BJ720" s="19" t="s">
        <v>75</v>
      </c>
      <c r="BK720" s="148">
        <f>ROUND(I720*H720,2)</f>
        <v>0</v>
      </c>
      <c r="BL720" s="19" t="s">
        <v>250</v>
      </c>
      <c r="BM720" s="147" t="s">
        <v>1021</v>
      </c>
    </row>
    <row r="721" spans="1:65" s="2" customFormat="1" ht="87.75">
      <c r="A721" s="34"/>
      <c r="B721" s="35"/>
      <c r="C721" s="34"/>
      <c r="D721" s="149" t="s">
        <v>141</v>
      </c>
      <c r="E721" s="34"/>
      <c r="F721" s="150" t="s">
        <v>1022</v>
      </c>
      <c r="G721" s="34"/>
      <c r="H721" s="34"/>
      <c r="I721" s="151"/>
      <c r="J721" s="34"/>
      <c r="K721" s="34"/>
      <c r="L721" s="35"/>
      <c r="M721" s="152"/>
      <c r="N721" s="153"/>
      <c r="O721" s="55"/>
      <c r="P721" s="55"/>
      <c r="Q721" s="55"/>
      <c r="R721" s="55"/>
      <c r="S721" s="55"/>
      <c r="T721" s="56"/>
      <c r="U721" s="34"/>
      <c r="V721" s="34"/>
      <c r="W721" s="34"/>
      <c r="X721" s="34"/>
      <c r="Y721" s="34"/>
      <c r="Z721" s="34"/>
      <c r="AA721" s="34"/>
      <c r="AB721" s="34"/>
      <c r="AC721" s="34"/>
      <c r="AD721" s="34"/>
      <c r="AE721" s="34"/>
      <c r="AT721" s="19" t="s">
        <v>141</v>
      </c>
      <c r="AU721" s="19" t="s">
        <v>77</v>
      </c>
    </row>
    <row r="722" spans="1:65" s="14" customFormat="1">
      <c r="B722" s="161"/>
      <c r="D722" s="149" t="s">
        <v>143</v>
      </c>
      <c r="E722" s="162" t="s">
        <v>3</v>
      </c>
      <c r="F722" s="163" t="s">
        <v>1017</v>
      </c>
      <c r="H722" s="164">
        <v>19.72</v>
      </c>
      <c r="I722" s="165"/>
      <c r="L722" s="161"/>
      <c r="M722" s="166"/>
      <c r="N722" s="167"/>
      <c r="O722" s="167"/>
      <c r="P722" s="167"/>
      <c r="Q722" s="167"/>
      <c r="R722" s="167"/>
      <c r="S722" s="167"/>
      <c r="T722" s="168"/>
      <c r="AT722" s="162" t="s">
        <v>143</v>
      </c>
      <c r="AU722" s="162" t="s">
        <v>77</v>
      </c>
      <c r="AV722" s="14" t="s">
        <v>77</v>
      </c>
      <c r="AW722" s="14" t="s">
        <v>29</v>
      </c>
      <c r="AX722" s="14" t="s">
        <v>75</v>
      </c>
      <c r="AY722" s="162" t="s">
        <v>132</v>
      </c>
    </row>
    <row r="723" spans="1:65" s="2" customFormat="1" ht="37.9" customHeight="1">
      <c r="A723" s="34"/>
      <c r="B723" s="135"/>
      <c r="C723" s="136" t="s">
        <v>1023</v>
      </c>
      <c r="D723" s="136" t="s">
        <v>134</v>
      </c>
      <c r="E723" s="137" t="s">
        <v>1024</v>
      </c>
      <c r="F723" s="138" t="s">
        <v>1025</v>
      </c>
      <c r="G723" s="139" t="s">
        <v>215</v>
      </c>
      <c r="H723" s="140">
        <v>0.33400000000000002</v>
      </c>
      <c r="I723" s="141"/>
      <c r="J723" s="142">
        <f>ROUND(I723*H723,2)</f>
        <v>0</v>
      </c>
      <c r="K723" s="138" t="s">
        <v>138</v>
      </c>
      <c r="L723" s="35"/>
      <c r="M723" s="143" t="s">
        <v>3</v>
      </c>
      <c r="N723" s="144" t="s">
        <v>38</v>
      </c>
      <c r="O723" s="55"/>
      <c r="P723" s="145">
        <f>O723*H723</f>
        <v>0</v>
      </c>
      <c r="Q723" s="145">
        <v>0</v>
      </c>
      <c r="R723" s="145">
        <f>Q723*H723</f>
        <v>0</v>
      </c>
      <c r="S723" s="145">
        <v>0</v>
      </c>
      <c r="T723" s="146">
        <f>S723*H723</f>
        <v>0</v>
      </c>
      <c r="U723" s="34"/>
      <c r="V723" s="34"/>
      <c r="W723" s="34"/>
      <c r="X723" s="34"/>
      <c r="Y723" s="34"/>
      <c r="Z723" s="34"/>
      <c r="AA723" s="34"/>
      <c r="AB723" s="34"/>
      <c r="AC723" s="34"/>
      <c r="AD723" s="34"/>
      <c r="AE723" s="34"/>
      <c r="AR723" s="147" t="s">
        <v>250</v>
      </c>
      <c r="AT723" s="147" t="s">
        <v>134</v>
      </c>
      <c r="AU723" s="147" t="s">
        <v>77</v>
      </c>
      <c r="AY723" s="19" t="s">
        <v>132</v>
      </c>
      <c r="BE723" s="148">
        <f>IF(N723="základní",J723,0)</f>
        <v>0</v>
      </c>
      <c r="BF723" s="148">
        <f>IF(N723="snížená",J723,0)</f>
        <v>0</v>
      </c>
      <c r="BG723" s="148">
        <f>IF(N723="zákl. přenesená",J723,0)</f>
        <v>0</v>
      </c>
      <c r="BH723" s="148">
        <f>IF(N723="sníž. přenesená",J723,0)</f>
        <v>0</v>
      </c>
      <c r="BI723" s="148">
        <f>IF(N723="nulová",J723,0)</f>
        <v>0</v>
      </c>
      <c r="BJ723" s="19" t="s">
        <v>75</v>
      </c>
      <c r="BK723" s="148">
        <f>ROUND(I723*H723,2)</f>
        <v>0</v>
      </c>
      <c r="BL723" s="19" t="s">
        <v>250</v>
      </c>
      <c r="BM723" s="147" t="s">
        <v>1026</v>
      </c>
    </row>
    <row r="724" spans="1:65" s="2" customFormat="1" ht="126.75">
      <c r="A724" s="34"/>
      <c r="B724" s="35"/>
      <c r="C724" s="34"/>
      <c r="D724" s="149" t="s">
        <v>141</v>
      </c>
      <c r="E724" s="34"/>
      <c r="F724" s="150" t="s">
        <v>857</v>
      </c>
      <c r="G724" s="34"/>
      <c r="H724" s="34"/>
      <c r="I724" s="151"/>
      <c r="J724" s="34"/>
      <c r="K724" s="34"/>
      <c r="L724" s="35"/>
      <c r="M724" s="152"/>
      <c r="N724" s="153"/>
      <c r="O724" s="55"/>
      <c r="P724" s="55"/>
      <c r="Q724" s="55"/>
      <c r="R724" s="55"/>
      <c r="S724" s="55"/>
      <c r="T724" s="56"/>
      <c r="U724" s="34"/>
      <c r="V724" s="34"/>
      <c r="W724" s="34"/>
      <c r="X724" s="34"/>
      <c r="Y724" s="34"/>
      <c r="Z724" s="34"/>
      <c r="AA724" s="34"/>
      <c r="AB724" s="34"/>
      <c r="AC724" s="34"/>
      <c r="AD724" s="34"/>
      <c r="AE724" s="34"/>
      <c r="AT724" s="19" t="s">
        <v>141</v>
      </c>
      <c r="AU724" s="19" t="s">
        <v>77</v>
      </c>
    </row>
    <row r="725" spans="1:65" s="2" customFormat="1" ht="49.15" customHeight="1">
      <c r="A725" s="34"/>
      <c r="B725" s="135"/>
      <c r="C725" s="136" t="s">
        <v>1027</v>
      </c>
      <c r="D725" s="136" t="s">
        <v>134</v>
      </c>
      <c r="E725" s="137" t="s">
        <v>1028</v>
      </c>
      <c r="F725" s="138" t="s">
        <v>1029</v>
      </c>
      <c r="G725" s="139" t="s">
        <v>215</v>
      </c>
      <c r="H725" s="140">
        <v>0.33400000000000002</v>
      </c>
      <c r="I725" s="141"/>
      <c r="J725" s="142">
        <f>ROUND(I725*H725,2)</f>
        <v>0</v>
      </c>
      <c r="K725" s="138" t="s">
        <v>138</v>
      </c>
      <c r="L725" s="35"/>
      <c r="M725" s="143" t="s">
        <v>3</v>
      </c>
      <c r="N725" s="144" t="s">
        <v>38</v>
      </c>
      <c r="O725" s="55"/>
      <c r="P725" s="145">
        <f>O725*H725</f>
        <v>0</v>
      </c>
      <c r="Q725" s="145">
        <v>0</v>
      </c>
      <c r="R725" s="145">
        <f>Q725*H725</f>
        <v>0</v>
      </c>
      <c r="S725" s="145">
        <v>0</v>
      </c>
      <c r="T725" s="146">
        <f>S725*H725</f>
        <v>0</v>
      </c>
      <c r="U725" s="34"/>
      <c r="V725" s="34"/>
      <c r="W725" s="34"/>
      <c r="X725" s="34"/>
      <c r="Y725" s="34"/>
      <c r="Z725" s="34"/>
      <c r="AA725" s="34"/>
      <c r="AB725" s="34"/>
      <c r="AC725" s="34"/>
      <c r="AD725" s="34"/>
      <c r="AE725" s="34"/>
      <c r="AR725" s="147" t="s">
        <v>250</v>
      </c>
      <c r="AT725" s="147" t="s">
        <v>134</v>
      </c>
      <c r="AU725" s="147" t="s">
        <v>77</v>
      </c>
      <c r="AY725" s="19" t="s">
        <v>132</v>
      </c>
      <c r="BE725" s="148">
        <f>IF(N725="základní",J725,0)</f>
        <v>0</v>
      </c>
      <c r="BF725" s="148">
        <f>IF(N725="snížená",J725,0)</f>
        <v>0</v>
      </c>
      <c r="BG725" s="148">
        <f>IF(N725="zákl. přenesená",J725,0)</f>
        <v>0</v>
      </c>
      <c r="BH725" s="148">
        <f>IF(N725="sníž. přenesená",J725,0)</f>
        <v>0</v>
      </c>
      <c r="BI725" s="148">
        <f>IF(N725="nulová",J725,0)</f>
        <v>0</v>
      </c>
      <c r="BJ725" s="19" t="s">
        <v>75</v>
      </c>
      <c r="BK725" s="148">
        <f>ROUND(I725*H725,2)</f>
        <v>0</v>
      </c>
      <c r="BL725" s="19" t="s">
        <v>250</v>
      </c>
      <c r="BM725" s="147" t="s">
        <v>1030</v>
      </c>
    </row>
    <row r="726" spans="1:65" s="2" customFormat="1" ht="126.75">
      <c r="A726" s="34"/>
      <c r="B726" s="35"/>
      <c r="C726" s="34"/>
      <c r="D726" s="149" t="s">
        <v>141</v>
      </c>
      <c r="E726" s="34"/>
      <c r="F726" s="150" t="s">
        <v>857</v>
      </c>
      <c r="G726" s="34"/>
      <c r="H726" s="34"/>
      <c r="I726" s="151"/>
      <c r="J726" s="34"/>
      <c r="K726" s="34"/>
      <c r="L726" s="35"/>
      <c r="M726" s="152"/>
      <c r="N726" s="153"/>
      <c r="O726" s="55"/>
      <c r="P726" s="55"/>
      <c r="Q726" s="55"/>
      <c r="R726" s="55"/>
      <c r="S726" s="55"/>
      <c r="T726" s="56"/>
      <c r="U726" s="34"/>
      <c r="V726" s="34"/>
      <c r="W726" s="34"/>
      <c r="X726" s="34"/>
      <c r="Y726" s="34"/>
      <c r="Z726" s="34"/>
      <c r="AA726" s="34"/>
      <c r="AB726" s="34"/>
      <c r="AC726" s="34"/>
      <c r="AD726" s="34"/>
      <c r="AE726" s="34"/>
      <c r="AT726" s="19" t="s">
        <v>141</v>
      </c>
      <c r="AU726" s="19" t="s">
        <v>77</v>
      </c>
    </row>
    <row r="727" spans="1:65" s="12" customFormat="1" ht="22.9" customHeight="1">
      <c r="B727" s="122"/>
      <c r="D727" s="123" t="s">
        <v>66</v>
      </c>
      <c r="E727" s="133" t="s">
        <v>1031</v>
      </c>
      <c r="F727" s="133" t="s">
        <v>1032</v>
      </c>
      <c r="I727" s="125"/>
      <c r="J727" s="134">
        <f>BK727</f>
        <v>0</v>
      </c>
      <c r="L727" s="122"/>
      <c r="M727" s="127"/>
      <c r="N727" s="128"/>
      <c r="O727" s="128"/>
      <c r="P727" s="129">
        <f>SUM(P728:P764)</f>
        <v>0</v>
      </c>
      <c r="Q727" s="128"/>
      <c r="R727" s="129">
        <f>SUM(R728:R764)</f>
        <v>3.3997671999999999</v>
      </c>
      <c r="S727" s="128"/>
      <c r="T727" s="130">
        <f>SUM(T728:T764)</f>
        <v>0</v>
      </c>
      <c r="AR727" s="123" t="s">
        <v>77</v>
      </c>
      <c r="AT727" s="131" t="s">
        <v>66</v>
      </c>
      <c r="AU727" s="131" t="s">
        <v>75</v>
      </c>
      <c r="AY727" s="123" t="s">
        <v>132</v>
      </c>
      <c r="BK727" s="132">
        <f>SUM(BK728:BK764)</f>
        <v>0</v>
      </c>
    </row>
    <row r="728" spans="1:65" s="2" customFormat="1" ht="14.45" customHeight="1">
      <c r="A728" s="34"/>
      <c r="B728" s="135"/>
      <c r="C728" s="136" t="s">
        <v>1033</v>
      </c>
      <c r="D728" s="136" t="s">
        <v>134</v>
      </c>
      <c r="E728" s="137" t="s">
        <v>1034</v>
      </c>
      <c r="F728" s="138" t="s">
        <v>1035</v>
      </c>
      <c r="G728" s="139" t="s">
        <v>242</v>
      </c>
      <c r="H728" s="140">
        <v>174.6</v>
      </c>
      <c r="I728" s="141"/>
      <c r="J728" s="142">
        <f>ROUND(I728*H728,2)</f>
        <v>0</v>
      </c>
      <c r="K728" s="138" t="s">
        <v>138</v>
      </c>
      <c r="L728" s="35"/>
      <c r="M728" s="143" t="s">
        <v>3</v>
      </c>
      <c r="N728" s="144" t="s">
        <v>38</v>
      </c>
      <c r="O728" s="55"/>
      <c r="P728" s="145">
        <f>O728*H728</f>
        <v>0</v>
      </c>
      <c r="Q728" s="145">
        <v>0</v>
      </c>
      <c r="R728" s="145">
        <f>Q728*H728</f>
        <v>0</v>
      </c>
      <c r="S728" s="145">
        <v>0</v>
      </c>
      <c r="T728" s="146">
        <f>S728*H728</f>
        <v>0</v>
      </c>
      <c r="U728" s="34"/>
      <c r="V728" s="34"/>
      <c r="W728" s="34"/>
      <c r="X728" s="34"/>
      <c r="Y728" s="34"/>
      <c r="Z728" s="34"/>
      <c r="AA728" s="34"/>
      <c r="AB728" s="34"/>
      <c r="AC728" s="34"/>
      <c r="AD728" s="34"/>
      <c r="AE728" s="34"/>
      <c r="AR728" s="147" t="s">
        <v>250</v>
      </c>
      <c r="AT728" s="147" t="s">
        <v>134</v>
      </c>
      <c r="AU728" s="147" t="s">
        <v>77</v>
      </c>
      <c r="AY728" s="19" t="s">
        <v>132</v>
      </c>
      <c r="BE728" s="148">
        <f>IF(N728="základní",J728,0)</f>
        <v>0</v>
      </c>
      <c r="BF728" s="148">
        <f>IF(N728="snížená",J728,0)</f>
        <v>0</v>
      </c>
      <c r="BG728" s="148">
        <f>IF(N728="zákl. přenesená",J728,0)</f>
        <v>0</v>
      </c>
      <c r="BH728" s="148">
        <f>IF(N728="sníž. přenesená",J728,0)</f>
        <v>0</v>
      </c>
      <c r="BI728" s="148">
        <f>IF(N728="nulová",J728,0)</f>
        <v>0</v>
      </c>
      <c r="BJ728" s="19" t="s">
        <v>75</v>
      </c>
      <c r="BK728" s="148">
        <f>ROUND(I728*H728,2)</f>
        <v>0</v>
      </c>
      <c r="BL728" s="19" t="s">
        <v>250</v>
      </c>
      <c r="BM728" s="147" t="s">
        <v>1036</v>
      </c>
    </row>
    <row r="729" spans="1:65" s="2" customFormat="1" ht="78">
      <c r="A729" s="34"/>
      <c r="B729" s="35"/>
      <c r="C729" s="34"/>
      <c r="D729" s="149" t="s">
        <v>141</v>
      </c>
      <c r="E729" s="34"/>
      <c r="F729" s="150" t="s">
        <v>1037</v>
      </c>
      <c r="G729" s="34"/>
      <c r="H729" s="34"/>
      <c r="I729" s="151"/>
      <c r="J729" s="34"/>
      <c r="K729" s="34"/>
      <c r="L729" s="35"/>
      <c r="M729" s="152"/>
      <c r="N729" s="153"/>
      <c r="O729" s="55"/>
      <c r="P729" s="55"/>
      <c r="Q729" s="55"/>
      <c r="R729" s="55"/>
      <c r="S729" s="55"/>
      <c r="T729" s="56"/>
      <c r="U729" s="34"/>
      <c r="V729" s="34"/>
      <c r="W729" s="34"/>
      <c r="X729" s="34"/>
      <c r="Y729" s="34"/>
      <c r="Z729" s="34"/>
      <c r="AA729" s="34"/>
      <c r="AB729" s="34"/>
      <c r="AC729" s="34"/>
      <c r="AD729" s="34"/>
      <c r="AE729" s="34"/>
      <c r="AT729" s="19" t="s">
        <v>141</v>
      </c>
      <c r="AU729" s="19" t="s">
        <v>77</v>
      </c>
    </row>
    <row r="730" spans="1:65" s="2" customFormat="1" ht="14.45" customHeight="1">
      <c r="A730" s="34"/>
      <c r="B730" s="135"/>
      <c r="C730" s="136" t="s">
        <v>1038</v>
      </c>
      <c r="D730" s="136" t="s">
        <v>134</v>
      </c>
      <c r="E730" s="137" t="s">
        <v>1039</v>
      </c>
      <c r="F730" s="138" t="s">
        <v>1040</v>
      </c>
      <c r="G730" s="139" t="s">
        <v>242</v>
      </c>
      <c r="H730" s="140">
        <v>174.6</v>
      </c>
      <c r="I730" s="141"/>
      <c r="J730" s="142">
        <f>ROUND(I730*H730,2)</f>
        <v>0</v>
      </c>
      <c r="K730" s="138" t="s">
        <v>138</v>
      </c>
      <c r="L730" s="35"/>
      <c r="M730" s="143" t="s">
        <v>3</v>
      </c>
      <c r="N730" s="144" t="s">
        <v>38</v>
      </c>
      <c r="O730" s="55"/>
      <c r="P730" s="145">
        <f>O730*H730</f>
        <v>0</v>
      </c>
      <c r="Q730" s="145">
        <v>2.0000000000000001E-4</v>
      </c>
      <c r="R730" s="145">
        <f>Q730*H730</f>
        <v>3.492E-2</v>
      </c>
      <c r="S730" s="145">
        <v>0</v>
      </c>
      <c r="T730" s="146">
        <f>S730*H730</f>
        <v>0</v>
      </c>
      <c r="U730" s="34"/>
      <c r="V730" s="34"/>
      <c r="W730" s="34"/>
      <c r="X730" s="34"/>
      <c r="Y730" s="34"/>
      <c r="Z730" s="34"/>
      <c r="AA730" s="34"/>
      <c r="AB730" s="34"/>
      <c r="AC730" s="34"/>
      <c r="AD730" s="34"/>
      <c r="AE730" s="34"/>
      <c r="AR730" s="147" t="s">
        <v>250</v>
      </c>
      <c r="AT730" s="147" t="s">
        <v>134</v>
      </c>
      <c r="AU730" s="147" t="s">
        <v>77</v>
      </c>
      <c r="AY730" s="19" t="s">
        <v>132</v>
      </c>
      <c r="BE730" s="148">
        <f>IF(N730="základní",J730,0)</f>
        <v>0</v>
      </c>
      <c r="BF730" s="148">
        <f>IF(N730="snížená",J730,0)</f>
        <v>0</v>
      </c>
      <c r="BG730" s="148">
        <f>IF(N730="zákl. přenesená",J730,0)</f>
        <v>0</v>
      </c>
      <c r="BH730" s="148">
        <f>IF(N730="sníž. přenesená",J730,0)</f>
        <v>0</v>
      </c>
      <c r="BI730" s="148">
        <f>IF(N730="nulová",J730,0)</f>
        <v>0</v>
      </c>
      <c r="BJ730" s="19" t="s">
        <v>75</v>
      </c>
      <c r="BK730" s="148">
        <f>ROUND(I730*H730,2)</f>
        <v>0</v>
      </c>
      <c r="BL730" s="19" t="s">
        <v>250</v>
      </c>
      <c r="BM730" s="147" t="s">
        <v>1041</v>
      </c>
    </row>
    <row r="731" spans="1:65" s="2" customFormat="1" ht="78">
      <c r="A731" s="34"/>
      <c r="B731" s="35"/>
      <c r="C731" s="34"/>
      <c r="D731" s="149" t="s">
        <v>141</v>
      </c>
      <c r="E731" s="34"/>
      <c r="F731" s="150" t="s">
        <v>1037</v>
      </c>
      <c r="G731" s="34"/>
      <c r="H731" s="34"/>
      <c r="I731" s="151"/>
      <c r="J731" s="34"/>
      <c r="K731" s="34"/>
      <c r="L731" s="35"/>
      <c r="M731" s="152"/>
      <c r="N731" s="153"/>
      <c r="O731" s="55"/>
      <c r="P731" s="55"/>
      <c r="Q731" s="55"/>
      <c r="R731" s="55"/>
      <c r="S731" s="55"/>
      <c r="T731" s="56"/>
      <c r="U731" s="34"/>
      <c r="V731" s="34"/>
      <c r="W731" s="34"/>
      <c r="X731" s="34"/>
      <c r="Y731" s="34"/>
      <c r="Z731" s="34"/>
      <c r="AA731" s="34"/>
      <c r="AB731" s="34"/>
      <c r="AC731" s="34"/>
      <c r="AD731" s="34"/>
      <c r="AE731" s="34"/>
      <c r="AT731" s="19" t="s">
        <v>141</v>
      </c>
      <c r="AU731" s="19" t="s">
        <v>77</v>
      </c>
    </row>
    <row r="732" spans="1:65" s="2" customFormat="1" ht="24.2" customHeight="1">
      <c r="A732" s="34"/>
      <c r="B732" s="135"/>
      <c r="C732" s="136" t="s">
        <v>1042</v>
      </c>
      <c r="D732" s="136" t="s">
        <v>134</v>
      </c>
      <c r="E732" s="137" t="s">
        <v>1043</v>
      </c>
      <c r="F732" s="138" t="s">
        <v>1044</v>
      </c>
      <c r="G732" s="139" t="s">
        <v>242</v>
      </c>
      <c r="H732" s="140">
        <v>185.8</v>
      </c>
      <c r="I732" s="141"/>
      <c r="J732" s="142">
        <f>ROUND(I732*H732,2)</f>
        <v>0</v>
      </c>
      <c r="K732" s="138" t="s">
        <v>3</v>
      </c>
      <c r="L732" s="35"/>
      <c r="M732" s="143" t="s">
        <v>3</v>
      </c>
      <c r="N732" s="144" t="s">
        <v>38</v>
      </c>
      <c r="O732" s="55"/>
      <c r="P732" s="145">
        <f>O732*H732</f>
        <v>0</v>
      </c>
      <c r="Q732" s="145">
        <v>1.4999999999999999E-2</v>
      </c>
      <c r="R732" s="145">
        <f>Q732*H732</f>
        <v>2.7869999999999999</v>
      </c>
      <c r="S732" s="145">
        <v>0</v>
      </c>
      <c r="T732" s="146">
        <f>S732*H732</f>
        <v>0</v>
      </c>
      <c r="U732" s="34"/>
      <c r="V732" s="34"/>
      <c r="W732" s="34"/>
      <c r="X732" s="34"/>
      <c r="Y732" s="34"/>
      <c r="Z732" s="34"/>
      <c r="AA732" s="34"/>
      <c r="AB732" s="34"/>
      <c r="AC732" s="34"/>
      <c r="AD732" s="34"/>
      <c r="AE732" s="34"/>
      <c r="AR732" s="147" t="s">
        <v>250</v>
      </c>
      <c r="AT732" s="147" t="s">
        <v>134</v>
      </c>
      <c r="AU732" s="147" t="s">
        <v>77</v>
      </c>
      <c r="AY732" s="19" t="s">
        <v>132</v>
      </c>
      <c r="BE732" s="148">
        <f>IF(N732="základní",J732,0)</f>
        <v>0</v>
      </c>
      <c r="BF732" s="148">
        <f>IF(N732="snížená",J732,0)</f>
        <v>0</v>
      </c>
      <c r="BG732" s="148">
        <f>IF(N732="zákl. přenesená",J732,0)</f>
        <v>0</v>
      </c>
      <c r="BH732" s="148">
        <f>IF(N732="sníž. přenesená",J732,0)</f>
        <v>0</v>
      </c>
      <c r="BI732" s="148">
        <f>IF(N732="nulová",J732,0)</f>
        <v>0</v>
      </c>
      <c r="BJ732" s="19" t="s">
        <v>75</v>
      </c>
      <c r="BK732" s="148">
        <f>ROUND(I732*H732,2)</f>
        <v>0</v>
      </c>
      <c r="BL732" s="19" t="s">
        <v>250</v>
      </c>
      <c r="BM732" s="147" t="s">
        <v>1045</v>
      </c>
    </row>
    <row r="733" spans="1:65" s="2" customFormat="1" ht="78">
      <c r="A733" s="34"/>
      <c r="B733" s="35"/>
      <c r="C733" s="34"/>
      <c r="D733" s="149" t="s">
        <v>141</v>
      </c>
      <c r="E733" s="34"/>
      <c r="F733" s="150" t="s">
        <v>1037</v>
      </c>
      <c r="G733" s="34"/>
      <c r="H733" s="34"/>
      <c r="I733" s="151"/>
      <c r="J733" s="34"/>
      <c r="K733" s="34"/>
      <c r="L733" s="35"/>
      <c r="M733" s="152"/>
      <c r="N733" s="153"/>
      <c r="O733" s="55"/>
      <c r="P733" s="55"/>
      <c r="Q733" s="55"/>
      <c r="R733" s="55"/>
      <c r="S733" s="55"/>
      <c r="T733" s="56"/>
      <c r="U733" s="34"/>
      <c r="V733" s="34"/>
      <c r="W733" s="34"/>
      <c r="X733" s="34"/>
      <c r="Y733" s="34"/>
      <c r="Z733" s="34"/>
      <c r="AA733" s="34"/>
      <c r="AB733" s="34"/>
      <c r="AC733" s="34"/>
      <c r="AD733" s="34"/>
      <c r="AE733" s="34"/>
      <c r="AT733" s="19" t="s">
        <v>141</v>
      </c>
      <c r="AU733" s="19" t="s">
        <v>77</v>
      </c>
    </row>
    <row r="734" spans="1:65" s="13" customFormat="1">
      <c r="B734" s="154"/>
      <c r="D734" s="149" t="s">
        <v>143</v>
      </c>
      <c r="E734" s="155" t="s">
        <v>3</v>
      </c>
      <c r="F734" s="156" t="s">
        <v>1046</v>
      </c>
      <c r="H734" s="155" t="s">
        <v>3</v>
      </c>
      <c r="I734" s="157"/>
      <c r="L734" s="154"/>
      <c r="M734" s="158"/>
      <c r="N734" s="159"/>
      <c r="O734" s="159"/>
      <c r="P734" s="159"/>
      <c r="Q734" s="159"/>
      <c r="R734" s="159"/>
      <c r="S734" s="159"/>
      <c r="T734" s="160"/>
      <c r="AT734" s="155" t="s">
        <v>143</v>
      </c>
      <c r="AU734" s="155" t="s">
        <v>77</v>
      </c>
      <c r="AV734" s="13" t="s">
        <v>75</v>
      </c>
      <c r="AW734" s="13" t="s">
        <v>29</v>
      </c>
      <c r="AX734" s="13" t="s">
        <v>67</v>
      </c>
      <c r="AY734" s="155" t="s">
        <v>132</v>
      </c>
    </row>
    <row r="735" spans="1:65" s="14" customFormat="1">
      <c r="B735" s="161"/>
      <c r="D735" s="149" t="s">
        <v>143</v>
      </c>
      <c r="E735" s="162" t="s">
        <v>3</v>
      </c>
      <c r="F735" s="163" t="s">
        <v>1047</v>
      </c>
      <c r="H735" s="164">
        <v>185.8</v>
      </c>
      <c r="I735" s="165"/>
      <c r="L735" s="161"/>
      <c r="M735" s="166"/>
      <c r="N735" s="167"/>
      <c r="O735" s="167"/>
      <c r="P735" s="167"/>
      <c r="Q735" s="167"/>
      <c r="R735" s="167"/>
      <c r="S735" s="167"/>
      <c r="T735" s="168"/>
      <c r="AT735" s="162" t="s">
        <v>143</v>
      </c>
      <c r="AU735" s="162" t="s">
        <v>77</v>
      </c>
      <c r="AV735" s="14" t="s">
        <v>77</v>
      </c>
      <c r="AW735" s="14" t="s">
        <v>29</v>
      </c>
      <c r="AX735" s="14" t="s">
        <v>75</v>
      </c>
      <c r="AY735" s="162" t="s">
        <v>132</v>
      </c>
    </row>
    <row r="736" spans="1:65" s="2" customFormat="1" ht="14.45" customHeight="1">
      <c r="A736" s="34"/>
      <c r="B736" s="135"/>
      <c r="C736" s="136" t="s">
        <v>1048</v>
      </c>
      <c r="D736" s="136" t="s">
        <v>134</v>
      </c>
      <c r="E736" s="137" t="s">
        <v>1049</v>
      </c>
      <c r="F736" s="138" t="s">
        <v>1050</v>
      </c>
      <c r="G736" s="139" t="s">
        <v>242</v>
      </c>
      <c r="H736" s="140">
        <v>4.72</v>
      </c>
      <c r="I736" s="141"/>
      <c r="J736" s="142">
        <f>ROUND(I736*H736,2)</f>
        <v>0</v>
      </c>
      <c r="K736" s="138" t="s">
        <v>138</v>
      </c>
      <c r="L736" s="35"/>
      <c r="M736" s="143" t="s">
        <v>3</v>
      </c>
      <c r="N736" s="144" t="s">
        <v>38</v>
      </c>
      <c r="O736" s="55"/>
      <c r="P736" s="145">
        <f>O736*H736</f>
        <v>0</v>
      </c>
      <c r="Q736" s="145">
        <v>5.0000000000000001E-4</v>
      </c>
      <c r="R736" s="145">
        <f>Q736*H736</f>
        <v>2.3600000000000001E-3</v>
      </c>
      <c r="S736" s="145">
        <v>0</v>
      </c>
      <c r="T736" s="146">
        <f>S736*H736</f>
        <v>0</v>
      </c>
      <c r="U736" s="34"/>
      <c r="V736" s="34"/>
      <c r="W736" s="34"/>
      <c r="X736" s="34"/>
      <c r="Y736" s="34"/>
      <c r="Z736" s="34"/>
      <c r="AA736" s="34"/>
      <c r="AB736" s="34"/>
      <c r="AC736" s="34"/>
      <c r="AD736" s="34"/>
      <c r="AE736" s="34"/>
      <c r="AR736" s="147" t="s">
        <v>250</v>
      </c>
      <c r="AT736" s="147" t="s">
        <v>134</v>
      </c>
      <c r="AU736" s="147" t="s">
        <v>77</v>
      </c>
      <c r="AY736" s="19" t="s">
        <v>132</v>
      </c>
      <c r="BE736" s="148">
        <f>IF(N736="základní",J736,0)</f>
        <v>0</v>
      </c>
      <c r="BF736" s="148">
        <f>IF(N736="snížená",J736,0)</f>
        <v>0</v>
      </c>
      <c r="BG736" s="148">
        <f>IF(N736="zákl. přenesená",J736,0)</f>
        <v>0</v>
      </c>
      <c r="BH736" s="148">
        <f>IF(N736="sníž. přenesená",J736,0)</f>
        <v>0</v>
      </c>
      <c r="BI736" s="148">
        <f>IF(N736="nulová",J736,0)</f>
        <v>0</v>
      </c>
      <c r="BJ736" s="19" t="s">
        <v>75</v>
      </c>
      <c r="BK736" s="148">
        <f>ROUND(I736*H736,2)</f>
        <v>0</v>
      </c>
      <c r="BL736" s="19" t="s">
        <v>250</v>
      </c>
      <c r="BM736" s="147" t="s">
        <v>1051</v>
      </c>
    </row>
    <row r="737" spans="1:65" s="2" customFormat="1" ht="39">
      <c r="A737" s="34"/>
      <c r="B737" s="35"/>
      <c r="C737" s="34"/>
      <c r="D737" s="149" t="s">
        <v>141</v>
      </c>
      <c r="E737" s="34"/>
      <c r="F737" s="150" t="s">
        <v>1052</v>
      </c>
      <c r="G737" s="34"/>
      <c r="H737" s="34"/>
      <c r="I737" s="151"/>
      <c r="J737" s="34"/>
      <c r="K737" s="34"/>
      <c r="L737" s="35"/>
      <c r="M737" s="152"/>
      <c r="N737" s="153"/>
      <c r="O737" s="55"/>
      <c r="P737" s="55"/>
      <c r="Q737" s="55"/>
      <c r="R737" s="55"/>
      <c r="S737" s="55"/>
      <c r="T737" s="56"/>
      <c r="U737" s="34"/>
      <c r="V737" s="34"/>
      <c r="W737" s="34"/>
      <c r="X737" s="34"/>
      <c r="Y737" s="34"/>
      <c r="Z737" s="34"/>
      <c r="AA737" s="34"/>
      <c r="AB737" s="34"/>
      <c r="AC737" s="34"/>
      <c r="AD737" s="34"/>
      <c r="AE737" s="34"/>
      <c r="AT737" s="19" t="s">
        <v>141</v>
      </c>
      <c r="AU737" s="19" t="s">
        <v>77</v>
      </c>
    </row>
    <row r="738" spans="1:65" s="13" customFormat="1">
      <c r="B738" s="154"/>
      <c r="D738" s="149" t="s">
        <v>143</v>
      </c>
      <c r="E738" s="155" t="s">
        <v>3</v>
      </c>
      <c r="F738" s="156" t="s">
        <v>1053</v>
      </c>
      <c r="H738" s="155" t="s">
        <v>3</v>
      </c>
      <c r="I738" s="157"/>
      <c r="L738" s="154"/>
      <c r="M738" s="158"/>
      <c r="N738" s="159"/>
      <c r="O738" s="159"/>
      <c r="P738" s="159"/>
      <c r="Q738" s="159"/>
      <c r="R738" s="159"/>
      <c r="S738" s="159"/>
      <c r="T738" s="160"/>
      <c r="AT738" s="155" t="s">
        <v>143</v>
      </c>
      <c r="AU738" s="155" t="s">
        <v>77</v>
      </c>
      <c r="AV738" s="13" t="s">
        <v>75</v>
      </c>
      <c r="AW738" s="13" t="s">
        <v>29</v>
      </c>
      <c r="AX738" s="13" t="s">
        <v>67</v>
      </c>
      <c r="AY738" s="155" t="s">
        <v>132</v>
      </c>
    </row>
    <row r="739" spans="1:65" s="14" customFormat="1">
      <c r="B739" s="161"/>
      <c r="D739" s="149" t="s">
        <v>143</v>
      </c>
      <c r="E739" s="162" t="s">
        <v>3</v>
      </c>
      <c r="F739" s="163" t="s">
        <v>1054</v>
      </c>
      <c r="H739" s="164">
        <v>4.72</v>
      </c>
      <c r="I739" s="165"/>
      <c r="L739" s="161"/>
      <c r="M739" s="166"/>
      <c r="N739" s="167"/>
      <c r="O739" s="167"/>
      <c r="P739" s="167"/>
      <c r="Q739" s="167"/>
      <c r="R739" s="167"/>
      <c r="S739" s="167"/>
      <c r="T739" s="168"/>
      <c r="AT739" s="162" t="s">
        <v>143</v>
      </c>
      <c r="AU739" s="162" t="s">
        <v>77</v>
      </c>
      <c r="AV739" s="14" t="s">
        <v>77</v>
      </c>
      <c r="AW739" s="14" t="s">
        <v>29</v>
      </c>
      <c r="AX739" s="14" t="s">
        <v>75</v>
      </c>
      <c r="AY739" s="162" t="s">
        <v>132</v>
      </c>
    </row>
    <row r="740" spans="1:65" s="2" customFormat="1" ht="24.2" customHeight="1">
      <c r="A740" s="34"/>
      <c r="B740" s="135"/>
      <c r="C740" s="177" t="s">
        <v>1055</v>
      </c>
      <c r="D740" s="177" t="s">
        <v>228</v>
      </c>
      <c r="E740" s="178" t="s">
        <v>1056</v>
      </c>
      <c r="F740" s="179" t="s">
        <v>1057</v>
      </c>
      <c r="G740" s="180" t="s">
        <v>242</v>
      </c>
      <c r="H740" s="181">
        <v>5.4279999999999999</v>
      </c>
      <c r="I740" s="182"/>
      <c r="J740" s="183">
        <f>ROUND(I740*H740,2)</f>
        <v>0</v>
      </c>
      <c r="K740" s="179" t="s">
        <v>138</v>
      </c>
      <c r="L740" s="184"/>
      <c r="M740" s="185" t="s">
        <v>3</v>
      </c>
      <c r="N740" s="186" t="s">
        <v>38</v>
      </c>
      <c r="O740" s="55"/>
      <c r="P740" s="145">
        <f>O740*H740</f>
        <v>0</v>
      </c>
      <c r="Q740" s="145">
        <v>3.3999999999999998E-3</v>
      </c>
      <c r="R740" s="145">
        <f>Q740*H740</f>
        <v>1.8455199999999998E-2</v>
      </c>
      <c r="S740" s="145">
        <v>0</v>
      </c>
      <c r="T740" s="146">
        <f>S740*H740</f>
        <v>0</v>
      </c>
      <c r="U740" s="34"/>
      <c r="V740" s="34"/>
      <c r="W740" s="34"/>
      <c r="X740" s="34"/>
      <c r="Y740" s="34"/>
      <c r="Z740" s="34"/>
      <c r="AA740" s="34"/>
      <c r="AB740" s="34"/>
      <c r="AC740" s="34"/>
      <c r="AD740" s="34"/>
      <c r="AE740" s="34"/>
      <c r="AR740" s="147" t="s">
        <v>359</v>
      </c>
      <c r="AT740" s="147" t="s">
        <v>228</v>
      </c>
      <c r="AU740" s="147" t="s">
        <v>77</v>
      </c>
      <c r="AY740" s="19" t="s">
        <v>132</v>
      </c>
      <c r="BE740" s="148">
        <f>IF(N740="základní",J740,0)</f>
        <v>0</v>
      </c>
      <c r="BF740" s="148">
        <f>IF(N740="snížená",J740,0)</f>
        <v>0</v>
      </c>
      <c r="BG740" s="148">
        <f>IF(N740="zákl. přenesená",J740,0)</f>
        <v>0</v>
      </c>
      <c r="BH740" s="148">
        <f>IF(N740="sníž. přenesená",J740,0)</f>
        <v>0</v>
      </c>
      <c r="BI740" s="148">
        <f>IF(N740="nulová",J740,0)</f>
        <v>0</v>
      </c>
      <c r="BJ740" s="19" t="s">
        <v>75</v>
      </c>
      <c r="BK740" s="148">
        <f>ROUND(I740*H740,2)</f>
        <v>0</v>
      </c>
      <c r="BL740" s="19" t="s">
        <v>250</v>
      </c>
      <c r="BM740" s="147" t="s">
        <v>1058</v>
      </c>
    </row>
    <row r="741" spans="1:65" s="14" customFormat="1">
      <c r="B741" s="161"/>
      <c r="D741" s="149" t="s">
        <v>143</v>
      </c>
      <c r="E741" s="162" t="s">
        <v>3</v>
      </c>
      <c r="F741" s="163" t="s">
        <v>1059</v>
      </c>
      <c r="H741" s="164">
        <v>5.4279999999999999</v>
      </c>
      <c r="I741" s="165"/>
      <c r="L741" s="161"/>
      <c r="M741" s="166"/>
      <c r="N741" s="167"/>
      <c r="O741" s="167"/>
      <c r="P741" s="167"/>
      <c r="Q741" s="167"/>
      <c r="R741" s="167"/>
      <c r="S741" s="167"/>
      <c r="T741" s="168"/>
      <c r="AT741" s="162" t="s">
        <v>143</v>
      </c>
      <c r="AU741" s="162" t="s">
        <v>77</v>
      </c>
      <c r="AV741" s="14" t="s">
        <v>77</v>
      </c>
      <c r="AW741" s="14" t="s">
        <v>29</v>
      </c>
      <c r="AX741" s="14" t="s">
        <v>75</v>
      </c>
      <c r="AY741" s="162" t="s">
        <v>132</v>
      </c>
    </row>
    <row r="742" spans="1:65" s="2" customFormat="1" ht="24.2" customHeight="1">
      <c r="A742" s="34"/>
      <c r="B742" s="135"/>
      <c r="C742" s="136" t="s">
        <v>1060</v>
      </c>
      <c r="D742" s="136" t="s">
        <v>134</v>
      </c>
      <c r="E742" s="137" t="s">
        <v>1061</v>
      </c>
      <c r="F742" s="138" t="s">
        <v>1062</v>
      </c>
      <c r="G742" s="139" t="s">
        <v>331</v>
      </c>
      <c r="H742" s="140">
        <v>169.88</v>
      </c>
      <c r="I742" s="141"/>
      <c r="J742" s="142">
        <f>ROUND(I742*H742,2)</f>
        <v>0</v>
      </c>
      <c r="K742" s="138" t="s">
        <v>138</v>
      </c>
      <c r="L742" s="35"/>
      <c r="M742" s="143" t="s">
        <v>3</v>
      </c>
      <c r="N742" s="144" t="s">
        <v>38</v>
      </c>
      <c r="O742" s="55"/>
      <c r="P742" s="145">
        <f>O742*H742</f>
        <v>0</v>
      </c>
      <c r="Q742" s="145">
        <v>0</v>
      </c>
      <c r="R742" s="145">
        <f>Q742*H742</f>
        <v>0</v>
      </c>
      <c r="S742" s="145">
        <v>0</v>
      </c>
      <c r="T742" s="146">
        <f>S742*H742</f>
        <v>0</v>
      </c>
      <c r="U742" s="34"/>
      <c r="V742" s="34"/>
      <c r="W742" s="34"/>
      <c r="X742" s="34"/>
      <c r="Y742" s="34"/>
      <c r="Z742" s="34"/>
      <c r="AA742" s="34"/>
      <c r="AB742" s="34"/>
      <c r="AC742" s="34"/>
      <c r="AD742" s="34"/>
      <c r="AE742" s="34"/>
      <c r="AR742" s="147" t="s">
        <v>250</v>
      </c>
      <c r="AT742" s="147" t="s">
        <v>134</v>
      </c>
      <c r="AU742" s="147" t="s">
        <v>77</v>
      </c>
      <c r="AY742" s="19" t="s">
        <v>132</v>
      </c>
      <c r="BE742" s="148">
        <f>IF(N742="základní",J742,0)</f>
        <v>0</v>
      </c>
      <c r="BF742" s="148">
        <f>IF(N742="snížená",J742,0)</f>
        <v>0</v>
      </c>
      <c r="BG742" s="148">
        <f>IF(N742="zákl. přenesená",J742,0)</f>
        <v>0</v>
      </c>
      <c r="BH742" s="148">
        <f>IF(N742="sníž. přenesená",J742,0)</f>
        <v>0</v>
      </c>
      <c r="BI742" s="148">
        <f>IF(N742="nulová",J742,0)</f>
        <v>0</v>
      </c>
      <c r="BJ742" s="19" t="s">
        <v>75</v>
      </c>
      <c r="BK742" s="148">
        <f>ROUND(I742*H742,2)</f>
        <v>0</v>
      </c>
      <c r="BL742" s="19" t="s">
        <v>250</v>
      </c>
      <c r="BM742" s="147" t="s">
        <v>1063</v>
      </c>
    </row>
    <row r="743" spans="1:65" s="2" customFormat="1" ht="37.9" customHeight="1">
      <c r="A743" s="34"/>
      <c r="B743" s="135"/>
      <c r="C743" s="177" t="s">
        <v>1064</v>
      </c>
      <c r="D743" s="177" t="s">
        <v>228</v>
      </c>
      <c r="E743" s="178" t="s">
        <v>1065</v>
      </c>
      <c r="F743" s="179" t="s">
        <v>1066</v>
      </c>
      <c r="G743" s="180" t="s">
        <v>242</v>
      </c>
      <c r="H743" s="181">
        <v>186.86799999999999</v>
      </c>
      <c r="I743" s="182"/>
      <c r="J743" s="183">
        <f>ROUND(I743*H743,2)</f>
        <v>0</v>
      </c>
      <c r="K743" s="179" t="s">
        <v>138</v>
      </c>
      <c r="L743" s="184"/>
      <c r="M743" s="185" t="s">
        <v>3</v>
      </c>
      <c r="N743" s="186" t="s">
        <v>38</v>
      </c>
      <c r="O743" s="55"/>
      <c r="P743" s="145">
        <f>O743*H743</f>
        <v>0</v>
      </c>
      <c r="Q743" s="145">
        <v>2.7499999999999998E-3</v>
      </c>
      <c r="R743" s="145">
        <f>Q743*H743</f>
        <v>0.51388699999999998</v>
      </c>
      <c r="S743" s="145">
        <v>0</v>
      </c>
      <c r="T743" s="146">
        <f>S743*H743</f>
        <v>0</v>
      </c>
      <c r="U743" s="34"/>
      <c r="V743" s="34"/>
      <c r="W743" s="34"/>
      <c r="X743" s="34"/>
      <c r="Y743" s="34"/>
      <c r="Z743" s="34"/>
      <c r="AA743" s="34"/>
      <c r="AB743" s="34"/>
      <c r="AC743" s="34"/>
      <c r="AD743" s="34"/>
      <c r="AE743" s="34"/>
      <c r="AR743" s="147" t="s">
        <v>359</v>
      </c>
      <c r="AT743" s="147" t="s">
        <v>228</v>
      </c>
      <c r="AU743" s="147" t="s">
        <v>77</v>
      </c>
      <c r="AY743" s="19" t="s">
        <v>132</v>
      </c>
      <c r="BE743" s="148">
        <f>IF(N743="základní",J743,0)</f>
        <v>0</v>
      </c>
      <c r="BF743" s="148">
        <f>IF(N743="snížená",J743,0)</f>
        <v>0</v>
      </c>
      <c r="BG743" s="148">
        <f>IF(N743="zákl. přenesená",J743,0)</f>
        <v>0</v>
      </c>
      <c r="BH743" s="148">
        <f>IF(N743="sníž. přenesená",J743,0)</f>
        <v>0</v>
      </c>
      <c r="BI743" s="148">
        <f>IF(N743="nulová",J743,0)</f>
        <v>0</v>
      </c>
      <c r="BJ743" s="19" t="s">
        <v>75</v>
      </c>
      <c r="BK743" s="148">
        <f>ROUND(I743*H743,2)</f>
        <v>0</v>
      </c>
      <c r="BL743" s="19" t="s">
        <v>250</v>
      </c>
      <c r="BM743" s="147" t="s">
        <v>1067</v>
      </c>
    </row>
    <row r="744" spans="1:65" s="14" customFormat="1">
      <c r="B744" s="161"/>
      <c r="D744" s="149" t="s">
        <v>143</v>
      </c>
      <c r="E744" s="162" t="s">
        <v>3</v>
      </c>
      <c r="F744" s="163" t="s">
        <v>1068</v>
      </c>
      <c r="H744" s="164">
        <v>186.86799999999999</v>
      </c>
      <c r="I744" s="165"/>
      <c r="L744" s="161"/>
      <c r="M744" s="166"/>
      <c r="N744" s="167"/>
      <c r="O744" s="167"/>
      <c r="P744" s="167"/>
      <c r="Q744" s="167"/>
      <c r="R744" s="167"/>
      <c r="S744" s="167"/>
      <c r="T744" s="168"/>
      <c r="AT744" s="162" t="s">
        <v>143</v>
      </c>
      <c r="AU744" s="162" t="s">
        <v>77</v>
      </c>
      <c r="AV744" s="14" t="s">
        <v>77</v>
      </c>
      <c r="AW744" s="14" t="s">
        <v>29</v>
      </c>
      <c r="AX744" s="14" t="s">
        <v>75</v>
      </c>
      <c r="AY744" s="162" t="s">
        <v>132</v>
      </c>
    </row>
    <row r="745" spans="1:65" s="2" customFormat="1" ht="14.45" customHeight="1">
      <c r="A745" s="34"/>
      <c r="B745" s="135"/>
      <c r="C745" s="136" t="s">
        <v>1069</v>
      </c>
      <c r="D745" s="136" t="s">
        <v>134</v>
      </c>
      <c r="E745" s="137" t="s">
        <v>1070</v>
      </c>
      <c r="F745" s="138" t="s">
        <v>1071</v>
      </c>
      <c r="G745" s="139" t="s">
        <v>331</v>
      </c>
      <c r="H745" s="140">
        <v>118.55</v>
      </c>
      <c r="I745" s="141"/>
      <c r="J745" s="142">
        <f>ROUND(I745*H745,2)</f>
        <v>0</v>
      </c>
      <c r="K745" s="138" t="s">
        <v>138</v>
      </c>
      <c r="L745" s="35"/>
      <c r="M745" s="143" t="s">
        <v>3</v>
      </c>
      <c r="N745" s="144" t="s">
        <v>38</v>
      </c>
      <c r="O745" s="55"/>
      <c r="P745" s="145">
        <f>O745*H745</f>
        <v>0</v>
      </c>
      <c r="Q745" s="145">
        <v>1.0000000000000001E-5</v>
      </c>
      <c r="R745" s="145">
        <f>Q745*H745</f>
        <v>1.1855000000000001E-3</v>
      </c>
      <c r="S745" s="145">
        <v>0</v>
      </c>
      <c r="T745" s="146">
        <f>S745*H745</f>
        <v>0</v>
      </c>
      <c r="U745" s="34"/>
      <c r="V745" s="34"/>
      <c r="W745" s="34"/>
      <c r="X745" s="34"/>
      <c r="Y745" s="34"/>
      <c r="Z745" s="34"/>
      <c r="AA745" s="34"/>
      <c r="AB745" s="34"/>
      <c r="AC745" s="34"/>
      <c r="AD745" s="34"/>
      <c r="AE745" s="34"/>
      <c r="AR745" s="147" t="s">
        <v>250</v>
      </c>
      <c r="AT745" s="147" t="s">
        <v>134</v>
      </c>
      <c r="AU745" s="147" t="s">
        <v>77</v>
      </c>
      <c r="AY745" s="19" t="s">
        <v>132</v>
      </c>
      <c r="BE745" s="148">
        <f>IF(N745="základní",J745,0)</f>
        <v>0</v>
      </c>
      <c r="BF745" s="148">
        <f>IF(N745="snížená",J745,0)</f>
        <v>0</v>
      </c>
      <c r="BG745" s="148">
        <f>IF(N745="zákl. přenesená",J745,0)</f>
        <v>0</v>
      </c>
      <c r="BH745" s="148">
        <f>IF(N745="sníž. přenesená",J745,0)</f>
        <v>0</v>
      </c>
      <c r="BI745" s="148">
        <f>IF(N745="nulová",J745,0)</f>
        <v>0</v>
      </c>
      <c r="BJ745" s="19" t="s">
        <v>75</v>
      </c>
      <c r="BK745" s="148">
        <f>ROUND(I745*H745,2)</f>
        <v>0</v>
      </c>
      <c r="BL745" s="19" t="s">
        <v>250</v>
      </c>
      <c r="BM745" s="147" t="s">
        <v>1072</v>
      </c>
    </row>
    <row r="746" spans="1:65" s="13" customFormat="1">
      <c r="B746" s="154"/>
      <c r="D746" s="149" t="s">
        <v>143</v>
      </c>
      <c r="E746" s="155" t="s">
        <v>3</v>
      </c>
      <c r="F746" s="156" t="s">
        <v>1073</v>
      </c>
      <c r="H746" s="155" t="s">
        <v>3</v>
      </c>
      <c r="I746" s="157"/>
      <c r="L746" s="154"/>
      <c r="M746" s="158"/>
      <c r="N746" s="159"/>
      <c r="O746" s="159"/>
      <c r="P746" s="159"/>
      <c r="Q746" s="159"/>
      <c r="R746" s="159"/>
      <c r="S746" s="159"/>
      <c r="T746" s="160"/>
      <c r="AT746" s="155" t="s">
        <v>143</v>
      </c>
      <c r="AU746" s="155" t="s">
        <v>77</v>
      </c>
      <c r="AV746" s="13" t="s">
        <v>75</v>
      </c>
      <c r="AW746" s="13" t="s">
        <v>29</v>
      </c>
      <c r="AX746" s="13" t="s">
        <v>67</v>
      </c>
      <c r="AY746" s="155" t="s">
        <v>132</v>
      </c>
    </row>
    <row r="747" spans="1:65" s="14" customFormat="1">
      <c r="B747" s="161"/>
      <c r="D747" s="149" t="s">
        <v>143</v>
      </c>
      <c r="E747" s="162" t="s">
        <v>3</v>
      </c>
      <c r="F747" s="163" t="s">
        <v>1074</v>
      </c>
      <c r="H747" s="164">
        <v>109.6</v>
      </c>
      <c r="I747" s="165"/>
      <c r="L747" s="161"/>
      <c r="M747" s="166"/>
      <c r="N747" s="167"/>
      <c r="O747" s="167"/>
      <c r="P747" s="167"/>
      <c r="Q747" s="167"/>
      <c r="R747" s="167"/>
      <c r="S747" s="167"/>
      <c r="T747" s="168"/>
      <c r="AT747" s="162" t="s">
        <v>143</v>
      </c>
      <c r="AU747" s="162" t="s">
        <v>77</v>
      </c>
      <c r="AV747" s="14" t="s">
        <v>77</v>
      </c>
      <c r="AW747" s="14" t="s">
        <v>29</v>
      </c>
      <c r="AX747" s="14" t="s">
        <v>67</v>
      </c>
      <c r="AY747" s="162" t="s">
        <v>132</v>
      </c>
    </row>
    <row r="748" spans="1:65" s="13" customFormat="1">
      <c r="B748" s="154"/>
      <c r="D748" s="149" t="s">
        <v>143</v>
      </c>
      <c r="E748" s="155" t="s">
        <v>3</v>
      </c>
      <c r="F748" s="156" t="s">
        <v>1075</v>
      </c>
      <c r="H748" s="155" t="s">
        <v>3</v>
      </c>
      <c r="I748" s="157"/>
      <c r="L748" s="154"/>
      <c r="M748" s="158"/>
      <c r="N748" s="159"/>
      <c r="O748" s="159"/>
      <c r="P748" s="159"/>
      <c r="Q748" s="159"/>
      <c r="R748" s="159"/>
      <c r="S748" s="159"/>
      <c r="T748" s="160"/>
      <c r="AT748" s="155" t="s">
        <v>143</v>
      </c>
      <c r="AU748" s="155" t="s">
        <v>77</v>
      </c>
      <c r="AV748" s="13" t="s">
        <v>75</v>
      </c>
      <c r="AW748" s="13" t="s">
        <v>29</v>
      </c>
      <c r="AX748" s="13" t="s">
        <v>67</v>
      </c>
      <c r="AY748" s="155" t="s">
        <v>132</v>
      </c>
    </row>
    <row r="749" spans="1:65" s="14" customFormat="1">
      <c r="B749" s="161"/>
      <c r="D749" s="149" t="s">
        <v>143</v>
      </c>
      <c r="E749" s="162" t="s">
        <v>3</v>
      </c>
      <c r="F749" s="163" t="s">
        <v>1076</v>
      </c>
      <c r="H749" s="164">
        <v>8.9499999999999993</v>
      </c>
      <c r="I749" s="165"/>
      <c r="L749" s="161"/>
      <c r="M749" s="166"/>
      <c r="N749" s="167"/>
      <c r="O749" s="167"/>
      <c r="P749" s="167"/>
      <c r="Q749" s="167"/>
      <c r="R749" s="167"/>
      <c r="S749" s="167"/>
      <c r="T749" s="168"/>
      <c r="AT749" s="162" t="s">
        <v>143</v>
      </c>
      <c r="AU749" s="162" t="s">
        <v>77</v>
      </c>
      <c r="AV749" s="14" t="s">
        <v>77</v>
      </c>
      <c r="AW749" s="14" t="s">
        <v>29</v>
      </c>
      <c r="AX749" s="14" t="s">
        <v>67</v>
      </c>
      <c r="AY749" s="162" t="s">
        <v>132</v>
      </c>
    </row>
    <row r="750" spans="1:65" s="15" customFormat="1">
      <c r="B750" s="169"/>
      <c r="D750" s="149" t="s">
        <v>143</v>
      </c>
      <c r="E750" s="170" t="s">
        <v>3</v>
      </c>
      <c r="F750" s="171" t="s">
        <v>148</v>
      </c>
      <c r="H750" s="172">
        <v>118.55</v>
      </c>
      <c r="I750" s="173"/>
      <c r="L750" s="169"/>
      <c r="M750" s="174"/>
      <c r="N750" s="175"/>
      <c r="O750" s="175"/>
      <c r="P750" s="175"/>
      <c r="Q750" s="175"/>
      <c r="R750" s="175"/>
      <c r="S750" s="175"/>
      <c r="T750" s="176"/>
      <c r="AT750" s="170" t="s">
        <v>143</v>
      </c>
      <c r="AU750" s="170" t="s">
        <v>77</v>
      </c>
      <c r="AV750" s="15" t="s">
        <v>139</v>
      </c>
      <c r="AW750" s="15" t="s">
        <v>29</v>
      </c>
      <c r="AX750" s="15" t="s">
        <v>75</v>
      </c>
      <c r="AY750" s="170" t="s">
        <v>132</v>
      </c>
    </row>
    <row r="751" spans="1:65" s="2" customFormat="1" ht="14.45" customHeight="1">
      <c r="A751" s="34"/>
      <c r="B751" s="135"/>
      <c r="C751" s="177" t="s">
        <v>1077</v>
      </c>
      <c r="D751" s="177" t="s">
        <v>228</v>
      </c>
      <c r="E751" s="178" t="s">
        <v>1078</v>
      </c>
      <c r="F751" s="179" t="s">
        <v>1079</v>
      </c>
      <c r="G751" s="180" t="s">
        <v>331</v>
      </c>
      <c r="H751" s="181">
        <v>130.405</v>
      </c>
      <c r="I751" s="182"/>
      <c r="J751" s="183">
        <f>ROUND(I751*H751,2)</f>
        <v>0</v>
      </c>
      <c r="K751" s="179" t="s">
        <v>138</v>
      </c>
      <c r="L751" s="184"/>
      <c r="M751" s="185" t="s">
        <v>3</v>
      </c>
      <c r="N751" s="186" t="s">
        <v>38</v>
      </c>
      <c r="O751" s="55"/>
      <c r="P751" s="145">
        <f>O751*H751</f>
        <v>0</v>
      </c>
      <c r="Q751" s="145">
        <v>2.9999999999999997E-4</v>
      </c>
      <c r="R751" s="145">
        <f>Q751*H751</f>
        <v>3.9121499999999997E-2</v>
      </c>
      <c r="S751" s="145">
        <v>0</v>
      </c>
      <c r="T751" s="146">
        <f>S751*H751</f>
        <v>0</v>
      </c>
      <c r="U751" s="34"/>
      <c r="V751" s="34"/>
      <c r="W751" s="34"/>
      <c r="X751" s="34"/>
      <c r="Y751" s="34"/>
      <c r="Z751" s="34"/>
      <c r="AA751" s="34"/>
      <c r="AB751" s="34"/>
      <c r="AC751" s="34"/>
      <c r="AD751" s="34"/>
      <c r="AE751" s="34"/>
      <c r="AR751" s="147" t="s">
        <v>359</v>
      </c>
      <c r="AT751" s="147" t="s">
        <v>228</v>
      </c>
      <c r="AU751" s="147" t="s">
        <v>77</v>
      </c>
      <c r="AY751" s="19" t="s">
        <v>132</v>
      </c>
      <c r="BE751" s="148">
        <f>IF(N751="základní",J751,0)</f>
        <v>0</v>
      </c>
      <c r="BF751" s="148">
        <f>IF(N751="snížená",J751,0)</f>
        <v>0</v>
      </c>
      <c r="BG751" s="148">
        <f>IF(N751="zákl. přenesená",J751,0)</f>
        <v>0</v>
      </c>
      <c r="BH751" s="148">
        <f>IF(N751="sníž. přenesená",J751,0)</f>
        <v>0</v>
      </c>
      <c r="BI751" s="148">
        <f>IF(N751="nulová",J751,0)</f>
        <v>0</v>
      </c>
      <c r="BJ751" s="19" t="s">
        <v>75</v>
      </c>
      <c r="BK751" s="148">
        <f>ROUND(I751*H751,2)</f>
        <v>0</v>
      </c>
      <c r="BL751" s="19" t="s">
        <v>250</v>
      </c>
      <c r="BM751" s="147" t="s">
        <v>1080</v>
      </c>
    </row>
    <row r="752" spans="1:65" s="14" customFormat="1">
      <c r="B752" s="161"/>
      <c r="D752" s="149" t="s">
        <v>143</v>
      </c>
      <c r="E752" s="162" t="s">
        <v>3</v>
      </c>
      <c r="F752" s="163" t="s">
        <v>1081</v>
      </c>
      <c r="H752" s="164">
        <v>130.405</v>
      </c>
      <c r="I752" s="165"/>
      <c r="L752" s="161"/>
      <c r="M752" s="166"/>
      <c r="N752" s="167"/>
      <c r="O752" s="167"/>
      <c r="P752" s="167"/>
      <c r="Q752" s="167"/>
      <c r="R752" s="167"/>
      <c r="S752" s="167"/>
      <c r="T752" s="168"/>
      <c r="AT752" s="162" t="s">
        <v>143</v>
      </c>
      <c r="AU752" s="162" t="s">
        <v>77</v>
      </c>
      <c r="AV752" s="14" t="s">
        <v>77</v>
      </c>
      <c r="AW752" s="14" t="s">
        <v>29</v>
      </c>
      <c r="AX752" s="14" t="s">
        <v>75</v>
      </c>
      <c r="AY752" s="162" t="s">
        <v>132</v>
      </c>
    </row>
    <row r="753" spans="1:65" s="2" customFormat="1" ht="14.45" customHeight="1">
      <c r="A753" s="34"/>
      <c r="B753" s="135"/>
      <c r="C753" s="136" t="s">
        <v>1082</v>
      </c>
      <c r="D753" s="136" t="s">
        <v>134</v>
      </c>
      <c r="E753" s="137" t="s">
        <v>1083</v>
      </c>
      <c r="F753" s="138" t="s">
        <v>1084</v>
      </c>
      <c r="G753" s="139" t="s">
        <v>331</v>
      </c>
      <c r="H753" s="140">
        <v>6.45</v>
      </c>
      <c r="I753" s="141"/>
      <c r="J753" s="142">
        <f>ROUND(I753*H753,2)</f>
        <v>0</v>
      </c>
      <c r="K753" s="138" t="s">
        <v>138</v>
      </c>
      <c r="L753" s="35"/>
      <c r="M753" s="143" t="s">
        <v>3</v>
      </c>
      <c r="N753" s="144" t="s">
        <v>38</v>
      </c>
      <c r="O753" s="55"/>
      <c r="P753" s="145">
        <f>O753*H753</f>
        <v>0</v>
      </c>
      <c r="Q753" s="145">
        <v>0</v>
      </c>
      <c r="R753" s="145">
        <f>Q753*H753</f>
        <v>0</v>
      </c>
      <c r="S753" s="145">
        <v>0</v>
      </c>
      <c r="T753" s="146">
        <f>S753*H753</f>
        <v>0</v>
      </c>
      <c r="U753" s="34"/>
      <c r="V753" s="34"/>
      <c r="W753" s="34"/>
      <c r="X753" s="34"/>
      <c r="Y753" s="34"/>
      <c r="Z753" s="34"/>
      <c r="AA753" s="34"/>
      <c r="AB753" s="34"/>
      <c r="AC753" s="34"/>
      <c r="AD753" s="34"/>
      <c r="AE753" s="34"/>
      <c r="AR753" s="147" t="s">
        <v>250</v>
      </c>
      <c r="AT753" s="147" t="s">
        <v>134</v>
      </c>
      <c r="AU753" s="147" t="s">
        <v>77</v>
      </c>
      <c r="AY753" s="19" t="s">
        <v>132</v>
      </c>
      <c r="BE753" s="148">
        <f>IF(N753="základní",J753,0)</f>
        <v>0</v>
      </c>
      <c r="BF753" s="148">
        <f>IF(N753="snížená",J753,0)</f>
        <v>0</v>
      </c>
      <c r="BG753" s="148">
        <f>IF(N753="zákl. přenesená",J753,0)</f>
        <v>0</v>
      </c>
      <c r="BH753" s="148">
        <f>IF(N753="sníž. přenesená",J753,0)</f>
        <v>0</v>
      </c>
      <c r="BI753" s="148">
        <f>IF(N753="nulová",J753,0)</f>
        <v>0</v>
      </c>
      <c r="BJ753" s="19" t="s">
        <v>75</v>
      </c>
      <c r="BK753" s="148">
        <f>ROUND(I753*H753,2)</f>
        <v>0</v>
      </c>
      <c r="BL753" s="19" t="s">
        <v>250</v>
      </c>
      <c r="BM753" s="147" t="s">
        <v>1085</v>
      </c>
    </row>
    <row r="754" spans="1:65" s="13" customFormat="1">
      <c r="B754" s="154"/>
      <c r="D754" s="149" t="s">
        <v>143</v>
      </c>
      <c r="E754" s="155" t="s">
        <v>3</v>
      </c>
      <c r="F754" s="156" t="s">
        <v>521</v>
      </c>
      <c r="H754" s="155" t="s">
        <v>3</v>
      </c>
      <c r="I754" s="157"/>
      <c r="L754" s="154"/>
      <c r="M754" s="158"/>
      <c r="N754" s="159"/>
      <c r="O754" s="159"/>
      <c r="P754" s="159"/>
      <c r="Q754" s="159"/>
      <c r="R754" s="159"/>
      <c r="S754" s="159"/>
      <c r="T754" s="160"/>
      <c r="AT754" s="155" t="s">
        <v>143</v>
      </c>
      <c r="AU754" s="155" t="s">
        <v>77</v>
      </c>
      <c r="AV754" s="13" t="s">
        <v>75</v>
      </c>
      <c r="AW754" s="13" t="s">
        <v>29</v>
      </c>
      <c r="AX754" s="13" t="s">
        <v>67</v>
      </c>
      <c r="AY754" s="155" t="s">
        <v>132</v>
      </c>
    </row>
    <row r="755" spans="1:65" s="14" customFormat="1">
      <c r="B755" s="161"/>
      <c r="D755" s="149" t="s">
        <v>143</v>
      </c>
      <c r="E755" s="162" t="s">
        <v>3</v>
      </c>
      <c r="F755" s="163" t="s">
        <v>1086</v>
      </c>
      <c r="H755" s="164">
        <v>5.05</v>
      </c>
      <c r="I755" s="165"/>
      <c r="L755" s="161"/>
      <c r="M755" s="166"/>
      <c r="N755" s="167"/>
      <c r="O755" s="167"/>
      <c r="P755" s="167"/>
      <c r="Q755" s="167"/>
      <c r="R755" s="167"/>
      <c r="S755" s="167"/>
      <c r="T755" s="168"/>
      <c r="AT755" s="162" t="s">
        <v>143</v>
      </c>
      <c r="AU755" s="162" t="s">
        <v>77</v>
      </c>
      <c r="AV755" s="14" t="s">
        <v>77</v>
      </c>
      <c r="AW755" s="14" t="s">
        <v>29</v>
      </c>
      <c r="AX755" s="14" t="s">
        <v>67</v>
      </c>
      <c r="AY755" s="162" t="s">
        <v>132</v>
      </c>
    </row>
    <row r="756" spans="1:65" s="13" customFormat="1">
      <c r="B756" s="154"/>
      <c r="D756" s="149" t="s">
        <v>143</v>
      </c>
      <c r="E756" s="155" t="s">
        <v>3</v>
      </c>
      <c r="F756" s="156" t="s">
        <v>513</v>
      </c>
      <c r="H756" s="155" t="s">
        <v>3</v>
      </c>
      <c r="I756" s="157"/>
      <c r="L756" s="154"/>
      <c r="M756" s="158"/>
      <c r="N756" s="159"/>
      <c r="O756" s="159"/>
      <c r="P756" s="159"/>
      <c r="Q756" s="159"/>
      <c r="R756" s="159"/>
      <c r="S756" s="159"/>
      <c r="T756" s="160"/>
      <c r="AT756" s="155" t="s">
        <v>143</v>
      </c>
      <c r="AU756" s="155" t="s">
        <v>77</v>
      </c>
      <c r="AV756" s="13" t="s">
        <v>75</v>
      </c>
      <c r="AW756" s="13" t="s">
        <v>29</v>
      </c>
      <c r="AX756" s="13" t="s">
        <v>67</v>
      </c>
      <c r="AY756" s="155" t="s">
        <v>132</v>
      </c>
    </row>
    <row r="757" spans="1:65" s="14" customFormat="1">
      <c r="B757" s="161"/>
      <c r="D757" s="149" t="s">
        <v>143</v>
      </c>
      <c r="E757" s="162" t="s">
        <v>3</v>
      </c>
      <c r="F757" s="163" t="s">
        <v>1087</v>
      </c>
      <c r="H757" s="164">
        <v>1.4</v>
      </c>
      <c r="I757" s="165"/>
      <c r="L757" s="161"/>
      <c r="M757" s="166"/>
      <c r="N757" s="167"/>
      <c r="O757" s="167"/>
      <c r="P757" s="167"/>
      <c r="Q757" s="167"/>
      <c r="R757" s="167"/>
      <c r="S757" s="167"/>
      <c r="T757" s="168"/>
      <c r="AT757" s="162" t="s">
        <v>143</v>
      </c>
      <c r="AU757" s="162" t="s">
        <v>77</v>
      </c>
      <c r="AV757" s="14" t="s">
        <v>77</v>
      </c>
      <c r="AW757" s="14" t="s">
        <v>29</v>
      </c>
      <c r="AX757" s="14" t="s">
        <v>67</v>
      </c>
      <c r="AY757" s="162" t="s">
        <v>132</v>
      </c>
    </row>
    <row r="758" spans="1:65" s="15" customFormat="1">
      <c r="B758" s="169"/>
      <c r="D758" s="149" t="s">
        <v>143</v>
      </c>
      <c r="E758" s="170" t="s">
        <v>3</v>
      </c>
      <c r="F758" s="171" t="s">
        <v>148</v>
      </c>
      <c r="H758" s="172">
        <v>6.4499999999999993</v>
      </c>
      <c r="I758" s="173"/>
      <c r="L758" s="169"/>
      <c r="M758" s="174"/>
      <c r="N758" s="175"/>
      <c r="O758" s="175"/>
      <c r="P758" s="175"/>
      <c r="Q758" s="175"/>
      <c r="R758" s="175"/>
      <c r="S758" s="175"/>
      <c r="T758" s="176"/>
      <c r="AT758" s="170" t="s">
        <v>143</v>
      </c>
      <c r="AU758" s="170" t="s">
        <v>77</v>
      </c>
      <c r="AV758" s="15" t="s">
        <v>139</v>
      </c>
      <c r="AW758" s="15" t="s">
        <v>29</v>
      </c>
      <c r="AX758" s="15" t="s">
        <v>75</v>
      </c>
      <c r="AY758" s="170" t="s">
        <v>132</v>
      </c>
    </row>
    <row r="759" spans="1:65" s="2" customFormat="1" ht="24.2" customHeight="1">
      <c r="A759" s="34"/>
      <c r="B759" s="135"/>
      <c r="C759" s="177" t="s">
        <v>1088</v>
      </c>
      <c r="D759" s="177" t="s">
        <v>228</v>
      </c>
      <c r="E759" s="178" t="s">
        <v>1089</v>
      </c>
      <c r="F759" s="179" t="s">
        <v>1090</v>
      </c>
      <c r="G759" s="180" t="s">
        <v>331</v>
      </c>
      <c r="H759" s="181">
        <v>7.0949999999999998</v>
      </c>
      <c r="I759" s="182"/>
      <c r="J759" s="183">
        <f>ROUND(I759*H759,2)</f>
        <v>0</v>
      </c>
      <c r="K759" s="179" t="s">
        <v>138</v>
      </c>
      <c r="L759" s="184"/>
      <c r="M759" s="185" t="s">
        <v>3</v>
      </c>
      <c r="N759" s="186" t="s">
        <v>38</v>
      </c>
      <c r="O759" s="55"/>
      <c r="P759" s="145">
        <f>O759*H759</f>
        <v>0</v>
      </c>
      <c r="Q759" s="145">
        <v>4.0000000000000002E-4</v>
      </c>
      <c r="R759" s="145">
        <f>Q759*H759</f>
        <v>2.8380000000000002E-3</v>
      </c>
      <c r="S759" s="145">
        <v>0</v>
      </c>
      <c r="T759" s="146">
        <f>S759*H759</f>
        <v>0</v>
      </c>
      <c r="U759" s="34"/>
      <c r="V759" s="34"/>
      <c r="W759" s="34"/>
      <c r="X759" s="34"/>
      <c r="Y759" s="34"/>
      <c r="Z759" s="34"/>
      <c r="AA759" s="34"/>
      <c r="AB759" s="34"/>
      <c r="AC759" s="34"/>
      <c r="AD759" s="34"/>
      <c r="AE759" s="34"/>
      <c r="AR759" s="147" t="s">
        <v>359</v>
      </c>
      <c r="AT759" s="147" t="s">
        <v>228</v>
      </c>
      <c r="AU759" s="147" t="s">
        <v>77</v>
      </c>
      <c r="AY759" s="19" t="s">
        <v>132</v>
      </c>
      <c r="BE759" s="148">
        <f>IF(N759="základní",J759,0)</f>
        <v>0</v>
      </c>
      <c r="BF759" s="148">
        <f>IF(N759="snížená",J759,0)</f>
        <v>0</v>
      </c>
      <c r="BG759" s="148">
        <f>IF(N759="zákl. přenesená",J759,0)</f>
        <v>0</v>
      </c>
      <c r="BH759" s="148">
        <f>IF(N759="sníž. přenesená",J759,0)</f>
        <v>0</v>
      </c>
      <c r="BI759" s="148">
        <f>IF(N759="nulová",J759,0)</f>
        <v>0</v>
      </c>
      <c r="BJ759" s="19" t="s">
        <v>75</v>
      </c>
      <c r="BK759" s="148">
        <f>ROUND(I759*H759,2)</f>
        <v>0</v>
      </c>
      <c r="BL759" s="19" t="s">
        <v>250</v>
      </c>
      <c r="BM759" s="147" t="s">
        <v>1091</v>
      </c>
    </row>
    <row r="760" spans="1:65" s="14" customFormat="1">
      <c r="B760" s="161"/>
      <c r="D760" s="149" t="s">
        <v>143</v>
      </c>
      <c r="E760" s="162" t="s">
        <v>3</v>
      </c>
      <c r="F760" s="163" t="s">
        <v>1092</v>
      </c>
      <c r="H760" s="164">
        <v>7.0949999999999998</v>
      </c>
      <c r="I760" s="165"/>
      <c r="L760" s="161"/>
      <c r="M760" s="166"/>
      <c r="N760" s="167"/>
      <c r="O760" s="167"/>
      <c r="P760" s="167"/>
      <c r="Q760" s="167"/>
      <c r="R760" s="167"/>
      <c r="S760" s="167"/>
      <c r="T760" s="168"/>
      <c r="AT760" s="162" t="s">
        <v>143</v>
      </c>
      <c r="AU760" s="162" t="s">
        <v>77</v>
      </c>
      <c r="AV760" s="14" t="s">
        <v>77</v>
      </c>
      <c r="AW760" s="14" t="s">
        <v>29</v>
      </c>
      <c r="AX760" s="14" t="s">
        <v>75</v>
      </c>
      <c r="AY760" s="162" t="s">
        <v>132</v>
      </c>
    </row>
    <row r="761" spans="1:65" s="2" customFormat="1" ht="37.9" customHeight="1">
      <c r="A761" s="34"/>
      <c r="B761" s="135"/>
      <c r="C761" s="136" t="s">
        <v>1093</v>
      </c>
      <c r="D761" s="136" t="s">
        <v>134</v>
      </c>
      <c r="E761" s="137" t="s">
        <v>1094</v>
      </c>
      <c r="F761" s="138" t="s">
        <v>1095</v>
      </c>
      <c r="G761" s="139" t="s">
        <v>215</v>
      </c>
      <c r="H761" s="140">
        <v>3.4</v>
      </c>
      <c r="I761" s="141"/>
      <c r="J761" s="142">
        <f>ROUND(I761*H761,2)</f>
        <v>0</v>
      </c>
      <c r="K761" s="138" t="s">
        <v>138</v>
      </c>
      <c r="L761" s="35"/>
      <c r="M761" s="143" t="s">
        <v>3</v>
      </c>
      <c r="N761" s="144" t="s">
        <v>38</v>
      </c>
      <c r="O761" s="55"/>
      <c r="P761" s="145">
        <f>O761*H761</f>
        <v>0</v>
      </c>
      <c r="Q761" s="145">
        <v>0</v>
      </c>
      <c r="R761" s="145">
        <f>Q761*H761</f>
        <v>0</v>
      </c>
      <c r="S761" s="145">
        <v>0</v>
      </c>
      <c r="T761" s="146">
        <f>S761*H761</f>
        <v>0</v>
      </c>
      <c r="U761" s="34"/>
      <c r="V761" s="34"/>
      <c r="W761" s="34"/>
      <c r="X761" s="34"/>
      <c r="Y761" s="34"/>
      <c r="Z761" s="34"/>
      <c r="AA761" s="34"/>
      <c r="AB761" s="34"/>
      <c r="AC761" s="34"/>
      <c r="AD761" s="34"/>
      <c r="AE761" s="34"/>
      <c r="AR761" s="147" t="s">
        <v>250</v>
      </c>
      <c r="AT761" s="147" t="s">
        <v>134</v>
      </c>
      <c r="AU761" s="147" t="s">
        <v>77</v>
      </c>
      <c r="AY761" s="19" t="s">
        <v>132</v>
      </c>
      <c r="BE761" s="148">
        <f>IF(N761="základní",J761,0)</f>
        <v>0</v>
      </c>
      <c r="BF761" s="148">
        <f>IF(N761="snížená",J761,0)</f>
        <v>0</v>
      </c>
      <c r="BG761" s="148">
        <f>IF(N761="zákl. přenesená",J761,0)</f>
        <v>0</v>
      </c>
      <c r="BH761" s="148">
        <f>IF(N761="sníž. přenesená",J761,0)</f>
        <v>0</v>
      </c>
      <c r="BI761" s="148">
        <f>IF(N761="nulová",J761,0)</f>
        <v>0</v>
      </c>
      <c r="BJ761" s="19" t="s">
        <v>75</v>
      </c>
      <c r="BK761" s="148">
        <f>ROUND(I761*H761,2)</f>
        <v>0</v>
      </c>
      <c r="BL761" s="19" t="s">
        <v>250</v>
      </c>
      <c r="BM761" s="147" t="s">
        <v>1096</v>
      </c>
    </row>
    <row r="762" spans="1:65" s="2" customFormat="1" ht="126.75">
      <c r="A762" s="34"/>
      <c r="B762" s="35"/>
      <c r="C762" s="34"/>
      <c r="D762" s="149" t="s">
        <v>141</v>
      </c>
      <c r="E762" s="34"/>
      <c r="F762" s="150" t="s">
        <v>978</v>
      </c>
      <c r="G762" s="34"/>
      <c r="H762" s="34"/>
      <c r="I762" s="151"/>
      <c r="J762" s="34"/>
      <c r="K762" s="34"/>
      <c r="L762" s="35"/>
      <c r="M762" s="152"/>
      <c r="N762" s="153"/>
      <c r="O762" s="55"/>
      <c r="P762" s="55"/>
      <c r="Q762" s="55"/>
      <c r="R762" s="55"/>
      <c r="S762" s="55"/>
      <c r="T762" s="56"/>
      <c r="U762" s="34"/>
      <c r="V762" s="34"/>
      <c r="W762" s="34"/>
      <c r="X762" s="34"/>
      <c r="Y762" s="34"/>
      <c r="Z762" s="34"/>
      <c r="AA762" s="34"/>
      <c r="AB762" s="34"/>
      <c r="AC762" s="34"/>
      <c r="AD762" s="34"/>
      <c r="AE762" s="34"/>
      <c r="AT762" s="19" t="s">
        <v>141</v>
      </c>
      <c r="AU762" s="19" t="s">
        <v>77</v>
      </c>
    </row>
    <row r="763" spans="1:65" s="2" customFormat="1" ht="49.15" customHeight="1">
      <c r="A763" s="34"/>
      <c r="B763" s="135"/>
      <c r="C763" s="136" t="s">
        <v>1097</v>
      </c>
      <c r="D763" s="136" t="s">
        <v>134</v>
      </c>
      <c r="E763" s="137" t="s">
        <v>1098</v>
      </c>
      <c r="F763" s="138" t="s">
        <v>1099</v>
      </c>
      <c r="G763" s="139" t="s">
        <v>215</v>
      </c>
      <c r="H763" s="140">
        <v>3.4</v>
      </c>
      <c r="I763" s="141"/>
      <c r="J763" s="142">
        <f>ROUND(I763*H763,2)</f>
        <v>0</v>
      </c>
      <c r="K763" s="138" t="s">
        <v>138</v>
      </c>
      <c r="L763" s="35"/>
      <c r="M763" s="143" t="s">
        <v>3</v>
      </c>
      <c r="N763" s="144" t="s">
        <v>38</v>
      </c>
      <c r="O763" s="55"/>
      <c r="P763" s="145">
        <f>O763*H763</f>
        <v>0</v>
      </c>
      <c r="Q763" s="145">
        <v>0</v>
      </c>
      <c r="R763" s="145">
        <f>Q763*H763</f>
        <v>0</v>
      </c>
      <c r="S763" s="145">
        <v>0</v>
      </c>
      <c r="T763" s="146">
        <f>S763*H763</f>
        <v>0</v>
      </c>
      <c r="U763" s="34"/>
      <c r="V763" s="34"/>
      <c r="W763" s="34"/>
      <c r="X763" s="34"/>
      <c r="Y763" s="34"/>
      <c r="Z763" s="34"/>
      <c r="AA763" s="34"/>
      <c r="AB763" s="34"/>
      <c r="AC763" s="34"/>
      <c r="AD763" s="34"/>
      <c r="AE763" s="34"/>
      <c r="AR763" s="147" t="s">
        <v>250</v>
      </c>
      <c r="AT763" s="147" t="s">
        <v>134</v>
      </c>
      <c r="AU763" s="147" t="s">
        <v>77</v>
      </c>
      <c r="AY763" s="19" t="s">
        <v>132</v>
      </c>
      <c r="BE763" s="148">
        <f>IF(N763="základní",J763,0)</f>
        <v>0</v>
      </c>
      <c r="BF763" s="148">
        <f>IF(N763="snížená",J763,0)</f>
        <v>0</v>
      </c>
      <c r="BG763" s="148">
        <f>IF(N763="zákl. přenesená",J763,0)</f>
        <v>0</v>
      </c>
      <c r="BH763" s="148">
        <f>IF(N763="sníž. přenesená",J763,0)</f>
        <v>0</v>
      </c>
      <c r="BI763" s="148">
        <f>IF(N763="nulová",J763,0)</f>
        <v>0</v>
      </c>
      <c r="BJ763" s="19" t="s">
        <v>75</v>
      </c>
      <c r="BK763" s="148">
        <f>ROUND(I763*H763,2)</f>
        <v>0</v>
      </c>
      <c r="BL763" s="19" t="s">
        <v>250</v>
      </c>
      <c r="BM763" s="147" t="s">
        <v>1100</v>
      </c>
    </row>
    <row r="764" spans="1:65" s="2" customFormat="1" ht="126.75">
      <c r="A764" s="34"/>
      <c r="B764" s="35"/>
      <c r="C764" s="34"/>
      <c r="D764" s="149" t="s">
        <v>141</v>
      </c>
      <c r="E764" s="34"/>
      <c r="F764" s="150" t="s">
        <v>978</v>
      </c>
      <c r="G764" s="34"/>
      <c r="H764" s="34"/>
      <c r="I764" s="151"/>
      <c r="J764" s="34"/>
      <c r="K764" s="34"/>
      <c r="L764" s="35"/>
      <c r="M764" s="152"/>
      <c r="N764" s="153"/>
      <c r="O764" s="55"/>
      <c r="P764" s="55"/>
      <c r="Q764" s="55"/>
      <c r="R764" s="55"/>
      <c r="S764" s="55"/>
      <c r="T764" s="56"/>
      <c r="U764" s="34"/>
      <c r="V764" s="34"/>
      <c r="W764" s="34"/>
      <c r="X764" s="34"/>
      <c r="Y764" s="34"/>
      <c r="Z764" s="34"/>
      <c r="AA764" s="34"/>
      <c r="AB764" s="34"/>
      <c r="AC764" s="34"/>
      <c r="AD764" s="34"/>
      <c r="AE764" s="34"/>
      <c r="AT764" s="19" t="s">
        <v>141</v>
      </c>
      <c r="AU764" s="19" t="s">
        <v>77</v>
      </c>
    </row>
    <row r="765" spans="1:65" s="12" customFormat="1" ht="22.9" customHeight="1">
      <c r="B765" s="122"/>
      <c r="D765" s="123" t="s">
        <v>66</v>
      </c>
      <c r="E765" s="133" t="s">
        <v>1101</v>
      </c>
      <c r="F765" s="133" t="s">
        <v>1102</v>
      </c>
      <c r="I765" s="125"/>
      <c r="J765" s="134">
        <f>BK765</f>
        <v>0</v>
      </c>
      <c r="L765" s="122"/>
      <c r="M765" s="127"/>
      <c r="N765" s="128"/>
      <c r="O765" s="128"/>
      <c r="P765" s="129">
        <f>SUM(P766:P814)</f>
        <v>0</v>
      </c>
      <c r="Q765" s="128"/>
      <c r="R765" s="129">
        <f>SUM(R766:R814)</f>
        <v>0.5911952399999999</v>
      </c>
      <c r="S765" s="128"/>
      <c r="T765" s="130">
        <f>SUM(T766:T814)</f>
        <v>0</v>
      </c>
      <c r="AR765" s="123" t="s">
        <v>77</v>
      </c>
      <c r="AT765" s="131" t="s">
        <v>66</v>
      </c>
      <c r="AU765" s="131" t="s">
        <v>75</v>
      </c>
      <c r="AY765" s="123" t="s">
        <v>132</v>
      </c>
      <c r="BK765" s="132">
        <f>SUM(BK766:BK814)</f>
        <v>0</v>
      </c>
    </row>
    <row r="766" spans="1:65" s="2" customFormat="1" ht="24.2" customHeight="1">
      <c r="A766" s="34"/>
      <c r="B766" s="135"/>
      <c r="C766" s="136" t="s">
        <v>1103</v>
      </c>
      <c r="D766" s="136" t="s">
        <v>134</v>
      </c>
      <c r="E766" s="137" t="s">
        <v>1104</v>
      </c>
      <c r="F766" s="138" t="s">
        <v>1105</v>
      </c>
      <c r="G766" s="139" t="s">
        <v>242</v>
      </c>
      <c r="H766" s="140">
        <v>29.92</v>
      </c>
      <c r="I766" s="141"/>
      <c r="J766" s="142">
        <f>ROUND(I766*H766,2)</f>
        <v>0</v>
      </c>
      <c r="K766" s="138" t="s">
        <v>138</v>
      </c>
      <c r="L766" s="35"/>
      <c r="M766" s="143" t="s">
        <v>3</v>
      </c>
      <c r="N766" s="144" t="s">
        <v>38</v>
      </c>
      <c r="O766" s="55"/>
      <c r="P766" s="145">
        <f>O766*H766</f>
        <v>0</v>
      </c>
      <c r="Q766" s="145">
        <v>2.9999999999999997E-4</v>
      </c>
      <c r="R766" s="145">
        <f>Q766*H766</f>
        <v>8.9759999999999996E-3</v>
      </c>
      <c r="S766" s="145">
        <v>0</v>
      </c>
      <c r="T766" s="146">
        <f>S766*H766</f>
        <v>0</v>
      </c>
      <c r="U766" s="34"/>
      <c r="V766" s="34"/>
      <c r="W766" s="34"/>
      <c r="X766" s="34"/>
      <c r="Y766" s="34"/>
      <c r="Z766" s="34"/>
      <c r="AA766" s="34"/>
      <c r="AB766" s="34"/>
      <c r="AC766" s="34"/>
      <c r="AD766" s="34"/>
      <c r="AE766" s="34"/>
      <c r="AR766" s="147" t="s">
        <v>250</v>
      </c>
      <c r="AT766" s="147" t="s">
        <v>134</v>
      </c>
      <c r="AU766" s="147" t="s">
        <v>77</v>
      </c>
      <c r="AY766" s="19" t="s">
        <v>132</v>
      </c>
      <c r="BE766" s="148">
        <f>IF(N766="základní",J766,0)</f>
        <v>0</v>
      </c>
      <c r="BF766" s="148">
        <f>IF(N766="snížená",J766,0)</f>
        <v>0</v>
      </c>
      <c r="BG766" s="148">
        <f>IF(N766="zákl. přenesená",J766,0)</f>
        <v>0</v>
      </c>
      <c r="BH766" s="148">
        <f>IF(N766="sníž. přenesená",J766,0)</f>
        <v>0</v>
      </c>
      <c r="BI766" s="148">
        <f>IF(N766="nulová",J766,0)</f>
        <v>0</v>
      </c>
      <c r="BJ766" s="19" t="s">
        <v>75</v>
      </c>
      <c r="BK766" s="148">
        <f>ROUND(I766*H766,2)</f>
        <v>0</v>
      </c>
      <c r="BL766" s="19" t="s">
        <v>250</v>
      </c>
      <c r="BM766" s="147" t="s">
        <v>1106</v>
      </c>
    </row>
    <row r="767" spans="1:65" s="2" customFormat="1" ht="107.25">
      <c r="A767" s="34"/>
      <c r="B767" s="35"/>
      <c r="C767" s="34"/>
      <c r="D767" s="149" t="s">
        <v>141</v>
      </c>
      <c r="E767" s="34"/>
      <c r="F767" s="150" t="s">
        <v>1107</v>
      </c>
      <c r="G767" s="34"/>
      <c r="H767" s="34"/>
      <c r="I767" s="151"/>
      <c r="J767" s="34"/>
      <c r="K767" s="34"/>
      <c r="L767" s="35"/>
      <c r="M767" s="152"/>
      <c r="N767" s="153"/>
      <c r="O767" s="55"/>
      <c r="P767" s="55"/>
      <c r="Q767" s="55"/>
      <c r="R767" s="55"/>
      <c r="S767" s="55"/>
      <c r="T767" s="56"/>
      <c r="U767" s="34"/>
      <c r="V767" s="34"/>
      <c r="W767" s="34"/>
      <c r="X767" s="34"/>
      <c r="Y767" s="34"/>
      <c r="Z767" s="34"/>
      <c r="AA767" s="34"/>
      <c r="AB767" s="34"/>
      <c r="AC767" s="34"/>
      <c r="AD767" s="34"/>
      <c r="AE767" s="34"/>
      <c r="AT767" s="19" t="s">
        <v>141</v>
      </c>
      <c r="AU767" s="19" t="s">
        <v>77</v>
      </c>
    </row>
    <row r="768" spans="1:65" s="13" customFormat="1">
      <c r="B768" s="154"/>
      <c r="D768" s="149" t="s">
        <v>143</v>
      </c>
      <c r="E768" s="155" t="s">
        <v>3</v>
      </c>
      <c r="F768" s="156" t="s">
        <v>507</v>
      </c>
      <c r="H768" s="155" t="s">
        <v>3</v>
      </c>
      <c r="I768" s="157"/>
      <c r="L768" s="154"/>
      <c r="M768" s="158"/>
      <c r="N768" s="159"/>
      <c r="O768" s="159"/>
      <c r="P768" s="159"/>
      <c r="Q768" s="159"/>
      <c r="R768" s="159"/>
      <c r="S768" s="159"/>
      <c r="T768" s="160"/>
      <c r="AT768" s="155" t="s">
        <v>143</v>
      </c>
      <c r="AU768" s="155" t="s">
        <v>77</v>
      </c>
      <c r="AV768" s="13" t="s">
        <v>75</v>
      </c>
      <c r="AW768" s="13" t="s">
        <v>29</v>
      </c>
      <c r="AX768" s="13" t="s">
        <v>67</v>
      </c>
      <c r="AY768" s="155" t="s">
        <v>132</v>
      </c>
    </row>
    <row r="769" spans="1:65" s="14" customFormat="1">
      <c r="B769" s="161"/>
      <c r="D769" s="149" t="s">
        <v>143</v>
      </c>
      <c r="E769" s="162" t="s">
        <v>3</v>
      </c>
      <c r="F769" s="163" t="s">
        <v>1108</v>
      </c>
      <c r="H769" s="164">
        <v>14.01</v>
      </c>
      <c r="I769" s="165"/>
      <c r="L769" s="161"/>
      <c r="M769" s="166"/>
      <c r="N769" s="167"/>
      <c r="O769" s="167"/>
      <c r="P769" s="167"/>
      <c r="Q769" s="167"/>
      <c r="R769" s="167"/>
      <c r="S769" s="167"/>
      <c r="T769" s="168"/>
      <c r="AT769" s="162" t="s">
        <v>143</v>
      </c>
      <c r="AU769" s="162" t="s">
        <v>77</v>
      </c>
      <c r="AV769" s="14" t="s">
        <v>77</v>
      </c>
      <c r="AW769" s="14" t="s">
        <v>29</v>
      </c>
      <c r="AX769" s="14" t="s">
        <v>67</v>
      </c>
      <c r="AY769" s="162" t="s">
        <v>132</v>
      </c>
    </row>
    <row r="770" spans="1:65" s="13" customFormat="1">
      <c r="B770" s="154"/>
      <c r="D770" s="149" t="s">
        <v>143</v>
      </c>
      <c r="E770" s="155" t="s">
        <v>3</v>
      </c>
      <c r="F770" s="156" t="s">
        <v>510</v>
      </c>
      <c r="H770" s="155" t="s">
        <v>3</v>
      </c>
      <c r="I770" s="157"/>
      <c r="L770" s="154"/>
      <c r="M770" s="158"/>
      <c r="N770" s="159"/>
      <c r="O770" s="159"/>
      <c r="P770" s="159"/>
      <c r="Q770" s="159"/>
      <c r="R770" s="159"/>
      <c r="S770" s="159"/>
      <c r="T770" s="160"/>
      <c r="AT770" s="155" t="s">
        <v>143</v>
      </c>
      <c r="AU770" s="155" t="s">
        <v>77</v>
      </c>
      <c r="AV770" s="13" t="s">
        <v>75</v>
      </c>
      <c r="AW770" s="13" t="s">
        <v>29</v>
      </c>
      <c r="AX770" s="13" t="s">
        <v>67</v>
      </c>
      <c r="AY770" s="155" t="s">
        <v>132</v>
      </c>
    </row>
    <row r="771" spans="1:65" s="14" customFormat="1">
      <c r="B771" s="161"/>
      <c r="D771" s="149" t="s">
        <v>143</v>
      </c>
      <c r="E771" s="162" t="s">
        <v>3</v>
      </c>
      <c r="F771" s="163" t="s">
        <v>1109</v>
      </c>
      <c r="H771" s="164">
        <v>13.66</v>
      </c>
      <c r="I771" s="165"/>
      <c r="L771" s="161"/>
      <c r="M771" s="166"/>
      <c r="N771" s="167"/>
      <c r="O771" s="167"/>
      <c r="P771" s="167"/>
      <c r="Q771" s="167"/>
      <c r="R771" s="167"/>
      <c r="S771" s="167"/>
      <c r="T771" s="168"/>
      <c r="AT771" s="162" t="s">
        <v>143</v>
      </c>
      <c r="AU771" s="162" t="s">
        <v>77</v>
      </c>
      <c r="AV771" s="14" t="s">
        <v>77</v>
      </c>
      <c r="AW771" s="14" t="s">
        <v>29</v>
      </c>
      <c r="AX771" s="14" t="s">
        <v>67</v>
      </c>
      <c r="AY771" s="162" t="s">
        <v>132</v>
      </c>
    </row>
    <row r="772" spans="1:65" s="13" customFormat="1">
      <c r="B772" s="154"/>
      <c r="D772" s="149" t="s">
        <v>143</v>
      </c>
      <c r="E772" s="155" t="s">
        <v>3</v>
      </c>
      <c r="F772" s="156" t="s">
        <v>504</v>
      </c>
      <c r="H772" s="155" t="s">
        <v>3</v>
      </c>
      <c r="I772" s="157"/>
      <c r="L772" s="154"/>
      <c r="M772" s="158"/>
      <c r="N772" s="159"/>
      <c r="O772" s="159"/>
      <c r="P772" s="159"/>
      <c r="Q772" s="159"/>
      <c r="R772" s="159"/>
      <c r="S772" s="159"/>
      <c r="T772" s="160"/>
      <c r="AT772" s="155" t="s">
        <v>143</v>
      </c>
      <c r="AU772" s="155" t="s">
        <v>77</v>
      </c>
      <c r="AV772" s="13" t="s">
        <v>75</v>
      </c>
      <c r="AW772" s="13" t="s">
        <v>29</v>
      </c>
      <c r="AX772" s="13" t="s">
        <v>67</v>
      </c>
      <c r="AY772" s="155" t="s">
        <v>132</v>
      </c>
    </row>
    <row r="773" spans="1:65" s="14" customFormat="1">
      <c r="B773" s="161"/>
      <c r="D773" s="149" t="s">
        <v>143</v>
      </c>
      <c r="E773" s="162" t="s">
        <v>3</v>
      </c>
      <c r="F773" s="163" t="s">
        <v>1110</v>
      </c>
      <c r="H773" s="164">
        <v>2.25</v>
      </c>
      <c r="I773" s="165"/>
      <c r="L773" s="161"/>
      <c r="M773" s="166"/>
      <c r="N773" s="167"/>
      <c r="O773" s="167"/>
      <c r="P773" s="167"/>
      <c r="Q773" s="167"/>
      <c r="R773" s="167"/>
      <c r="S773" s="167"/>
      <c r="T773" s="168"/>
      <c r="AT773" s="162" t="s">
        <v>143</v>
      </c>
      <c r="AU773" s="162" t="s">
        <v>77</v>
      </c>
      <c r="AV773" s="14" t="s">
        <v>77</v>
      </c>
      <c r="AW773" s="14" t="s">
        <v>29</v>
      </c>
      <c r="AX773" s="14" t="s">
        <v>67</v>
      </c>
      <c r="AY773" s="162" t="s">
        <v>132</v>
      </c>
    </row>
    <row r="774" spans="1:65" s="15" customFormat="1">
      <c r="B774" s="169"/>
      <c r="D774" s="149" t="s">
        <v>143</v>
      </c>
      <c r="E774" s="170" t="s">
        <v>3</v>
      </c>
      <c r="F774" s="171" t="s">
        <v>148</v>
      </c>
      <c r="H774" s="172">
        <v>29.92</v>
      </c>
      <c r="I774" s="173"/>
      <c r="L774" s="169"/>
      <c r="M774" s="174"/>
      <c r="N774" s="175"/>
      <c r="O774" s="175"/>
      <c r="P774" s="175"/>
      <c r="Q774" s="175"/>
      <c r="R774" s="175"/>
      <c r="S774" s="175"/>
      <c r="T774" s="176"/>
      <c r="AT774" s="170" t="s">
        <v>143</v>
      </c>
      <c r="AU774" s="170" t="s">
        <v>77</v>
      </c>
      <c r="AV774" s="15" t="s">
        <v>139</v>
      </c>
      <c r="AW774" s="15" t="s">
        <v>29</v>
      </c>
      <c r="AX774" s="15" t="s">
        <v>75</v>
      </c>
      <c r="AY774" s="170" t="s">
        <v>132</v>
      </c>
    </row>
    <row r="775" spans="1:65" s="2" customFormat="1" ht="37.9" customHeight="1">
      <c r="A775" s="34"/>
      <c r="B775" s="135"/>
      <c r="C775" s="136" t="s">
        <v>1111</v>
      </c>
      <c r="D775" s="136" t="s">
        <v>134</v>
      </c>
      <c r="E775" s="137" t="s">
        <v>1112</v>
      </c>
      <c r="F775" s="138" t="s">
        <v>1113</v>
      </c>
      <c r="G775" s="139" t="s">
        <v>242</v>
      </c>
      <c r="H775" s="140">
        <v>29.92</v>
      </c>
      <c r="I775" s="141"/>
      <c r="J775" s="142">
        <f>ROUND(I775*H775,2)</f>
        <v>0</v>
      </c>
      <c r="K775" s="138" t="s">
        <v>138</v>
      </c>
      <c r="L775" s="35"/>
      <c r="M775" s="143" t="s">
        <v>3</v>
      </c>
      <c r="N775" s="144" t="s">
        <v>38</v>
      </c>
      <c r="O775" s="55"/>
      <c r="P775" s="145">
        <f>O775*H775</f>
        <v>0</v>
      </c>
      <c r="Q775" s="145">
        <v>6.0000000000000001E-3</v>
      </c>
      <c r="R775" s="145">
        <f>Q775*H775</f>
        <v>0.17952000000000001</v>
      </c>
      <c r="S775" s="145">
        <v>0</v>
      </c>
      <c r="T775" s="146">
        <f>S775*H775</f>
        <v>0</v>
      </c>
      <c r="U775" s="34"/>
      <c r="V775" s="34"/>
      <c r="W775" s="34"/>
      <c r="X775" s="34"/>
      <c r="Y775" s="34"/>
      <c r="Z775" s="34"/>
      <c r="AA775" s="34"/>
      <c r="AB775" s="34"/>
      <c r="AC775" s="34"/>
      <c r="AD775" s="34"/>
      <c r="AE775" s="34"/>
      <c r="AR775" s="147" t="s">
        <v>250</v>
      </c>
      <c r="AT775" s="147" t="s">
        <v>134</v>
      </c>
      <c r="AU775" s="147" t="s">
        <v>77</v>
      </c>
      <c r="AY775" s="19" t="s">
        <v>132</v>
      </c>
      <c r="BE775" s="148">
        <f>IF(N775="základní",J775,0)</f>
        <v>0</v>
      </c>
      <c r="BF775" s="148">
        <f>IF(N775="snížená",J775,0)</f>
        <v>0</v>
      </c>
      <c r="BG775" s="148">
        <f>IF(N775="zákl. přenesená",J775,0)</f>
        <v>0</v>
      </c>
      <c r="BH775" s="148">
        <f>IF(N775="sníž. přenesená",J775,0)</f>
        <v>0</v>
      </c>
      <c r="BI775" s="148">
        <f>IF(N775="nulová",J775,0)</f>
        <v>0</v>
      </c>
      <c r="BJ775" s="19" t="s">
        <v>75</v>
      </c>
      <c r="BK775" s="148">
        <f>ROUND(I775*H775,2)</f>
        <v>0</v>
      </c>
      <c r="BL775" s="19" t="s">
        <v>250</v>
      </c>
      <c r="BM775" s="147" t="s">
        <v>1114</v>
      </c>
    </row>
    <row r="776" spans="1:65" s="2" customFormat="1" ht="29.25">
      <c r="A776" s="34"/>
      <c r="B776" s="35"/>
      <c r="C776" s="34"/>
      <c r="D776" s="149" t="s">
        <v>141</v>
      </c>
      <c r="E776" s="34"/>
      <c r="F776" s="150" t="s">
        <v>1006</v>
      </c>
      <c r="G776" s="34"/>
      <c r="H776" s="34"/>
      <c r="I776" s="151"/>
      <c r="J776" s="34"/>
      <c r="K776" s="34"/>
      <c r="L776" s="35"/>
      <c r="M776" s="152"/>
      <c r="N776" s="153"/>
      <c r="O776" s="55"/>
      <c r="P776" s="55"/>
      <c r="Q776" s="55"/>
      <c r="R776" s="55"/>
      <c r="S776" s="55"/>
      <c r="T776" s="56"/>
      <c r="U776" s="34"/>
      <c r="V776" s="34"/>
      <c r="W776" s="34"/>
      <c r="X776" s="34"/>
      <c r="Y776" s="34"/>
      <c r="Z776" s="34"/>
      <c r="AA776" s="34"/>
      <c r="AB776" s="34"/>
      <c r="AC776" s="34"/>
      <c r="AD776" s="34"/>
      <c r="AE776" s="34"/>
      <c r="AT776" s="19" t="s">
        <v>141</v>
      </c>
      <c r="AU776" s="19" t="s">
        <v>77</v>
      </c>
    </row>
    <row r="777" spans="1:65" s="13" customFormat="1">
      <c r="B777" s="154"/>
      <c r="D777" s="149" t="s">
        <v>143</v>
      </c>
      <c r="E777" s="155" t="s">
        <v>3</v>
      </c>
      <c r="F777" s="156" t="s">
        <v>507</v>
      </c>
      <c r="H777" s="155" t="s">
        <v>3</v>
      </c>
      <c r="I777" s="157"/>
      <c r="L777" s="154"/>
      <c r="M777" s="158"/>
      <c r="N777" s="159"/>
      <c r="O777" s="159"/>
      <c r="P777" s="159"/>
      <c r="Q777" s="159"/>
      <c r="R777" s="159"/>
      <c r="S777" s="159"/>
      <c r="T777" s="160"/>
      <c r="AT777" s="155" t="s">
        <v>143</v>
      </c>
      <c r="AU777" s="155" t="s">
        <v>77</v>
      </c>
      <c r="AV777" s="13" t="s">
        <v>75</v>
      </c>
      <c r="AW777" s="13" t="s">
        <v>29</v>
      </c>
      <c r="AX777" s="13" t="s">
        <v>67</v>
      </c>
      <c r="AY777" s="155" t="s">
        <v>132</v>
      </c>
    </row>
    <row r="778" spans="1:65" s="14" customFormat="1">
      <c r="B778" s="161"/>
      <c r="D778" s="149" t="s">
        <v>143</v>
      </c>
      <c r="E778" s="162" t="s">
        <v>3</v>
      </c>
      <c r="F778" s="163" t="s">
        <v>1108</v>
      </c>
      <c r="H778" s="164">
        <v>14.01</v>
      </c>
      <c r="I778" s="165"/>
      <c r="L778" s="161"/>
      <c r="M778" s="166"/>
      <c r="N778" s="167"/>
      <c r="O778" s="167"/>
      <c r="P778" s="167"/>
      <c r="Q778" s="167"/>
      <c r="R778" s="167"/>
      <c r="S778" s="167"/>
      <c r="T778" s="168"/>
      <c r="AT778" s="162" t="s">
        <v>143</v>
      </c>
      <c r="AU778" s="162" t="s">
        <v>77</v>
      </c>
      <c r="AV778" s="14" t="s">
        <v>77</v>
      </c>
      <c r="AW778" s="14" t="s">
        <v>29</v>
      </c>
      <c r="AX778" s="14" t="s">
        <v>67</v>
      </c>
      <c r="AY778" s="162" t="s">
        <v>132</v>
      </c>
    </row>
    <row r="779" spans="1:65" s="13" customFormat="1">
      <c r="B779" s="154"/>
      <c r="D779" s="149" t="s">
        <v>143</v>
      </c>
      <c r="E779" s="155" t="s">
        <v>3</v>
      </c>
      <c r="F779" s="156" t="s">
        <v>510</v>
      </c>
      <c r="H779" s="155" t="s">
        <v>3</v>
      </c>
      <c r="I779" s="157"/>
      <c r="L779" s="154"/>
      <c r="M779" s="158"/>
      <c r="N779" s="159"/>
      <c r="O779" s="159"/>
      <c r="P779" s="159"/>
      <c r="Q779" s="159"/>
      <c r="R779" s="159"/>
      <c r="S779" s="159"/>
      <c r="T779" s="160"/>
      <c r="AT779" s="155" t="s">
        <v>143</v>
      </c>
      <c r="AU779" s="155" t="s">
        <v>77</v>
      </c>
      <c r="AV779" s="13" t="s">
        <v>75</v>
      </c>
      <c r="AW779" s="13" t="s">
        <v>29</v>
      </c>
      <c r="AX779" s="13" t="s">
        <v>67</v>
      </c>
      <c r="AY779" s="155" t="s">
        <v>132</v>
      </c>
    </row>
    <row r="780" spans="1:65" s="14" customFormat="1">
      <c r="B780" s="161"/>
      <c r="D780" s="149" t="s">
        <v>143</v>
      </c>
      <c r="E780" s="162" t="s">
        <v>3</v>
      </c>
      <c r="F780" s="163" t="s">
        <v>1109</v>
      </c>
      <c r="H780" s="164">
        <v>13.66</v>
      </c>
      <c r="I780" s="165"/>
      <c r="L780" s="161"/>
      <c r="M780" s="166"/>
      <c r="N780" s="167"/>
      <c r="O780" s="167"/>
      <c r="P780" s="167"/>
      <c r="Q780" s="167"/>
      <c r="R780" s="167"/>
      <c r="S780" s="167"/>
      <c r="T780" s="168"/>
      <c r="AT780" s="162" t="s">
        <v>143</v>
      </c>
      <c r="AU780" s="162" t="s">
        <v>77</v>
      </c>
      <c r="AV780" s="14" t="s">
        <v>77</v>
      </c>
      <c r="AW780" s="14" t="s">
        <v>29</v>
      </c>
      <c r="AX780" s="14" t="s">
        <v>67</v>
      </c>
      <c r="AY780" s="162" t="s">
        <v>132</v>
      </c>
    </row>
    <row r="781" spans="1:65" s="13" customFormat="1">
      <c r="B781" s="154"/>
      <c r="D781" s="149" t="s">
        <v>143</v>
      </c>
      <c r="E781" s="155" t="s">
        <v>3</v>
      </c>
      <c r="F781" s="156" t="s">
        <v>504</v>
      </c>
      <c r="H781" s="155" t="s">
        <v>3</v>
      </c>
      <c r="I781" s="157"/>
      <c r="L781" s="154"/>
      <c r="M781" s="158"/>
      <c r="N781" s="159"/>
      <c r="O781" s="159"/>
      <c r="P781" s="159"/>
      <c r="Q781" s="159"/>
      <c r="R781" s="159"/>
      <c r="S781" s="159"/>
      <c r="T781" s="160"/>
      <c r="AT781" s="155" t="s">
        <v>143</v>
      </c>
      <c r="AU781" s="155" t="s">
        <v>77</v>
      </c>
      <c r="AV781" s="13" t="s">
        <v>75</v>
      </c>
      <c r="AW781" s="13" t="s">
        <v>29</v>
      </c>
      <c r="AX781" s="13" t="s">
        <v>67</v>
      </c>
      <c r="AY781" s="155" t="s">
        <v>132</v>
      </c>
    </row>
    <row r="782" spans="1:65" s="14" customFormat="1">
      <c r="B782" s="161"/>
      <c r="D782" s="149" t="s">
        <v>143</v>
      </c>
      <c r="E782" s="162" t="s">
        <v>3</v>
      </c>
      <c r="F782" s="163" t="s">
        <v>1110</v>
      </c>
      <c r="H782" s="164">
        <v>2.25</v>
      </c>
      <c r="I782" s="165"/>
      <c r="L782" s="161"/>
      <c r="M782" s="166"/>
      <c r="N782" s="167"/>
      <c r="O782" s="167"/>
      <c r="P782" s="167"/>
      <c r="Q782" s="167"/>
      <c r="R782" s="167"/>
      <c r="S782" s="167"/>
      <c r="T782" s="168"/>
      <c r="AT782" s="162" t="s">
        <v>143</v>
      </c>
      <c r="AU782" s="162" t="s">
        <v>77</v>
      </c>
      <c r="AV782" s="14" t="s">
        <v>77</v>
      </c>
      <c r="AW782" s="14" t="s">
        <v>29</v>
      </c>
      <c r="AX782" s="14" t="s">
        <v>67</v>
      </c>
      <c r="AY782" s="162" t="s">
        <v>132</v>
      </c>
    </row>
    <row r="783" spans="1:65" s="15" customFormat="1">
      <c r="B783" s="169"/>
      <c r="D783" s="149" t="s">
        <v>143</v>
      </c>
      <c r="E783" s="170" t="s">
        <v>3</v>
      </c>
      <c r="F783" s="171" t="s">
        <v>148</v>
      </c>
      <c r="H783" s="172">
        <v>29.92</v>
      </c>
      <c r="I783" s="173"/>
      <c r="L783" s="169"/>
      <c r="M783" s="174"/>
      <c r="N783" s="175"/>
      <c r="O783" s="175"/>
      <c r="P783" s="175"/>
      <c r="Q783" s="175"/>
      <c r="R783" s="175"/>
      <c r="S783" s="175"/>
      <c r="T783" s="176"/>
      <c r="AT783" s="170" t="s">
        <v>143</v>
      </c>
      <c r="AU783" s="170" t="s">
        <v>77</v>
      </c>
      <c r="AV783" s="15" t="s">
        <v>139</v>
      </c>
      <c r="AW783" s="15" t="s">
        <v>29</v>
      </c>
      <c r="AX783" s="15" t="s">
        <v>75</v>
      </c>
      <c r="AY783" s="170" t="s">
        <v>132</v>
      </c>
    </row>
    <row r="784" spans="1:65" s="2" customFormat="1" ht="14.45" customHeight="1">
      <c r="A784" s="34"/>
      <c r="B784" s="135"/>
      <c r="C784" s="177" t="s">
        <v>1115</v>
      </c>
      <c r="D784" s="177" t="s">
        <v>228</v>
      </c>
      <c r="E784" s="178" t="s">
        <v>1116</v>
      </c>
      <c r="F784" s="179" t="s">
        <v>1117</v>
      </c>
      <c r="G784" s="180" t="s">
        <v>242</v>
      </c>
      <c r="H784" s="181">
        <v>32.911999999999999</v>
      </c>
      <c r="I784" s="182"/>
      <c r="J784" s="183">
        <f>ROUND(I784*H784,2)</f>
        <v>0</v>
      </c>
      <c r="K784" s="179" t="s">
        <v>138</v>
      </c>
      <c r="L784" s="184"/>
      <c r="M784" s="185" t="s">
        <v>3</v>
      </c>
      <c r="N784" s="186" t="s">
        <v>38</v>
      </c>
      <c r="O784" s="55"/>
      <c r="P784" s="145">
        <f>O784*H784</f>
        <v>0</v>
      </c>
      <c r="Q784" s="145">
        <v>1.18E-2</v>
      </c>
      <c r="R784" s="145">
        <f>Q784*H784</f>
        <v>0.38836159999999997</v>
      </c>
      <c r="S784" s="145">
        <v>0</v>
      </c>
      <c r="T784" s="146">
        <f>S784*H784</f>
        <v>0</v>
      </c>
      <c r="U784" s="34"/>
      <c r="V784" s="34"/>
      <c r="W784" s="34"/>
      <c r="X784" s="34"/>
      <c r="Y784" s="34"/>
      <c r="Z784" s="34"/>
      <c r="AA784" s="34"/>
      <c r="AB784" s="34"/>
      <c r="AC784" s="34"/>
      <c r="AD784" s="34"/>
      <c r="AE784" s="34"/>
      <c r="AR784" s="147" t="s">
        <v>359</v>
      </c>
      <c r="AT784" s="147" t="s">
        <v>228</v>
      </c>
      <c r="AU784" s="147" t="s">
        <v>77</v>
      </c>
      <c r="AY784" s="19" t="s">
        <v>132</v>
      </c>
      <c r="BE784" s="148">
        <f>IF(N784="základní",J784,0)</f>
        <v>0</v>
      </c>
      <c r="BF784" s="148">
        <f>IF(N784="snížená",J784,0)</f>
        <v>0</v>
      </c>
      <c r="BG784" s="148">
        <f>IF(N784="zákl. přenesená",J784,0)</f>
        <v>0</v>
      </c>
      <c r="BH784" s="148">
        <f>IF(N784="sníž. přenesená",J784,0)</f>
        <v>0</v>
      </c>
      <c r="BI784" s="148">
        <f>IF(N784="nulová",J784,0)</f>
        <v>0</v>
      </c>
      <c r="BJ784" s="19" t="s">
        <v>75</v>
      </c>
      <c r="BK784" s="148">
        <f>ROUND(I784*H784,2)</f>
        <v>0</v>
      </c>
      <c r="BL784" s="19" t="s">
        <v>250</v>
      </c>
      <c r="BM784" s="147" t="s">
        <v>1118</v>
      </c>
    </row>
    <row r="785" spans="1:65" s="14" customFormat="1">
      <c r="B785" s="161"/>
      <c r="D785" s="149" t="s">
        <v>143</v>
      </c>
      <c r="E785" s="162" t="s">
        <v>3</v>
      </c>
      <c r="F785" s="163" t="s">
        <v>1119</v>
      </c>
      <c r="H785" s="164">
        <v>32.911999999999999</v>
      </c>
      <c r="I785" s="165"/>
      <c r="L785" s="161"/>
      <c r="M785" s="166"/>
      <c r="N785" s="167"/>
      <c r="O785" s="167"/>
      <c r="P785" s="167"/>
      <c r="Q785" s="167"/>
      <c r="R785" s="167"/>
      <c r="S785" s="167"/>
      <c r="T785" s="168"/>
      <c r="AT785" s="162" t="s">
        <v>143</v>
      </c>
      <c r="AU785" s="162" t="s">
        <v>77</v>
      </c>
      <c r="AV785" s="14" t="s">
        <v>77</v>
      </c>
      <c r="AW785" s="14" t="s">
        <v>29</v>
      </c>
      <c r="AX785" s="14" t="s">
        <v>75</v>
      </c>
      <c r="AY785" s="162" t="s">
        <v>132</v>
      </c>
    </row>
    <row r="786" spans="1:65" s="2" customFormat="1" ht="24.2" customHeight="1">
      <c r="A786" s="34"/>
      <c r="B786" s="135"/>
      <c r="C786" s="136" t="s">
        <v>1120</v>
      </c>
      <c r="D786" s="136" t="s">
        <v>134</v>
      </c>
      <c r="E786" s="137" t="s">
        <v>1121</v>
      </c>
      <c r="F786" s="138" t="s">
        <v>1122</v>
      </c>
      <c r="G786" s="139" t="s">
        <v>331</v>
      </c>
      <c r="H786" s="140">
        <v>3.6</v>
      </c>
      <c r="I786" s="141"/>
      <c r="J786" s="142">
        <f>ROUND(I786*H786,2)</f>
        <v>0</v>
      </c>
      <c r="K786" s="138" t="s">
        <v>138</v>
      </c>
      <c r="L786" s="35"/>
      <c r="M786" s="143" t="s">
        <v>3</v>
      </c>
      <c r="N786" s="144" t="s">
        <v>38</v>
      </c>
      <c r="O786" s="55"/>
      <c r="P786" s="145">
        <f>O786*H786</f>
        <v>0</v>
      </c>
      <c r="Q786" s="145">
        <v>5.5000000000000003E-4</v>
      </c>
      <c r="R786" s="145">
        <f>Q786*H786</f>
        <v>1.98E-3</v>
      </c>
      <c r="S786" s="145">
        <v>0</v>
      </c>
      <c r="T786" s="146">
        <f>S786*H786</f>
        <v>0</v>
      </c>
      <c r="U786" s="34"/>
      <c r="V786" s="34"/>
      <c r="W786" s="34"/>
      <c r="X786" s="34"/>
      <c r="Y786" s="34"/>
      <c r="Z786" s="34"/>
      <c r="AA786" s="34"/>
      <c r="AB786" s="34"/>
      <c r="AC786" s="34"/>
      <c r="AD786" s="34"/>
      <c r="AE786" s="34"/>
      <c r="AR786" s="147" t="s">
        <v>250</v>
      </c>
      <c r="AT786" s="147" t="s">
        <v>134</v>
      </c>
      <c r="AU786" s="147" t="s">
        <v>77</v>
      </c>
      <c r="AY786" s="19" t="s">
        <v>132</v>
      </c>
      <c r="BE786" s="148">
        <f>IF(N786="základní",J786,0)</f>
        <v>0</v>
      </c>
      <c r="BF786" s="148">
        <f>IF(N786="snížená",J786,0)</f>
        <v>0</v>
      </c>
      <c r="BG786" s="148">
        <f>IF(N786="zákl. přenesená",J786,0)</f>
        <v>0</v>
      </c>
      <c r="BH786" s="148">
        <f>IF(N786="sníž. přenesená",J786,0)</f>
        <v>0</v>
      </c>
      <c r="BI786" s="148">
        <f>IF(N786="nulová",J786,0)</f>
        <v>0</v>
      </c>
      <c r="BJ786" s="19" t="s">
        <v>75</v>
      </c>
      <c r="BK786" s="148">
        <f>ROUND(I786*H786,2)</f>
        <v>0</v>
      </c>
      <c r="BL786" s="19" t="s">
        <v>250</v>
      </c>
      <c r="BM786" s="147" t="s">
        <v>1123</v>
      </c>
    </row>
    <row r="787" spans="1:65" s="2" customFormat="1" ht="58.5">
      <c r="A787" s="34"/>
      <c r="B787" s="35"/>
      <c r="C787" s="34"/>
      <c r="D787" s="149" t="s">
        <v>141</v>
      </c>
      <c r="E787" s="34"/>
      <c r="F787" s="150" t="s">
        <v>1124</v>
      </c>
      <c r="G787" s="34"/>
      <c r="H787" s="34"/>
      <c r="I787" s="151"/>
      <c r="J787" s="34"/>
      <c r="K787" s="34"/>
      <c r="L787" s="35"/>
      <c r="M787" s="152"/>
      <c r="N787" s="153"/>
      <c r="O787" s="55"/>
      <c r="P787" s="55"/>
      <c r="Q787" s="55"/>
      <c r="R787" s="55"/>
      <c r="S787" s="55"/>
      <c r="T787" s="56"/>
      <c r="U787" s="34"/>
      <c r="V787" s="34"/>
      <c r="W787" s="34"/>
      <c r="X787" s="34"/>
      <c r="Y787" s="34"/>
      <c r="Z787" s="34"/>
      <c r="AA787" s="34"/>
      <c r="AB787" s="34"/>
      <c r="AC787" s="34"/>
      <c r="AD787" s="34"/>
      <c r="AE787" s="34"/>
      <c r="AT787" s="19" t="s">
        <v>141</v>
      </c>
      <c r="AU787" s="19" t="s">
        <v>77</v>
      </c>
    </row>
    <row r="788" spans="1:65" s="13" customFormat="1">
      <c r="B788" s="154"/>
      <c r="D788" s="149" t="s">
        <v>143</v>
      </c>
      <c r="E788" s="155" t="s">
        <v>3</v>
      </c>
      <c r="F788" s="156" t="s">
        <v>507</v>
      </c>
      <c r="H788" s="155" t="s">
        <v>3</v>
      </c>
      <c r="I788" s="157"/>
      <c r="L788" s="154"/>
      <c r="M788" s="158"/>
      <c r="N788" s="159"/>
      <c r="O788" s="159"/>
      <c r="P788" s="159"/>
      <c r="Q788" s="159"/>
      <c r="R788" s="159"/>
      <c r="S788" s="159"/>
      <c r="T788" s="160"/>
      <c r="AT788" s="155" t="s">
        <v>143</v>
      </c>
      <c r="AU788" s="155" t="s">
        <v>77</v>
      </c>
      <c r="AV788" s="13" t="s">
        <v>75</v>
      </c>
      <c r="AW788" s="13" t="s">
        <v>29</v>
      </c>
      <c r="AX788" s="13" t="s">
        <v>67</v>
      </c>
      <c r="AY788" s="155" t="s">
        <v>132</v>
      </c>
    </row>
    <row r="789" spans="1:65" s="14" customFormat="1">
      <c r="B789" s="161"/>
      <c r="D789" s="149" t="s">
        <v>143</v>
      </c>
      <c r="E789" s="162" t="s">
        <v>3</v>
      </c>
      <c r="F789" s="163" t="s">
        <v>1125</v>
      </c>
      <c r="H789" s="164">
        <v>1.8</v>
      </c>
      <c r="I789" s="165"/>
      <c r="L789" s="161"/>
      <c r="M789" s="166"/>
      <c r="N789" s="167"/>
      <c r="O789" s="167"/>
      <c r="P789" s="167"/>
      <c r="Q789" s="167"/>
      <c r="R789" s="167"/>
      <c r="S789" s="167"/>
      <c r="T789" s="168"/>
      <c r="AT789" s="162" t="s">
        <v>143</v>
      </c>
      <c r="AU789" s="162" t="s">
        <v>77</v>
      </c>
      <c r="AV789" s="14" t="s">
        <v>77</v>
      </c>
      <c r="AW789" s="14" t="s">
        <v>29</v>
      </c>
      <c r="AX789" s="14" t="s">
        <v>67</v>
      </c>
      <c r="AY789" s="162" t="s">
        <v>132</v>
      </c>
    </row>
    <row r="790" spans="1:65" s="13" customFormat="1">
      <c r="B790" s="154"/>
      <c r="D790" s="149" t="s">
        <v>143</v>
      </c>
      <c r="E790" s="155" t="s">
        <v>3</v>
      </c>
      <c r="F790" s="156" t="s">
        <v>510</v>
      </c>
      <c r="H790" s="155" t="s">
        <v>3</v>
      </c>
      <c r="I790" s="157"/>
      <c r="L790" s="154"/>
      <c r="M790" s="158"/>
      <c r="N790" s="159"/>
      <c r="O790" s="159"/>
      <c r="P790" s="159"/>
      <c r="Q790" s="159"/>
      <c r="R790" s="159"/>
      <c r="S790" s="159"/>
      <c r="T790" s="160"/>
      <c r="AT790" s="155" t="s">
        <v>143</v>
      </c>
      <c r="AU790" s="155" t="s">
        <v>77</v>
      </c>
      <c r="AV790" s="13" t="s">
        <v>75</v>
      </c>
      <c r="AW790" s="13" t="s">
        <v>29</v>
      </c>
      <c r="AX790" s="13" t="s">
        <v>67</v>
      </c>
      <c r="AY790" s="155" t="s">
        <v>132</v>
      </c>
    </row>
    <row r="791" spans="1:65" s="14" customFormat="1">
      <c r="B791" s="161"/>
      <c r="D791" s="149" t="s">
        <v>143</v>
      </c>
      <c r="E791" s="162" t="s">
        <v>3</v>
      </c>
      <c r="F791" s="163" t="s">
        <v>1125</v>
      </c>
      <c r="H791" s="164">
        <v>1.8</v>
      </c>
      <c r="I791" s="165"/>
      <c r="L791" s="161"/>
      <c r="M791" s="166"/>
      <c r="N791" s="167"/>
      <c r="O791" s="167"/>
      <c r="P791" s="167"/>
      <c r="Q791" s="167"/>
      <c r="R791" s="167"/>
      <c r="S791" s="167"/>
      <c r="T791" s="168"/>
      <c r="AT791" s="162" t="s">
        <v>143</v>
      </c>
      <c r="AU791" s="162" t="s">
        <v>77</v>
      </c>
      <c r="AV791" s="14" t="s">
        <v>77</v>
      </c>
      <c r="AW791" s="14" t="s">
        <v>29</v>
      </c>
      <c r="AX791" s="14" t="s">
        <v>67</v>
      </c>
      <c r="AY791" s="162" t="s">
        <v>132</v>
      </c>
    </row>
    <row r="792" spans="1:65" s="15" customFormat="1">
      <c r="B792" s="169"/>
      <c r="D792" s="149" t="s">
        <v>143</v>
      </c>
      <c r="E792" s="170" t="s">
        <v>3</v>
      </c>
      <c r="F792" s="171" t="s">
        <v>148</v>
      </c>
      <c r="H792" s="172">
        <v>3.6</v>
      </c>
      <c r="I792" s="173"/>
      <c r="L792" s="169"/>
      <c r="M792" s="174"/>
      <c r="N792" s="175"/>
      <c r="O792" s="175"/>
      <c r="P792" s="175"/>
      <c r="Q792" s="175"/>
      <c r="R792" s="175"/>
      <c r="S792" s="175"/>
      <c r="T792" s="176"/>
      <c r="AT792" s="170" t="s">
        <v>143</v>
      </c>
      <c r="AU792" s="170" t="s">
        <v>77</v>
      </c>
      <c r="AV792" s="15" t="s">
        <v>139</v>
      </c>
      <c r="AW792" s="15" t="s">
        <v>29</v>
      </c>
      <c r="AX792" s="15" t="s">
        <v>75</v>
      </c>
      <c r="AY792" s="170" t="s">
        <v>132</v>
      </c>
    </row>
    <row r="793" spans="1:65" s="2" customFormat="1" ht="24.2" customHeight="1">
      <c r="A793" s="34"/>
      <c r="B793" s="135"/>
      <c r="C793" s="136" t="s">
        <v>1126</v>
      </c>
      <c r="D793" s="136" t="s">
        <v>134</v>
      </c>
      <c r="E793" s="137" t="s">
        <v>1127</v>
      </c>
      <c r="F793" s="138" t="s">
        <v>1128</v>
      </c>
      <c r="G793" s="139" t="s">
        <v>331</v>
      </c>
      <c r="H793" s="140">
        <v>19.72</v>
      </c>
      <c r="I793" s="141"/>
      <c r="J793" s="142">
        <f>ROUND(I793*H793,2)</f>
        <v>0</v>
      </c>
      <c r="K793" s="138" t="s">
        <v>138</v>
      </c>
      <c r="L793" s="35"/>
      <c r="M793" s="143" t="s">
        <v>3</v>
      </c>
      <c r="N793" s="144" t="s">
        <v>38</v>
      </c>
      <c r="O793" s="55"/>
      <c r="P793" s="145">
        <f>O793*H793</f>
        <v>0</v>
      </c>
      <c r="Q793" s="145">
        <v>5.0000000000000001E-4</v>
      </c>
      <c r="R793" s="145">
        <f>Q793*H793</f>
        <v>9.859999999999999E-3</v>
      </c>
      <c r="S793" s="145">
        <v>0</v>
      </c>
      <c r="T793" s="146">
        <f>S793*H793</f>
        <v>0</v>
      </c>
      <c r="U793" s="34"/>
      <c r="V793" s="34"/>
      <c r="W793" s="34"/>
      <c r="X793" s="34"/>
      <c r="Y793" s="34"/>
      <c r="Z793" s="34"/>
      <c r="AA793" s="34"/>
      <c r="AB793" s="34"/>
      <c r="AC793" s="34"/>
      <c r="AD793" s="34"/>
      <c r="AE793" s="34"/>
      <c r="AR793" s="147" t="s">
        <v>250</v>
      </c>
      <c r="AT793" s="147" t="s">
        <v>134</v>
      </c>
      <c r="AU793" s="147" t="s">
        <v>77</v>
      </c>
      <c r="AY793" s="19" t="s">
        <v>132</v>
      </c>
      <c r="BE793" s="148">
        <f>IF(N793="základní",J793,0)</f>
        <v>0</v>
      </c>
      <c r="BF793" s="148">
        <f>IF(N793="snížená",J793,0)</f>
        <v>0</v>
      </c>
      <c r="BG793" s="148">
        <f>IF(N793="zákl. přenesená",J793,0)</f>
        <v>0</v>
      </c>
      <c r="BH793" s="148">
        <f>IF(N793="sníž. přenesená",J793,0)</f>
        <v>0</v>
      </c>
      <c r="BI793" s="148">
        <f>IF(N793="nulová",J793,0)</f>
        <v>0</v>
      </c>
      <c r="BJ793" s="19" t="s">
        <v>75</v>
      </c>
      <c r="BK793" s="148">
        <f>ROUND(I793*H793,2)</f>
        <v>0</v>
      </c>
      <c r="BL793" s="19" t="s">
        <v>250</v>
      </c>
      <c r="BM793" s="147" t="s">
        <v>1129</v>
      </c>
    </row>
    <row r="794" spans="1:65" s="2" customFormat="1" ht="58.5">
      <c r="A794" s="34"/>
      <c r="B794" s="35"/>
      <c r="C794" s="34"/>
      <c r="D794" s="149" t="s">
        <v>141</v>
      </c>
      <c r="E794" s="34"/>
      <c r="F794" s="150" t="s">
        <v>1124</v>
      </c>
      <c r="G794" s="34"/>
      <c r="H794" s="34"/>
      <c r="I794" s="151"/>
      <c r="J794" s="34"/>
      <c r="K794" s="34"/>
      <c r="L794" s="35"/>
      <c r="M794" s="152"/>
      <c r="N794" s="153"/>
      <c r="O794" s="55"/>
      <c r="P794" s="55"/>
      <c r="Q794" s="55"/>
      <c r="R794" s="55"/>
      <c r="S794" s="55"/>
      <c r="T794" s="56"/>
      <c r="U794" s="34"/>
      <c r="V794" s="34"/>
      <c r="W794" s="34"/>
      <c r="X794" s="34"/>
      <c r="Y794" s="34"/>
      <c r="Z794" s="34"/>
      <c r="AA794" s="34"/>
      <c r="AB794" s="34"/>
      <c r="AC794" s="34"/>
      <c r="AD794" s="34"/>
      <c r="AE794" s="34"/>
      <c r="AT794" s="19" t="s">
        <v>141</v>
      </c>
      <c r="AU794" s="19" t="s">
        <v>77</v>
      </c>
    </row>
    <row r="795" spans="1:65" s="13" customFormat="1">
      <c r="B795" s="154"/>
      <c r="D795" s="149" t="s">
        <v>143</v>
      </c>
      <c r="E795" s="155" t="s">
        <v>3</v>
      </c>
      <c r="F795" s="156" t="s">
        <v>507</v>
      </c>
      <c r="H795" s="155" t="s">
        <v>3</v>
      </c>
      <c r="I795" s="157"/>
      <c r="L795" s="154"/>
      <c r="M795" s="158"/>
      <c r="N795" s="159"/>
      <c r="O795" s="159"/>
      <c r="P795" s="159"/>
      <c r="Q795" s="159"/>
      <c r="R795" s="159"/>
      <c r="S795" s="159"/>
      <c r="T795" s="160"/>
      <c r="AT795" s="155" t="s">
        <v>143</v>
      </c>
      <c r="AU795" s="155" t="s">
        <v>77</v>
      </c>
      <c r="AV795" s="13" t="s">
        <v>75</v>
      </c>
      <c r="AW795" s="13" t="s">
        <v>29</v>
      </c>
      <c r="AX795" s="13" t="s">
        <v>67</v>
      </c>
      <c r="AY795" s="155" t="s">
        <v>132</v>
      </c>
    </row>
    <row r="796" spans="1:65" s="14" customFormat="1">
      <c r="B796" s="161"/>
      <c r="D796" s="149" t="s">
        <v>143</v>
      </c>
      <c r="E796" s="162" t="s">
        <v>3</v>
      </c>
      <c r="F796" s="163" t="s">
        <v>1130</v>
      </c>
      <c r="H796" s="164">
        <v>9.86</v>
      </c>
      <c r="I796" s="165"/>
      <c r="L796" s="161"/>
      <c r="M796" s="166"/>
      <c r="N796" s="167"/>
      <c r="O796" s="167"/>
      <c r="P796" s="167"/>
      <c r="Q796" s="167"/>
      <c r="R796" s="167"/>
      <c r="S796" s="167"/>
      <c r="T796" s="168"/>
      <c r="AT796" s="162" t="s">
        <v>143</v>
      </c>
      <c r="AU796" s="162" t="s">
        <v>77</v>
      </c>
      <c r="AV796" s="14" t="s">
        <v>77</v>
      </c>
      <c r="AW796" s="14" t="s">
        <v>29</v>
      </c>
      <c r="AX796" s="14" t="s">
        <v>67</v>
      </c>
      <c r="AY796" s="162" t="s">
        <v>132</v>
      </c>
    </row>
    <row r="797" spans="1:65" s="13" customFormat="1">
      <c r="B797" s="154"/>
      <c r="D797" s="149" t="s">
        <v>143</v>
      </c>
      <c r="E797" s="155" t="s">
        <v>3</v>
      </c>
      <c r="F797" s="156" t="s">
        <v>510</v>
      </c>
      <c r="H797" s="155" t="s">
        <v>3</v>
      </c>
      <c r="I797" s="157"/>
      <c r="L797" s="154"/>
      <c r="M797" s="158"/>
      <c r="N797" s="159"/>
      <c r="O797" s="159"/>
      <c r="P797" s="159"/>
      <c r="Q797" s="159"/>
      <c r="R797" s="159"/>
      <c r="S797" s="159"/>
      <c r="T797" s="160"/>
      <c r="AT797" s="155" t="s">
        <v>143</v>
      </c>
      <c r="AU797" s="155" t="s">
        <v>77</v>
      </c>
      <c r="AV797" s="13" t="s">
        <v>75</v>
      </c>
      <c r="AW797" s="13" t="s">
        <v>29</v>
      </c>
      <c r="AX797" s="13" t="s">
        <v>67</v>
      </c>
      <c r="AY797" s="155" t="s">
        <v>132</v>
      </c>
    </row>
    <row r="798" spans="1:65" s="14" customFormat="1">
      <c r="B798" s="161"/>
      <c r="D798" s="149" t="s">
        <v>143</v>
      </c>
      <c r="E798" s="162" t="s">
        <v>3</v>
      </c>
      <c r="F798" s="163" t="s">
        <v>1130</v>
      </c>
      <c r="H798" s="164">
        <v>9.86</v>
      </c>
      <c r="I798" s="165"/>
      <c r="L798" s="161"/>
      <c r="M798" s="166"/>
      <c r="N798" s="167"/>
      <c r="O798" s="167"/>
      <c r="P798" s="167"/>
      <c r="Q798" s="167"/>
      <c r="R798" s="167"/>
      <c r="S798" s="167"/>
      <c r="T798" s="168"/>
      <c r="AT798" s="162" t="s">
        <v>143</v>
      </c>
      <c r="AU798" s="162" t="s">
        <v>77</v>
      </c>
      <c r="AV798" s="14" t="s">
        <v>77</v>
      </c>
      <c r="AW798" s="14" t="s">
        <v>29</v>
      </c>
      <c r="AX798" s="14" t="s">
        <v>67</v>
      </c>
      <c r="AY798" s="162" t="s">
        <v>132</v>
      </c>
    </row>
    <row r="799" spans="1:65" s="15" customFormat="1">
      <c r="B799" s="169"/>
      <c r="D799" s="149" t="s">
        <v>143</v>
      </c>
      <c r="E799" s="170" t="s">
        <v>3</v>
      </c>
      <c r="F799" s="171" t="s">
        <v>148</v>
      </c>
      <c r="H799" s="172">
        <v>19.72</v>
      </c>
      <c r="I799" s="173"/>
      <c r="L799" s="169"/>
      <c r="M799" s="174"/>
      <c r="N799" s="175"/>
      <c r="O799" s="175"/>
      <c r="P799" s="175"/>
      <c r="Q799" s="175"/>
      <c r="R799" s="175"/>
      <c r="S799" s="175"/>
      <c r="T799" s="176"/>
      <c r="AT799" s="170" t="s">
        <v>143</v>
      </c>
      <c r="AU799" s="170" t="s">
        <v>77</v>
      </c>
      <c r="AV799" s="15" t="s">
        <v>139</v>
      </c>
      <c r="AW799" s="15" t="s">
        <v>29</v>
      </c>
      <c r="AX799" s="15" t="s">
        <v>75</v>
      </c>
      <c r="AY799" s="170" t="s">
        <v>132</v>
      </c>
    </row>
    <row r="800" spans="1:65" s="2" customFormat="1" ht="24.2" customHeight="1">
      <c r="A800" s="34"/>
      <c r="B800" s="135"/>
      <c r="C800" s="177" t="s">
        <v>1131</v>
      </c>
      <c r="D800" s="177" t="s">
        <v>228</v>
      </c>
      <c r="E800" s="178" t="s">
        <v>1132</v>
      </c>
      <c r="F800" s="179" t="s">
        <v>1133</v>
      </c>
      <c r="G800" s="180" t="s">
        <v>331</v>
      </c>
      <c r="H800" s="181">
        <v>25.652000000000001</v>
      </c>
      <c r="I800" s="182"/>
      <c r="J800" s="183">
        <f>ROUND(I800*H800,2)</f>
        <v>0</v>
      </c>
      <c r="K800" s="179" t="s">
        <v>138</v>
      </c>
      <c r="L800" s="184"/>
      <c r="M800" s="185" t="s">
        <v>3</v>
      </c>
      <c r="N800" s="186" t="s">
        <v>38</v>
      </c>
      <c r="O800" s="55"/>
      <c r="P800" s="145">
        <f>O800*H800</f>
        <v>0</v>
      </c>
      <c r="Q800" s="145">
        <v>6.9999999999999994E-5</v>
      </c>
      <c r="R800" s="145">
        <f>Q800*H800</f>
        <v>1.7956399999999998E-3</v>
      </c>
      <c r="S800" s="145">
        <v>0</v>
      </c>
      <c r="T800" s="146">
        <f>S800*H800</f>
        <v>0</v>
      </c>
      <c r="U800" s="34"/>
      <c r="V800" s="34"/>
      <c r="W800" s="34"/>
      <c r="X800" s="34"/>
      <c r="Y800" s="34"/>
      <c r="Z800" s="34"/>
      <c r="AA800" s="34"/>
      <c r="AB800" s="34"/>
      <c r="AC800" s="34"/>
      <c r="AD800" s="34"/>
      <c r="AE800" s="34"/>
      <c r="AR800" s="147" t="s">
        <v>359</v>
      </c>
      <c r="AT800" s="147" t="s">
        <v>228</v>
      </c>
      <c r="AU800" s="147" t="s">
        <v>77</v>
      </c>
      <c r="AY800" s="19" t="s">
        <v>132</v>
      </c>
      <c r="BE800" s="148">
        <f>IF(N800="základní",J800,0)</f>
        <v>0</v>
      </c>
      <c r="BF800" s="148">
        <f>IF(N800="snížená",J800,0)</f>
        <v>0</v>
      </c>
      <c r="BG800" s="148">
        <f>IF(N800="zákl. přenesená",J800,0)</f>
        <v>0</v>
      </c>
      <c r="BH800" s="148">
        <f>IF(N800="sníž. přenesená",J800,0)</f>
        <v>0</v>
      </c>
      <c r="BI800" s="148">
        <f>IF(N800="nulová",J800,0)</f>
        <v>0</v>
      </c>
      <c r="BJ800" s="19" t="s">
        <v>75</v>
      </c>
      <c r="BK800" s="148">
        <f>ROUND(I800*H800,2)</f>
        <v>0</v>
      </c>
      <c r="BL800" s="19" t="s">
        <v>250</v>
      </c>
      <c r="BM800" s="147" t="s">
        <v>1134</v>
      </c>
    </row>
    <row r="801" spans="1:65" s="14" customFormat="1">
      <c r="B801" s="161"/>
      <c r="D801" s="149" t="s">
        <v>143</v>
      </c>
      <c r="E801" s="162" t="s">
        <v>3</v>
      </c>
      <c r="F801" s="163" t="s">
        <v>1135</v>
      </c>
      <c r="H801" s="164">
        <v>25.652000000000001</v>
      </c>
      <c r="I801" s="165"/>
      <c r="L801" s="161"/>
      <c r="M801" s="166"/>
      <c r="N801" s="167"/>
      <c r="O801" s="167"/>
      <c r="P801" s="167"/>
      <c r="Q801" s="167"/>
      <c r="R801" s="167"/>
      <c r="S801" s="167"/>
      <c r="T801" s="168"/>
      <c r="AT801" s="162" t="s">
        <v>143</v>
      </c>
      <c r="AU801" s="162" t="s">
        <v>77</v>
      </c>
      <c r="AV801" s="14" t="s">
        <v>77</v>
      </c>
      <c r="AW801" s="14" t="s">
        <v>29</v>
      </c>
      <c r="AX801" s="14" t="s">
        <v>75</v>
      </c>
      <c r="AY801" s="162" t="s">
        <v>132</v>
      </c>
    </row>
    <row r="802" spans="1:65" s="2" customFormat="1" ht="24.2" customHeight="1">
      <c r="A802" s="34"/>
      <c r="B802" s="135"/>
      <c r="C802" s="136" t="s">
        <v>1136</v>
      </c>
      <c r="D802" s="136" t="s">
        <v>134</v>
      </c>
      <c r="E802" s="137" t="s">
        <v>1137</v>
      </c>
      <c r="F802" s="138" t="s">
        <v>1138</v>
      </c>
      <c r="G802" s="139" t="s">
        <v>331</v>
      </c>
      <c r="H802" s="140">
        <v>23.4</v>
      </c>
      <c r="I802" s="141"/>
      <c r="J802" s="142">
        <f>ROUND(I802*H802,2)</f>
        <v>0</v>
      </c>
      <c r="K802" s="138" t="s">
        <v>138</v>
      </c>
      <c r="L802" s="35"/>
      <c r="M802" s="143" t="s">
        <v>3</v>
      </c>
      <c r="N802" s="144" t="s">
        <v>38</v>
      </c>
      <c r="O802" s="55"/>
      <c r="P802" s="145">
        <f>O802*H802</f>
        <v>0</v>
      </c>
      <c r="Q802" s="145">
        <v>3.0000000000000001E-5</v>
      </c>
      <c r="R802" s="145">
        <f>Q802*H802</f>
        <v>7.0199999999999993E-4</v>
      </c>
      <c r="S802" s="145">
        <v>0</v>
      </c>
      <c r="T802" s="146">
        <f>S802*H802</f>
        <v>0</v>
      </c>
      <c r="U802" s="34"/>
      <c r="V802" s="34"/>
      <c r="W802" s="34"/>
      <c r="X802" s="34"/>
      <c r="Y802" s="34"/>
      <c r="Z802" s="34"/>
      <c r="AA802" s="34"/>
      <c r="AB802" s="34"/>
      <c r="AC802" s="34"/>
      <c r="AD802" s="34"/>
      <c r="AE802" s="34"/>
      <c r="AR802" s="147" t="s">
        <v>250</v>
      </c>
      <c r="AT802" s="147" t="s">
        <v>134</v>
      </c>
      <c r="AU802" s="147" t="s">
        <v>77</v>
      </c>
      <c r="AY802" s="19" t="s">
        <v>132</v>
      </c>
      <c r="BE802" s="148">
        <f>IF(N802="základní",J802,0)</f>
        <v>0</v>
      </c>
      <c r="BF802" s="148">
        <f>IF(N802="snížená",J802,0)</f>
        <v>0</v>
      </c>
      <c r="BG802" s="148">
        <f>IF(N802="zákl. přenesená",J802,0)</f>
        <v>0</v>
      </c>
      <c r="BH802" s="148">
        <f>IF(N802="sníž. přenesená",J802,0)</f>
        <v>0</v>
      </c>
      <c r="BI802" s="148">
        <f>IF(N802="nulová",J802,0)</f>
        <v>0</v>
      </c>
      <c r="BJ802" s="19" t="s">
        <v>75</v>
      </c>
      <c r="BK802" s="148">
        <f>ROUND(I802*H802,2)</f>
        <v>0</v>
      </c>
      <c r="BL802" s="19" t="s">
        <v>250</v>
      </c>
      <c r="BM802" s="147" t="s">
        <v>1139</v>
      </c>
    </row>
    <row r="803" spans="1:65" s="2" customFormat="1" ht="58.5">
      <c r="A803" s="34"/>
      <c r="B803" s="35"/>
      <c r="C803" s="34"/>
      <c r="D803" s="149" t="s">
        <v>141</v>
      </c>
      <c r="E803" s="34"/>
      <c r="F803" s="150" t="s">
        <v>1124</v>
      </c>
      <c r="G803" s="34"/>
      <c r="H803" s="34"/>
      <c r="I803" s="151"/>
      <c r="J803" s="34"/>
      <c r="K803" s="34"/>
      <c r="L803" s="35"/>
      <c r="M803" s="152"/>
      <c r="N803" s="153"/>
      <c r="O803" s="55"/>
      <c r="P803" s="55"/>
      <c r="Q803" s="55"/>
      <c r="R803" s="55"/>
      <c r="S803" s="55"/>
      <c r="T803" s="56"/>
      <c r="U803" s="34"/>
      <c r="V803" s="34"/>
      <c r="W803" s="34"/>
      <c r="X803" s="34"/>
      <c r="Y803" s="34"/>
      <c r="Z803" s="34"/>
      <c r="AA803" s="34"/>
      <c r="AB803" s="34"/>
      <c r="AC803" s="34"/>
      <c r="AD803" s="34"/>
      <c r="AE803" s="34"/>
      <c r="AT803" s="19" t="s">
        <v>141</v>
      </c>
      <c r="AU803" s="19" t="s">
        <v>77</v>
      </c>
    </row>
    <row r="804" spans="1:65" s="13" customFormat="1">
      <c r="B804" s="154"/>
      <c r="D804" s="149" t="s">
        <v>143</v>
      </c>
      <c r="E804" s="155" t="s">
        <v>3</v>
      </c>
      <c r="F804" s="156" t="s">
        <v>507</v>
      </c>
      <c r="H804" s="155" t="s">
        <v>3</v>
      </c>
      <c r="I804" s="157"/>
      <c r="L804" s="154"/>
      <c r="M804" s="158"/>
      <c r="N804" s="159"/>
      <c r="O804" s="159"/>
      <c r="P804" s="159"/>
      <c r="Q804" s="159"/>
      <c r="R804" s="159"/>
      <c r="S804" s="159"/>
      <c r="T804" s="160"/>
      <c r="AT804" s="155" t="s">
        <v>143</v>
      </c>
      <c r="AU804" s="155" t="s">
        <v>77</v>
      </c>
      <c r="AV804" s="13" t="s">
        <v>75</v>
      </c>
      <c r="AW804" s="13" t="s">
        <v>29</v>
      </c>
      <c r="AX804" s="13" t="s">
        <v>67</v>
      </c>
      <c r="AY804" s="155" t="s">
        <v>132</v>
      </c>
    </row>
    <row r="805" spans="1:65" s="14" customFormat="1">
      <c r="B805" s="161"/>
      <c r="D805" s="149" t="s">
        <v>143</v>
      </c>
      <c r="E805" s="162" t="s">
        <v>3</v>
      </c>
      <c r="F805" s="163" t="s">
        <v>1140</v>
      </c>
      <c r="H805" s="164">
        <v>11.1</v>
      </c>
      <c r="I805" s="165"/>
      <c r="L805" s="161"/>
      <c r="M805" s="166"/>
      <c r="N805" s="167"/>
      <c r="O805" s="167"/>
      <c r="P805" s="167"/>
      <c r="Q805" s="167"/>
      <c r="R805" s="167"/>
      <c r="S805" s="167"/>
      <c r="T805" s="168"/>
      <c r="AT805" s="162" t="s">
        <v>143</v>
      </c>
      <c r="AU805" s="162" t="s">
        <v>77</v>
      </c>
      <c r="AV805" s="14" t="s">
        <v>77</v>
      </c>
      <c r="AW805" s="14" t="s">
        <v>29</v>
      </c>
      <c r="AX805" s="14" t="s">
        <v>67</v>
      </c>
      <c r="AY805" s="162" t="s">
        <v>132</v>
      </c>
    </row>
    <row r="806" spans="1:65" s="13" customFormat="1">
      <c r="B806" s="154"/>
      <c r="D806" s="149" t="s">
        <v>143</v>
      </c>
      <c r="E806" s="155" t="s">
        <v>3</v>
      </c>
      <c r="F806" s="156" t="s">
        <v>510</v>
      </c>
      <c r="H806" s="155" t="s">
        <v>3</v>
      </c>
      <c r="I806" s="157"/>
      <c r="L806" s="154"/>
      <c r="M806" s="158"/>
      <c r="N806" s="159"/>
      <c r="O806" s="159"/>
      <c r="P806" s="159"/>
      <c r="Q806" s="159"/>
      <c r="R806" s="159"/>
      <c r="S806" s="159"/>
      <c r="T806" s="160"/>
      <c r="AT806" s="155" t="s">
        <v>143</v>
      </c>
      <c r="AU806" s="155" t="s">
        <v>77</v>
      </c>
      <c r="AV806" s="13" t="s">
        <v>75</v>
      </c>
      <c r="AW806" s="13" t="s">
        <v>29</v>
      </c>
      <c r="AX806" s="13" t="s">
        <v>67</v>
      </c>
      <c r="AY806" s="155" t="s">
        <v>132</v>
      </c>
    </row>
    <row r="807" spans="1:65" s="14" customFormat="1">
      <c r="B807" s="161"/>
      <c r="D807" s="149" t="s">
        <v>143</v>
      </c>
      <c r="E807" s="162" t="s">
        <v>3</v>
      </c>
      <c r="F807" s="163" t="s">
        <v>1140</v>
      </c>
      <c r="H807" s="164">
        <v>11.1</v>
      </c>
      <c r="I807" s="165"/>
      <c r="L807" s="161"/>
      <c r="M807" s="166"/>
      <c r="N807" s="167"/>
      <c r="O807" s="167"/>
      <c r="P807" s="167"/>
      <c r="Q807" s="167"/>
      <c r="R807" s="167"/>
      <c r="S807" s="167"/>
      <c r="T807" s="168"/>
      <c r="AT807" s="162" t="s">
        <v>143</v>
      </c>
      <c r="AU807" s="162" t="s">
        <v>77</v>
      </c>
      <c r="AV807" s="14" t="s">
        <v>77</v>
      </c>
      <c r="AW807" s="14" t="s">
        <v>29</v>
      </c>
      <c r="AX807" s="14" t="s">
        <v>67</v>
      </c>
      <c r="AY807" s="162" t="s">
        <v>132</v>
      </c>
    </row>
    <row r="808" spans="1:65" s="13" customFormat="1">
      <c r="B808" s="154"/>
      <c r="D808" s="149" t="s">
        <v>143</v>
      </c>
      <c r="E808" s="155" t="s">
        <v>3</v>
      </c>
      <c r="F808" s="156" t="s">
        <v>504</v>
      </c>
      <c r="H808" s="155" t="s">
        <v>3</v>
      </c>
      <c r="I808" s="157"/>
      <c r="L808" s="154"/>
      <c r="M808" s="158"/>
      <c r="N808" s="159"/>
      <c r="O808" s="159"/>
      <c r="P808" s="159"/>
      <c r="Q808" s="159"/>
      <c r="R808" s="159"/>
      <c r="S808" s="159"/>
      <c r="T808" s="160"/>
      <c r="AT808" s="155" t="s">
        <v>143</v>
      </c>
      <c r="AU808" s="155" t="s">
        <v>77</v>
      </c>
      <c r="AV808" s="13" t="s">
        <v>75</v>
      </c>
      <c r="AW808" s="13" t="s">
        <v>29</v>
      </c>
      <c r="AX808" s="13" t="s">
        <v>67</v>
      </c>
      <c r="AY808" s="155" t="s">
        <v>132</v>
      </c>
    </row>
    <row r="809" spans="1:65" s="14" customFormat="1">
      <c r="B809" s="161"/>
      <c r="D809" s="149" t="s">
        <v>143</v>
      </c>
      <c r="E809" s="162" t="s">
        <v>3</v>
      </c>
      <c r="F809" s="163" t="s">
        <v>1141</v>
      </c>
      <c r="H809" s="164">
        <v>1.2</v>
      </c>
      <c r="I809" s="165"/>
      <c r="L809" s="161"/>
      <c r="M809" s="166"/>
      <c r="N809" s="167"/>
      <c r="O809" s="167"/>
      <c r="P809" s="167"/>
      <c r="Q809" s="167"/>
      <c r="R809" s="167"/>
      <c r="S809" s="167"/>
      <c r="T809" s="168"/>
      <c r="AT809" s="162" t="s">
        <v>143</v>
      </c>
      <c r="AU809" s="162" t="s">
        <v>77</v>
      </c>
      <c r="AV809" s="14" t="s">
        <v>77</v>
      </c>
      <c r="AW809" s="14" t="s">
        <v>29</v>
      </c>
      <c r="AX809" s="14" t="s">
        <v>67</v>
      </c>
      <c r="AY809" s="162" t="s">
        <v>132</v>
      </c>
    </row>
    <row r="810" spans="1:65" s="15" customFormat="1">
      <c r="B810" s="169"/>
      <c r="D810" s="149" t="s">
        <v>143</v>
      </c>
      <c r="E810" s="170" t="s">
        <v>3</v>
      </c>
      <c r="F810" s="171" t="s">
        <v>148</v>
      </c>
      <c r="H810" s="172">
        <v>23.4</v>
      </c>
      <c r="I810" s="173"/>
      <c r="L810" s="169"/>
      <c r="M810" s="174"/>
      <c r="N810" s="175"/>
      <c r="O810" s="175"/>
      <c r="P810" s="175"/>
      <c r="Q810" s="175"/>
      <c r="R810" s="175"/>
      <c r="S810" s="175"/>
      <c r="T810" s="176"/>
      <c r="AT810" s="170" t="s">
        <v>143</v>
      </c>
      <c r="AU810" s="170" t="s">
        <v>77</v>
      </c>
      <c r="AV810" s="15" t="s">
        <v>139</v>
      </c>
      <c r="AW810" s="15" t="s">
        <v>29</v>
      </c>
      <c r="AX810" s="15" t="s">
        <v>75</v>
      </c>
      <c r="AY810" s="170" t="s">
        <v>132</v>
      </c>
    </row>
    <row r="811" spans="1:65" s="2" customFormat="1" ht="37.9" customHeight="1">
      <c r="A811" s="34"/>
      <c r="B811" s="135"/>
      <c r="C811" s="136" t="s">
        <v>1142</v>
      </c>
      <c r="D811" s="136" t="s">
        <v>134</v>
      </c>
      <c r="E811" s="137" t="s">
        <v>1143</v>
      </c>
      <c r="F811" s="138" t="s">
        <v>1144</v>
      </c>
      <c r="G811" s="139" t="s">
        <v>215</v>
      </c>
      <c r="H811" s="140">
        <v>0.59099999999999997</v>
      </c>
      <c r="I811" s="141"/>
      <c r="J811" s="142">
        <f>ROUND(I811*H811,2)</f>
        <v>0</v>
      </c>
      <c r="K811" s="138" t="s">
        <v>138</v>
      </c>
      <c r="L811" s="35"/>
      <c r="M811" s="143" t="s">
        <v>3</v>
      </c>
      <c r="N811" s="144" t="s">
        <v>38</v>
      </c>
      <c r="O811" s="55"/>
      <c r="P811" s="145">
        <f>O811*H811</f>
        <v>0</v>
      </c>
      <c r="Q811" s="145">
        <v>0</v>
      </c>
      <c r="R811" s="145">
        <f>Q811*H811</f>
        <v>0</v>
      </c>
      <c r="S811" s="145">
        <v>0</v>
      </c>
      <c r="T811" s="146">
        <f>S811*H811</f>
        <v>0</v>
      </c>
      <c r="U811" s="34"/>
      <c r="V811" s="34"/>
      <c r="W811" s="34"/>
      <c r="X811" s="34"/>
      <c r="Y811" s="34"/>
      <c r="Z811" s="34"/>
      <c r="AA811" s="34"/>
      <c r="AB811" s="34"/>
      <c r="AC811" s="34"/>
      <c r="AD811" s="34"/>
      <c r="AE811" s="34"/>
      <c r="AR811" s="147" t="s">
        <v>250</v>
      </c>
      <c r="AT811" s="147" t="s">
        <v>134</v>
      </c>
      <c r="AU811" s="147" t="s">
        <v>77</v>
      </c>
      <c r="AY811" s="19" t="s">
        <v>132</v>
      </c>
      <c r="BE811" s="148">
        <f>IF(N811="základní",J811,0)</f>
        <v>0</v>
      </c>
      <c r="BF811" s="148">
        <f>IF(N811="snížená",J811,0)</f>
        <v>0</v>
      </c>
      <c r="BG811" s="148">
        <f>IF(N811="zákl. přenesená",J811,0)</f>
        <v>0</v>
      </c>
      <c r="BH811" s="148">
        <f>IF(N811="sníž. přenesená",J811,0)</f>
        <v>0</v>
      </c>
      <c r="BI811" s="148">
        <f>IF(N811="nulová",J811,0)</f>
        <v>0</v>
      </c>
      <c r="BJ811" s="19" t="s">
        <v>75</v>
      </c>
      <c r="BK811" s="148">
        <f>ROUND(I811*H811,2)</f>
        <v>0</v>
      </c>
      <c r="BL811" s="19" t="s">
        <v>250</v>
      </c>
      <c r="BM811" s="147" t="s">
        <v>1145</v>
      </c>
    </row>
    <row r="812" spans="1:65" s="2" customFormat="1" ht="126.75">
      <c r="A812" s="34"/>
      <c r="B812" s="35"/>
      <c r="C812" s="34"/>
      <c r="D812" s="149" t="s">
        <v>141</v>
      </c>
      <c r="E812" s="34"/>
      <c r="F812" s="150" t="s">
        <v>857</v>
      </c>
      <c r="G812" s="34"/>
      <c r="H812" s="34"/>
      <c r="I812" s="151"/>
      <c r="J812" s="34"/>
      <c r="K812" s="34"/>
      <c r="L812" s="35"/>
      <c r="M812" s="152"/>
      <c r="N812" s="153"/>
      <c r="O812" s="55"/>
      <c r="P812" s="55"/>
      <c r="Q812" s="55"/>
      <c r="R812" s="55"/>
      <c r="S812" s="55"/>
      <c r="T812" s="56"/>
      <c r="U812" s="34"/>
      <c r="V812" s="34"/>
      <c r="W812" s="34"/>
      <c r="X812" s="34"/>
      <c r="Y812" s="34"/>
      <c r="Z812" s="34"/>
      <c r="AA812" s="34"/>
      <c r="AB812" s="34"/>
      <c r="AC812" s="34"/>
      <c r="AD812" s="34"/>
      <c r="AE812" s="34"/>
      <c r="AT812" s="19" t="s">
        <v>141</v>
      </c>
      <c r="AU812" s="19" t="s">
        <v>77</v>
      </c>
    </row>
    <row r="813" spans="1:65" s="2" customFormat="1" ht="49.15" customHeight="1">
      <c r="A813" s="34"/>
      <c r="B813" s="135"/>
      <c r="C813" s="136" t="s">
        <v>1146</v>
      </c>
      <c r="D813" s="136" t="s">
        <v>134</v>
      </c>
      <c r="E813" s="137" t="s">
        <v>1147</v>
      </c>
      <c r="F813" s="138" t="s">
        <v>1148</v>
      </c>
      <c r="G813" s="139" t="s">
        <v>215</v>
      </c>
      <c r="H813" s="140">
        <v>0.59099999999999997</v>
      </c>
      <c r="I813" s="141"/>
      <c r="J813" s="142">
        <f>ROUND(I813*H813,2)</f>
        <v>0</v>
      </c>
      <c r="K813" s="138" t="s">
        <v>138</v>
      </c>
      <c r="L813" s="35"/>
      <c r="M813" s="143" t="s">
        <v>3</v>
      </c>
      <c r="N813" s="144" t="s">
        <v>38</v>
      </c>
      <c r="O813" s="55"/>
      <c r="P813" s="145">
        <f>O813*H813</f>
        <v>0</v>
      </c>
      <c r="Q813" s="145">
        <v>0</v>
      </c>
      <c r="R813" s="145">
        <f>Q813*H813</f>
        <v>0</v>
      </c>
      <c r="S813" s="145">
        <v>0</v>
      </c>
      <c r="T813" s="146">
        <f>S813*H813</f>
        <v>0</v>
      </c>
      <c r="U813" s="34"/>
      <c r="V813" s="34"/>
      <c r="W813" s="34"/>
      <c r="X813" s="34"/>
      <c r="Y813" s="34"/>
      <c r="Z813" s="34"/>
      <c r="AA813" s="34"/>
      <c r="AB813" s="34"/>
      <c r="AC813" s="34"/>
      <c r="AD813" s="34"/>
      <c r="AE813" s="34"/>
      <c r="AR813" s="147" t="s">
        <v>250</v>
      </c>
      <c r="AT813" s="147" t="s">
        <v>134</v>
      </c>
      <c r="AU813" s="147" t="s">
        <v>77</v>
      </c>
      <c r="AY813" s="19" t="s">
        <v>132</v>
      </c>
      <c r="BE813" s="148">
        <f>IF(N813="základní",J813,0)</f>
        <v>0</v>
      </c>
      <c r="BF813" s="148">
        <f>IF(N813="snížená",J813,0)</f>
        <v>0</v>
      </c>
      <c r="BG813" s="148">
        <f>IF(N813="zákl. přenesená",J813,0)</f>
        <v>0</v>
      </c>
      <c r="BH813" s="148">
        <f>IF(N813="sníž. přenesená",J813,0)</f>
        <v>0</v>
      </c>
      <c r="BI813" s="148">
        <f>IF(N813="nulová",J813,0)</f>
        <v>0</v>
      </c>
      <c r="BJ813" s="19" t="s">
        <v>75</v>
      </c>
      <c r="BK813" s="148">
        <f>ROUND(I813*H813,2)</f>
        <v>0</v>
      </c>
      <c r="BL813" s="19" t="s">
        <v>250</v>
      </c>
      <c r="BM813" s="147" t="s">
        <v>1149</v>
      </c>
    </row>
    <row r="814" spans="1:65" s="2" customFormat="1" ht="126.75">
      <c r="A814" s="34"/>
      <c r="B814" s="35"/>
      <c r="C814" s="34"/>
      <c r="D814" s="149" t="s">
        <v>141</v>
      </c>
      <c r="E814" s="34"/>
      <c r="F814" s="150" t="s">
        <v>857</v>
      </c>
      <c r="G814" s="34"/>
      <c r="H814" s="34"/>
      <c r="I814" s="151"/>
      <c r="J814" s="34"/>
      <c r="K814" s="34"/>
      <c r="L814" s="35"/>
      <c r="M814" s="152"/>
      <c r="N814" s="153"/>
      <c r="O814" s="55"/>
      <c r="P814" s="55"/>
      <c r="Q814" s="55"/>
      <c r="R814" s="55"/>
      <c r="S814" s="55"/>
      <c r="T814" s="56"/>
      <c r="U814" s="34"/>
      <c r="V814" s="34"/>
      <c r="W814" s="34"/>
      <c r="X814" s="34"/>
      <c r="Y814" s="34"/>
      <c r="Z814" s="34"/>
      <c r="AA814" s="34"/>
      <c r="AB814" s="34"/>
      <c r="AC814" s="34"/>
      <c r="AD814" s="34"/>
      <c r="AE814" s="34"/>
      <c r="AT814" s="19" t="s">
        <v>141</v>
      </c>
      <c r="AU814" s="19" t="s">
        <v>77</v>
      </c>
    </row>
    <row r="815" spans="1:65" s="12" customFormat="1" ht="22.9" customHeight="1">
      <c r="B815" s="122"/>
      <c r="D815" s="123" t="s">
        <v>66</v>
      </c>
      <c r="E815" s="133" t="s">
        <v>1150</v>
      </c>
      <c r="F815" s="133" t="s">
        <v>1151</v>
      </c>
      <c r="I815" s="125"/>
      <c r="J815" s="134">
        <f>BK815</f>
        <v>0</v>
      </c>
      <c r="L815" s="122"/>
      <c r="M815" s="127"/>
      <c r="N815" s="128"/>
      <c r="O815" s="128"/>
      <c r="P815" s="129">
        <f>SUM(P816:P866)</f>
        <v>0</v>
      </c>
      <c r="Q815" s="128"/>
      <c r="R815" s="129">
        <f>SUM(R816:R866)</f>
        <v>0.56019152000000005</v>
      </c>
      <c r="S815" s="128"/>
      <c r="T815" s="130">
        <f>SUM(T816:T866)</f>
        <v>0.10039690999999999</v>
      </c>
      <c r="AR815" s="123" t="s">
        <v>77</v>
      </c>
      <c r="AT815" s="131" t="s">
        <v>66</v>
      </c>
      <c r="AU815" s="131" t="s">
        <v>75</v>
      </c>
      <c r="AY815" s="123" t="s">
        <v>132</v>
      </c>
      <c r="BK815" s="132">
        <f>SUM(BK816:BK866)</f>
        <v>0</v>
      </c>
    </row>
    <row r="816" spans="1:65" s="2" customFormat="1" ht="14.45" customHeight="1">
      <c r="A816" s="34"/>
      <c r="B816" s="135"/>
      <c r="C816" s="136" t="s">
        <v>1152</v>
      </c>
      <c r="D816" s="136" t="s">
        <v>134</v>
      </c>
      <c r="E816" s="137" t="s">
        <v>1153</v>
      </c>
      <c r="F816" s="138" t="s">
        <v>1154</v>
      </c>
      <c r="G816" s="139" t="s">
        <v>242</v>
      </c>
      <c r="H816" s="140">
        <v>323.86099999999999</v>
      </c>
      <c r="I816" s="141"/>
      <c r="J816" s="142">
        <f>ROUND(I816*H816,2)</f>
        <v>0</v>
      </c>
      <c r="K816" s="138" t="s">
        <v>138</v>
      </c>
      <c r="L816" s="35"/>
      <c r="M816" s="143" t="s">
        <v>3</v>
      </c>
      <c r="N816" s="144" t="s">
        <v>38</v>
      </c>
      <c r="O816" s="55"/>
      <c r="P816" s="145">
        <f>O816*H816</f>
        <v>0</v>
      </c>
      <c r="Q816" s="145">
        <v>1E-3</v>
      </c>
      <c r="R816" s="145">
        <f>Q816*H816</f>
        <v>0.32386100000000001</v>
      </c>
      <c r="S816" s="145">
        <v>3.1E-4</v>
      </c>
      <c r="T816" s="146">
        <f>S816*H816</f>
        <v>0.10039690999999999</v>
      </c>
      <c r="U816" s="34"/>
      <c r="V816" s="34"/>
      <c r="W816" s="34"/>
      <c r="X816" s="34"/>
      <c r="Y816" s="34"/>
      <c r="Z816" s="34"/>
      <c r="AA816" s="34"/>
      <c r="AB816" s="34"/>
      <c r="AC816" s="34"/>
      <c r="AD816" s="34"/>
      <c r="AE816" s="34"/>
      <c r="AR816" s="147" t="s">
        <v>250</v>
      </c>
      <c r="AT816" s="147" t="s">
        <v>134</v>
      </c>
      <c r="AU816" s="147" t="s">
        <v>77</v>
      </c>
      <c r="AY816" s="19" t="s">
        <v>132</v>
      </c>
      <c r="BE816" s="148">
        <f>IF(N816="základní",J816,0)</f>
        <v>0</v>
      </c>
      <c r="BF816" s="148">
        <f>IF(N816="snížená",J816,0)</f>
        <v>0</v>
      </c>
      <c r="BG816" s="148">
        <f>IF(N816="zákl. přenesená",J816,0)</f>
        <v>0</v>
      </c>
      <c r="BH816" s="148">
        <f>IF(N816="sníž. přenesená",J816,0)</f>
        <v>0</v>
      </c>
      <c r="BI816" s="148">
        <f>IF(N816="nulová",J816,0)</f>
        <v>0</v>
      </c>
      <c r="BJ816" s="19" t="s">
        <v>75</v>
      </c>
      <c r="BK816" s="148">
        <f>ROUND(I816*H816,2)</f>
        <v>0</v>
      </c>
      <c r="BL816" s="19" t="s">
        <v>250</v>
      </c>
      <c r="BM816" s="147" t="s">
        <v>1155</v>
      </c>
    </row>
    <row r="817" spans="1:51" s="2" customFormat="1" ht="39">
      <c r="A817" s="34"/>
      <c r="B817" s="35"/>
      <c r="C817" s="34"/>
      <c r="D817" s="149" t="s">
        <v>141</v>
      </c>
      <c r="E817" s="34"/>
      <c r="F817" s="150" t="s">
        <v>1156</v>
      </c>
      <c r="G817" s="34"/>
      <c r="H817" s="34"/>
      <c r="I817" s="151"/>
      <c r="J817" s="34"/>
      <c r="K817" s="34"/>
      <c r="L817" s="35"/>
      <c r="M817" s="152"/>
      <c r="N817" s="153"/>
      <c r="O817" s="55"/>
      <c r="P817" s="55"/>
      <c r="Q817" s="55"/>
      <c r="R817" s="55"/>
      <c r="S817" s="55"/>
      <c r="T817" s="56"/>
      <c r="U817" s="34"/>
      <c r="V817" s="34"/>
      <c r="W817" s="34"/>
      <c r="X817" s="34"/>
      <c r="Y817" s="34"/>
      <c r="Z817" s="34"/>
      <c r="AA817" s="34"/>
      <c r="AB817" s="34"/>
      <c r="AC817" s="34"/>
      <c r="AD817" s="34"/>
      <c r="AE817" s="34"/>
      <c r="AT817" s="19" t="s">
        <v>141</v>
      </c>
      <c r="AU817" s="19" t="s">
        <v>77</v>
      </c>
    </row>
    <row r="818" spans="1:51" s="13" customFormat="1">
      <c r="B818" s="154"/>
      <c r="D818" s="149" t="s">
        <v>143</v>
      </c>
      <c r="E818" s="155" t="s">
        <v>3</v>
      </c>
      <c r="F818" s="156" t="s">
        <v>501</v>
      </c>
      <c r="H818" s="155" t="s">
        <v>3</v>
      </c>
      <c r="I818" s="157"/>
      <c r="L818" s="154"/>
      <c r="M818" s="158"/>
      <c r="N818" s="159"/>
      <c r="O818" s="159"/>
      <c r="P818" s="159"/>
      <c r="Q818" s="159"/>
      <c r="R818" s="159"/>
      <c r="S818" s="159"/>
      <c r="T818" s="160"/>
      <c r="AT818" s="155" t="s">
        <v>143</v>
      </c>
      <c r="AU818" s="155" t="s">
        <v>77</v>
      </c>
      <c r="AV818" s="13" t="s">
        <v>75</v>
      </c>
      <c r="AW818" s="13" t="s">
        <v>29</v>
      </c>
      <c r="AX818" s="13" t="s">
        <v>67</v>
      </c>
      <c r="AY818" s="155" t="s">
        <v>132</v>
      </c>
    </row>
    <row r="819" spans="1:51" s="14" customFormat="1" ht="22.5">
      <c r="B819" s="161"/>
      <c r="D819" s="149" t="s">
        <v>143</v>
      </c>
      <c r="E819" s="162" t="s">
        <v>3</v>
      </c>
      <c r="F819" s="163" t="s">
        <v>1157</v>
      </c>
      <c r="H819" s="164">
        <v>47.201999999999998</v>
      </c>
      <c r="I819" s="165"/>
      <c r="L819" s="161"/>
      <c r="M819" s="166"/>
      <c r="N819" s="167"/>
      <c r="O819" s="167"/>
      <c r="P819" s="167"/>
      <c r="Q819" s="167"/>
      <c r="R819" s="167"/>
      <c r="S819" s="167"/>
      <c r="T819" s="168"/>
      <c r="AT819" s="162" t="s">
        <v>143</v>
      </c>
      <c r="AU819" s="162" t="s">
        <v>77</v>
      </c>
      <c r="AV819" s="14" t="s">
        <v>77</v>
      </c>
      <c r="AW819" s="14" t="s">
        <v>29</v>
      </c>
      <c r="AX819" s="14" t="s">
        <v>67</v>
      </c>
      <c r="AY819" s="162" t="s">
        <v>132</v>
      </c>
    </row>
    <row r="820" spans="1:51" s="13" customFormat="1">
      <c r="B820" s="154"/>
      <c r="D820" s="149" t="s">
        <v>143</v>
      </c>
      <c r="E820" s="155" t="s">
        <v>3</v>
      </c>
      <c r="F820" s="156" t="s">
        <v>504</v>
      </c>
      <c r="H820" s="155" t="s">
        <v>3</v>
      </c>
      <c r="I820" s="157"/>
      <c r="L820" s="154"/>
      <c r="M820" s="158"/>
      <c r="N820" s="159"/>
      <c r="O820" s="159"/>
      <c r="P820" s="159"/>
      <c r="Q820" s="159"/>
      <c r="R820" s="159"/>
      <c r="S820" s="159"/>
      <c r="T820" s="160"/>
      <c r="AT820" s="155" t="s">
        <v>143</v>
      </c>
      <c r="AU820" s="155" t="s">
        <v>77</v>
      </c>
      <c r="AV820" s="13" t="s">
        <v>75</v>
      </c>
      <c r="AW820" s="13" t="s">
        <v>29</v>
      </c>
      <c r="AX820" s="13" t="s">
        <v>67</v>
      </c>
      <c r="AY820" s="155" t="s">
        <v>132</v>
      </c>
    </row>
    <row r="821" spans="1:51" s="14" customFormat="1">
      <c r="B821" s="161"/>
      <c r="D821" s="149" t="s">
        <v>143</v>
      </c>
      <c r="E821" s="162" t="s">
        <v>3</v>
      </c>
      <c r="F821" s="163" t="s">
        <v>1158</v>
      </c>
      <c r="H821" s="164">
        <v>20.109000000000002</v>
      </c>
      <c r="I821" s="165"/>
      <c r="L821" s="161"/>
      <c r="M821" s="166"/>
      <c r="N821" s="167"/>
      <c r="O821" s="167"/>
      <c r="P821" s="167"/>
      <c r="Q821" s="167"/>
      <c r="R821" s="167"/>
      <c r="S821" s="167"/>
      <c r="T821" s="168"/>
      <c r="AT821" s="162" t="s">
        <v>143</v>
      </c>
      <c r="AU821" s="162" t="s">
        <v>77</v>
      </c>
      <c r="AV821" s="14" t="s">
        <v>77</v>
      </c>
      <c r="AW821" s="14" t="s">
        <v>29</v>
      </c>
      <c r="AX821" s="14" t="s">
        <v>67</v>
      </c>
      <c r="AY821" s="162" t="s">
        <v>132</v>
      </c>
    </row>
    <row r="822" spans="1:51" s="13" customFormat="1">
      <c r="B822" s="154"/>
      <c r="D822" s="149" t="s">
        <v>143</v>
      </c>
      <c r="E822" s="155" t="s">
        <v>3</v>
      </c>
      <c r="F822" s="156" t="s">
        <v>507</v>
      </c>
      <c r="H822" s="155" t="s">
        <v>3</v>
      </c>
      <c r="I822" s="157"/>
      <c r="L822" s="154"/>
      <c r="M822" s="158"/>
      <c r="N822" s="159"/>
      <c r="O822" s="159"/>
      <c r="P822" s="159"/>
      <c r="Q822" s="159"/>
      <c r="R822" s="159"/>
      <c r="S822" s="159"/>
      <c r="T822" s="160"/>
      <c r="AT822" s="155" t="s">
        <v>143</v>
      </c>
      <c r="AU822" s="155" t="s">
        <v>77</v>
      </c>
      <c r="AV822" s="13" t="s">
        <v>75</v>
      </c>
      <c r="AW822" s="13" t="s">
        <v>29</v>
      </c>
      <c r="AX822" s="13" t="s">
        <v>67</v>
      </c>
      <c r="AY822" s="155" t="s">
        <v>132</v>
      </c>
    </row>
    <row r="823" spans="1:51" s="14" customFormat="1">
      <c r="B823" s="161"/>
      <c r="D823" s="149" t="s">
        <v>143</v>
      </c>
      <c r="E823" s="162" t="s">
        <v>3</v>
      </c>
      <c r="F823" s="163" t="s">
        <v>1159</v>
      </c>
      <c r="H823" s="164">
        <v>16.044</v>
      </c>
      <c r="I823" s="165"/>
      <c r="L823" s="161"/>
      <c r="M823" s="166"/>
      <c r="N823" s="167"/>
      <c r="O823" s="167"/>
      <c r="P823" s="167"/>
      <c r="Q823" s="167"/>
      <c r="R823" s="167"/>
      <c r="S823" s="167"/>
      <c r="T823" s="168"/>
      <c r="AT823" s="162" t="s">
        <v>143</v>
      </c>
      <c r="AU823" s="162" t="s">
        <v>77</v>
      </c>
      <c r="AV823" s="14" t="s">
        <v>77</v>
      </c>
      <c r="AW823" s="14" t="s">
        <v>29</v>
      </c>
      <c r="AX823" s="14" t="s">
        <v>67</v>
      </c>
      <c r="AY823" s="162" t="s">
        <v>132</v>
      </c>
    </row>
    <row r="824" spans="1:51" s="13" customFormat="1">
      <c r="B824" s="154"/>
      <c r="D824" s="149" t="s">
        <v>143</v>
      </c>
      <c r="E824" s="155" t="s">
        <v>3</v>
      </c>
      <c r="F824" s="156" t="s">
        <v>510</v>
      </c>
      <c r="H824" s="155" t="s">
        <v>3</v>
      </c>
      <c r="I824" s="157"/>
      <c r="L824" s="154"/>
      <c r="M824" s="158"/>
      <c r="N824" s="159"/>
      <c r="O824" s="159"/>
      <c r="P824" s="159"/>
      <c r="Q824" s="159"/>
      <c r="R824" s="159"/>
      <c r="S824" s="159"/>
      <c r="T824" s="160"/>
      <c r="AT824" s="155" t="s">
        <v>143</v>
      </c>
      <c r="AU824" s="155" t="s">
        <v>77</v>
      </c>
      <c r="AV824" s="13" t="s">
        <v>75</v>
      </c>
      <c r="AW824" s="13" t="s">
        <v>29</v>
      </c>
      <c r="AX824" s="13" t="s">
        <v>67</v>
      </c>
      <c r="AY824" s="155" t="s">
        <v>132</v>
      </c>
    </row>
    <row r="825" spans="1:51" s="14" customFormat="1">
      <c r="B825" s="161"/>
      <c r="D825" s="149" t="s">
        <v>143</v>
      </c>
      <c r="E825" s="162" t="s">
        <v>3</v>
      </c>
      <c r="F825" s="163" t="s">
        <v>1160</v>
      </c>
      <c r="H825" s="164">
        <v>5.4</v>
      </c>
      <c r="I825" s="165"/>
      <c r="L825" s="161"/>
      <c r="M825" s="166"/>
      <c r="N825" s="167"/>
      <c r="O825" s="167"/>
      <c r="P825" s="167"/>
      <c r="Q825" s="167"/>
      <c r="R825" s="167"/>
      <c r="S825" s="167"/>
      <c r="T825" s="168"/>
      <c r="AT825" s="162" t="s">
        <v>143</v>
      </c>
      <c r="AU825" s="162" t="s">
        <v>77</v>
      </c>
      <c r="AV825" s="14" t="s">
        <v>77</v>
      </c>
      <c r="AW825" s="14" t="s">
        <v>29</v>
      </c>
      <c r="AX825" s="14" t="s">
        <v>67</v>
      </c>
      <c r="AY825" s="162" t="s">
        <v>132</v>
      </c>
    </row>
    <row r="826" spans="1:51" s="13" customFormat="1">
      <c r="B826" s="154"/>
      <c r="D826" s="149" t="s">
        <v>143</v>
      </c>
      <c r="E826" s="155" t="s">
        <v>3</v>
      </c>
      <c r="F826" s="156" t="s">
        <v>513</v>
      </c>
      <c r="H826" s="155" t="s">
        <v>3</v>
      </c>
      <c r="I826" s="157"/>
      <c r="L826" s="154"/>
      <c r="M826" s="158"/>
      <c r="N826" s="159"/>
      <c r="O826" s="159"/>
      <c r="P826" s="159"/>
      <c r="Q826" s="159"/>
      <c r="R826" s="159"/>
      <c r="S826" s="159"/>
      <c r="T826" s="160"/>
      <c r="AT826" s="155" t="s">
        <v>143</v>
      </c>
      <c r="AU826" s="155" t="s">
        <v>77</v>
      </c>
      <c r="AV826" s="13" t="s">
        <v>75</v>
      </c>
      <c r="AW826" s="13" t="s">
        <v>29</v>
      </c>
      <c r="AX826" s="13" t="s">
        <v>67</v>
      </c>
      <c r="AY826" s="155" t="s">
        <v>132</v>
      </c>
    </row>
    <row r="827" spans="1:51" s="14" customFormat="1">
      <c r="B827" s="161"/>
      <c r="D827" s="149" t="s">
        <v>143</v>
      </c>
      <c r="E827" s="162" t="s">
        <v>3</v>
      </c>
      <c r="F827" s="163" t="s">
        <v>1161</v>
      </c>
      <c r="H827" s="164">
        <v>90.686000000000007</v>
      </c>
      <c r="I827" s="165"/>
      <c r="L827" s="161"/>
      <c r="M827" s="166"/>
      <c r="N827" s="167"/>
      <c r="O827" s="167"/>
      <c r="P827" s="167"/>
      <c r="Q827" s="167"/>
      <c r="R827" s="167"/>
      <c r="S827" s="167"/>
      <c r="T827" s="168"/>
      <c r="AT827" s="162" t="s">
        <v>143</v>
      </c>
      <c r="AU827" s="162" t="s">
        <v>77</v>
      </c>
      <c r="AV827" s="14" t="s">
        <v>77</v>
      </c>
      <c r="AW827" s="14" t="s">
        <v>29</v>
      </c>
      <c r="AX827" s="14" t="s">
        <v>67</v>
      </c>
      <c r="AY827" s="162" t="s">
        <v>132</v>
      </c>
    </row>
    <row r="828" spans="1:51" s="13" customFormat="1">
      <c r="B828" s="154"/>
      <c r="D828" s="149" t="s">
        <v>143</v>
      </c>
      <c r="E828" s="155" t="s">
        <v>3</v>
      </c>
      <c r="F828" s="156" t="s">
        <v>516</v>
      </c>
      <c r="H828" s="155" t="s">
        <v>3</v>
      </c>
      <c r="I828" s="157"/>
      <c r="L828" s="154"/>
      <c r="M828" s="158"/>
      <c r="N828" s="159"/>
      <c r="O828" s="159"/>
      <c r="P828" s="159"/>
      <c r="Q828" s="159"/>
      <c r="R828" s="159"/>
      <c r="S828" s="159"/>
      <c r="T828" s="160"/>
      <c r="AT828" s="155" t="s">
        <v>143</v>
      </c>
      <c r="AU828" s="155" t="s">
        <v>77</v>
      </c>
      <c r="AV828" s="13" t="s">
        <v>75</v>
      </c>
      <c r="AW828" s="13" t="s">
        <v>29</v>
      </c>
      <c r="AX828" s="13" t="s">
        <v>67</v>
      </c>
      <c r="AY828" s="155" t="s">
        <v>132</v>
      </c>
    </row>
    <row r="829" spans="1:51" s="14" customFormat="1">
      <c r="B829" s="161"/>
      <c r="D829" s="149" t="s">
        <v>143</v>
      </c>
      <c r="E829" s="162" t="s">
        <v>3</v>
      </c>
      <c r="F829" s="163" t="s">
        <v>1162</v>
      </c>
      <c r="H829" s="164">
        <v>92.766000000000005</v>
      </c>
      <c r="I829" s="165"/>
      <c r="L829" s="161"/>
      <c r="M829" s="166"/>
      <c r="N829" s="167"/>
      <c r="O829" s="167"/>
      <c r="P829" s="167"/>
      <c r="Q829" s="167"/>
      <c r="R829" s="167"/>
      <c r="S829" s="167"/>
      <c r="T829" s="168"/>
      <c r="AT829" s="162" t="s">
        <v>143</v>
      </c>
      <c r="AU829" s="162" t="s">
        <v>77</v>
      </c>
      <c r="AV829" s="14" t="s">
        <v>77</v>
      </c>
      <c r="AW829" s="14" t="s">
        <v>29</v>
      </c>
      <c r="AX829" s="14" t="s">
        <v>67</v>
      </c>
      <c r="AY829" s="162" t="s">
        <v>132</v>
      </c>
    </row>
    <row r="830" spans="1:51" s="14" customFormat="1">
      <c r="B830" s="161"/>
      <c r="D830" s="149" t="s">
        <v>143</v>
      </c>
      <c r="E830" s="162" t="s">
        <v>3</v>
      </c>
      <c r="F830" s="163" t="s">
        <v>559</v>
      </c>
      <c r="H830" s="164">
        <v>3.9</v>
      </c>
      <c r="I830" s="165"/>
      <c r="L830" s="161"/>
      <c r="M830" s="166"/>
      <c r="N830" s="167"/>
      <c r="O830" s="167"/>
      <c r="P830" s="167"/>
      <c r="Q830" s="167"/>
      <c r="R830" s="167"/>
      <c r="S830" s="167"/>
      <c r="T830" s="168"/>
      <c r="AT830" s="162" t="s">
        <v>143</v>
      </c>
      <c r="AU830" s="162" t="s">
        <v>77</v>
      </c>
      <c r="AV830" s="14" t="s">
        <v>77</v>
      </c>
      <c r="AW830" s="14" t="s">
        <v>29</v>
      </c>
      <c r="AX830" s="14" t="s">
        <v>67</v>
      </c>
      <c r="AY830" s="162" t="s">
        <v>132</v>
      </c>
    </row>
    <row r="831" spans="1:51" s="13" customFormat="1">
      <c r="B831" s="154"/>
      <c r="D831" s="149" t="s">
        <v>143</v>
      </c>
      <c r="E831" s="155" t="s">
        <v>3</v>
      </c>
      <c r="F831" s="156" t="s">
        <v>519</v>
      </c>
      <c r="H831" s="155" t="s">
        <v>3</v>
      </c>
      <c r="I831" s="157"/>
      <c r="L831" s="154"/>
      <c r="M831" s="158"/>
      <c r="N831" s="159"/>
      <c r="O831" s="159"/>
      <c r="P831" s="159"/>
      <c r="Q831" s="159"/>
      <c r="R831" s="159"/>
      <c r="S831" s="159"/>
      <c r="T831" s="160"/>
      <c r="AT831" s="155" t="s">
        <v>143</v>
      </c>
      <c r="AU831" s="155" t="s">
        <v>77</v>
      </c>
      <c r="AV831" s="13" t="s">
        <v>75</v>
      </c>
      <c r="AW831" s="13" t="s">
        <v>29</v>
      </c>
      <c r="AX831" s="13" t="s">
        <v>67</v>
      </c>
      <c r="AY831" s="155" t="s">
        <v>132</v>
      </c>
    </row>
    <row r="832" spans="1:51" s="14" customFormat="1">
      <c r="B832" s="161"/>
      <c r="D832" s="149" t="s">
        <v>143</v>
      </c>
      <c r="E832" s="162" t="s">
        <v>3</v>
      </c>
      <c r="F832" s="163" t="s">
        <v>1163</v>
      </c>
      <c r="H832" s="164">
        <v>24.279</v>
      </c>
      <c r="I832" s="165"/>
      <c r="L832" s="161"/>
      <c r="M832" s="166"/>
      <c r="N832" s="167"/>
      <c r="O832" s="167"/>
      <c r="P832" s="167"/>
      <c r="Q832" s="167"/>
      <c r="R832" s="167"/>
      <c r="S832" s="167"/>
      <c r="T832" s="168"/>
      <c r="AT832" s="162" t="s">
        <v>143</v>
      </c>
      <c r="AU832" s="162" t="s">
        <v>77</v>
      </c>
      <c r="AV832" s="14" t="s">
        <v>77</v>
      </c>
      <c r="AW832" s="14" t="s">
        <v>29</v>
      </c>
      <c r="AX832" s="14" t="s">
        <v>67</v>
      </c>
      <c r="AY832" s="162" t="s">
        <v>132</v>
      </c>
    </row>
    <row r="833" spans="1:65" s="13" customFormat="1">
      <c r="B833" s="154"/>
      <c r="D833" s="149" t="s">
        <v>143</v>
      </c>
      <c r="E833" s="155" t="s">
        <v>3</v>
      </c>
      <c r="F833" s="156" t="s">
        <v>521</v>
      </c>
      <c r="H833" s="155" t="s">
        <v>3</v>
      </c>
      <c r="I833" s="157"/>
      <c r="L833" s="154"/>
      <c r="M833" s="158"/>
      <c r="N833" s="159"/>
      <c r="O833" s="159"/>
      <c r="P833" s="159"/>
      <c r="Q833" s="159"/>
      <c r="R833" s="159"/>
      <c r="S833" s="159"/>
      <c r="T833" s="160"/>
      <c r="AT833" s="155" t="s">
        <v>143</v>
      </c>
      <c r="AU833" s="155" t="s">
        <v>77</v>
      </c>
      <c r="AV833" s="13" t="s">
        <v>75</v>
      </c>
      <c r="AW833" s="13" t="s">
        <v>29</v>
      </c>
      <c r="AX833" s="13" t="s">
        <v>67</v>
      </c>
      <c r="AY833" s="155" t="s">
        <v>132</v>
      </c>
    </row>
    <row r="834" spans="1:65" s="14" customFormat="1">
      <c r="B834" s="161"/>
      <c r="D834" s="149" t="s">
        <v>143</v>
      </c>
      <c r="E834" s="162" t="s">
        <v>3</v>
      </c>
      <c r="F834" s="163" t="s">
        <v>1164</v>
      </c>
      <c r="H834" s="164">
        <v>23.475000000000001</v>
      </c>
      <c r="I834" s="165"/>
      <c r="L834" s="161"/>
      <c r="M834" s="166"/>
      <c r="N834" s="167"/>
      <c r="O834" s="167"/>
      <c r="P834" s="167"/>
      <c r="Q834" s="167"/>
      <c r="R834" s="167"/>
      <c r="S834" s="167"/>
      <c r="T834" s="168"/>
      <c r="AT834" s="162" t="s">
        <v>143</v>
      </c>
      <c r="AU834" s="162" t="s">
        <v>77</v>
      </c>
      <c r="AV834" s="14" t="s">
        <v>77</v>
      </c>
      <c r="AW834" s="14" t="s">
        <v>29</v>
      </c>
      <c r="AX834" s="14" t="s">
        <v>67</v>
      </c>
      <c r="AY834" s="162" t="s">
        <v>132</v>
      </c>
    </row>
    <row r="835" spans="1:65" s="15" customFormat="1">
      <c r="B835" s="169"/>
      <c r="D835" s="149" t="s">
        <v>143</v>
      </c>
      <c r="E835" s="170" t="s">
        <v>3</v>
      </c>
      <c r="F835" s="171" t="s">
        <v>148</v>
      </c>
      <c r="H835" s="172">
        <v>323.86100000000005</v>
      </c>
      <c r="I835" s="173"/>
      <c r="L835" s="169"/>
      <c r="M835" s="174"/>
      <c r="N835" s="175"/>
      <c r="O835" s="175"/>
      <c r="P835" s="175"/>
      <c r="Q835" s="175"/>
      <c r="R835" s="175"/>
      <c r="S835" s="175"/>
      <c r="T835" s="176"/>
      <c r="AT835" s="170" t="s">
        <v>143</v>
      </c>
      <c r="AU835" s="170" t="s">
        <v>77</v>
      </c>
      <c r="AV835" s="15" t="s">
        <v>139</v>
      </c>
      <c r="AW835" s="15" t="s">
        <v>29</v>
      </c>
      <c r="AX835" s="15" t="s">
        <v>75</v>
      </c>
      <c r="AY835" s="170" t="s">
        <v>132</v>
      </c>
    </row>
    <row r="836" spans="1:65" s="2" customFormat="1" ht="24.2" customHeight="1">
      <c r="A836" s="34"/>
      <c r="B836" s="135"/>
      <c r="C836" s="136" t="s">
        <v>1165</v>
      </c>
      <c r="D836" s="136" t="s">
        <v>134</v>
      </c>
      <c r="E836" s="137" t="s">
        <v>1166</v>
      </c>
      <c r="F836" s="138" t="s">
        <v>1167</v>
      </c>
      <c r="G836" s="139" t="s">
        <v>242</v>
      </c>
      <c r="H836" s="140">
        <v>513.76199999999994</v>
      </c>
      <c r="I836" s="141"/>
      <c r="J836" s="142">
        <f>ROUND(I836*H836,2)</f>
        <v>0</v>
      </c>
      <c r="K836" s="138" t="s">
        <v>138</v>
      </c>
      <c r="L836" s="35"/>
      <c r="M836" s="143" t="s">
        <v>3</v>
      </c>
      <c r="N836" s="144" t="s">
        <v>38</v>
      </c>
      <c r="O836" s="55"/>
      <c r="P836" s="145">
        <f>O836*H836</f>
        <v>0</v>
      </c>
      <c r="Q836" s="145">
        <v>2.0000000000000001E-4</v>
      </c>
      <c r="R836" s="145">
        <f>Q836*H836</f>
        <v>0.10275239999999999</v>
      </c>
      <c r="S836" s="145">
        <v>0</v>
      </c>
      <c r="T836" s="146">
        <f>S836*H836</f>
        <v>0</v>
      </c>
      <c r="U836" s="34"/>
      <c r="V836" s="34"/>
      <c r="W836" s="34"/>
      <c r="X836" s="34"/>
      <c r="Y836" s="34"/>
      <c r="Z836" s="34"/>
      <c r="AA836" s="34"/>
      <c r="AB836" s="34"/>
      <c r="AC836" s="34"/>
      <c r="AD836" s="34"/>
      <c r="AE836" s="34"/>
      <c r="AR836" s="147" t="s">
        <v>250</v>
      </c>
      <c r="AT836" s="147" t="s">
        <v>134</v>
      </c>
      <c r="AU836" s="147" t="s">
        <v>77</v>
      </c>
      <c r="AY836" s="19" t="s">
        <v>132</v>
      </c>
      <c r="BE836" s="148">
        <f>IF(N836="základní",J836,0)</f>
        <v>0</v>
      </c>
      <c r="BF836" s="148">
        <f>IF(N836="snížená",J836,0)</f>
        <v>0</v>
      </c>
      <c r="BG836" s="148">
        <f>IF(N836="zákl. přenesená",J836,0)</f>
        <v>0</v>
      </c>
      <c r="BH836" s="148">
        <f>IF(N836="sníž. přenesená",J836,0)</f>
        <v>0</v>
      </c>
      <c r="BI836" s="148">
        <f>IF(N836="nulová",J836,0)</f>
        <v>0</v>
      </c>
      <c r="BJ836" s="19" t="s">
        <v>75</v>
      </c>
      <c r="BK836" s="148">
        <f>ROUND(I836*H836,2)</f>
        <v>0</v>
      </c>
      <c r="BL836" s="19" t="s">
        <v>250</v>
      </c>
      <c r="BM836" s="147" t="s">
        <v>1168</v>
      </c>
    </row>
    <row r="837" spans="1:65" s="13" customFormat="1">
      <c r="B837" s="154"/>
      <c r="D837" s="149" t="s">
        <v>143</v>
      </c>
      <c r="E837" s="155" t="s">
        <v>3</v>
      </c>
      <c r="F837" s="156" t="s">
        <v>1169</v>
      </c>
      <c r="H837" s="155" t="s">
        <v>3</v>
      </c>
      <c r="I837" s="157"/>
      <c r="L837" s="154"/>
      <c r="M837" s="158"/>
      <c r="N837" s="159"/>
      <c r="O837" s="159"/>
      <c r="P837" s="159"/>
      <c r="Q837" s="159"/>
      <c r="R837" s="159"/>
      <c r="S837" s="159"/>
      <c r="T837" s="160"/>
      <c r="AT837" s="155" t="s">
        <v>143</v>
      </c>
      <c r="AU837" s="155" t="s">
        <v>77</v>
      </c>
      <c r="AV837" s="13" t="s">
        <v>75</v>
      </c>
      <c r="AW837" s="13" t="s">
        <v>29</v>
      </c>
      <c r="AX837" s="13" t="s">
        <v>67</v>
      </c>
      <c r="AY837" s="155" t="s">
        <v>132</v>
      </c>
    </row>
    <row r="838" spans="1:65" s="14" customFormat="1">
      <c r="B838" s="161"/>
      <c r="D838" s="149" t="s">
        <v>143</v>
      </c>
      <c r="E838" s="162" t="s">
        <v>3</v>
      </c>
      <c r="F838" s="163" t="s">
        <v>1170</v>
      </c>
      <c r="H838" s="164">
        <v>50.23</v>
      </c>
      <c r="I838" s="165"/>
      <c r="L838" s="161"/>
      <c r="M838" s="166"/>
      <c r="N838" s="167"/>
      <c r="O838" s="167"/>
      <c r="P838" s="167"/>
      <c r="Q838" s="167"/>
      <c r="R838" s="167"/>
      <c r="S838" s="167"/>
      <c r="T838" s="168"/>
      <c r="AT838" s="162" t="s">
        <v>143</v>
      </c>
      <c r="AU838" s="162" t="s">
        <v>77</v>
      </c>
      <c r="AV838" s="14" t="s">
        <v>77</v>
      </c>
      <c r="AW838" s="14" t="s">
        <v>29</v>
      </c>
      <c r="AX838" s="14" t="s">
        <v>67</v>
      </c>
      <c r="AY838" s="162" t="s">
        <v>132</v>
      </c>
    </row>
    <row r="839" spans="1:65" s="16" customFormat="1">
      <c r="B839" s="188"/>
      <c r="D839" s="149" t="s">
        <v>143</v>
      </c>
      <c r="E839" s="189" t="s">
        <v>3</v>
      </c>
      <c r="F839" s="190" t="s">
        <v>1171</v>
      </c>
      <c r="H839" s="191">
        <v>50.23</v>
      </c>
      <c r="I839" s="192"/>
      <c r="L839" s="188"/>
      <c r="M839" s="193"/>
      <c r="N839" s="194"/>
      <c r="O839" s="194"/>
      <c r="P839" s="194"/>
      <c r="Q839" s="194"/>
      <c r="R839" s="194"/>
      <c r="S839" s="194"/>
      <c r="T839" s="195"/>
      <c r="AT839" s="189" t="s">
        <v>143</v>
      </c>
      <c r="AU839" s="189" t="s">
        <v>77</v>
      </c>
      <c r="AV839" s="16" t="s">
        <v>159</v>
      </c>
      <c r="AW839" s="16" t="s">
        <v>29</v>
      </c>
      <c r="AX839" s="16" t="s">
        <v>67</v>
      </c>
      <c r="AY839" s="189" t="s">
        <v>132</v>
      </c>
    </row>
    <row r="840" spans="1:65" s="13" customFormat="1">
      <c r="B840" s="154"/>
      <c r="D840" s="149" t="s">
        <v>143</v>
      </c>
      <c r="E840" s="155" t="s">
        <v>3</v>
      </c>
      <c r="F840" s="156" t="s">
        <v>1172</v>
      </c>
      <c r="H840" s="155" t="s">
        <v>3</v>
      </c>
      <c r="I840" s="157"/>
      <c r="L840" s="154"/>
      <c r="M840" s="158"/>
      <c r="N840" s="159"/>
      <c r="O840" s="159"/>
      <c r="P840" s="159"/>
      <c r="Q840" s="159"/>
      <c r="R840" s="159"/>
      <c r="S840" s="159"/>
      <c r="T840" s="160"/>
      <c r="AT840" s="155" t="s">
        <v>143</v>
      </c>
      <c r="AU840" s="155" t="s">
        <v>77</v>
      </c>
      <c r="AV840" s="13" t="s">
        <v>75</v>
      </c>
      <c r="AW840" s="13" t="s">
        <v>29</v>
      </c>
      <c r="AX840" s="13" t="s">
        <v>67</v>
      </c>
      <c r="AY840" s="155" t="s">
        <v>132</v>
      </c>
    </row>
    <row r="841" spans="1:65" s="13" customFormat="1">
      <c r="B841" s="154"/>
      <c r="D841" s="149" t="s">
        <v>143</v>
      </c>
      <c r="E841" s="155" t="s">
        <v>3</v>
      </c>
      <c r="F841" s="156" t="s">
        <v>501</v>
      </c>
      <c r="H841" s="155" t="s">
        <v>3</v>
      </c>
      <c r="I841" s="157"/>
      <c r="L841" s="154"/>
      <c r="M841" s="158"/>
      <c r="N841" s="159"/>
      <c r="O841" s="159"/>
      <c r="P841" s="159"/>
      <c r="Q841" s="159"/>
      <c r="R841" s="159"/>
      <c r="S841" s="159"/>
      <c r="T841" s="160"/>
      <c r="AT841" s="155" t="s">
        <v>143</v>
      </c>
      <c r="AU841" s="155" t="s">
        <v>77</v>
      </c>
      <c r="AV841" s="13" t="s">
        <v>75</v>
      </c>
      <c r="AW841" s="13" t="s">
        <v>29</v>
      </c>
      <c r="AX841" s="13" t="s">
        <v>67</v>
      </c>
      <c r="AY841" s="155" t="s">
        <v>132</v>
      </c>
    </row>
    <row r="842" spans="1:65" s="14" customFormat="1">
      <c r="B842" s="161"/>
      <c r="D842" s="149" t="s">
        <v>143</v>
      </c>
      <c r="E842" s="162" t="s">
        <v>3</v>
      </c>
      <c r="F842" s="163" t="s">
        <v>1173</v>
      </c>
      <c r="H842" s="164">
        <v>64.680000000000007</v>
      </c>
      <c r="I842" s="165"/>
      <c r="L842" s="161"/>
      <c r="M842" s="166"/>
      <c r="N842" s="167"/>
      <c r="O842" s="167"/>
      <c r="P842" s="167"/>
      <c r="Q842" s="167"/>
      <c r="R842" s="167"/>
      <c r="S842" s="167"/>
      <c r="T842" s="168"/>
      <c r="AT842" s="162" t="s">
        <v>143</v>
      </c>
      <c r="AU842" s="162" t="s">
        <v>77</v>
      </c>
      <c r="AV842" s="14" t="s">
        <v>77</v>
      </c>
      <c r="AW842" s="14" t="s">
        <v>29</v>
      </c>
      <c r="AX842" s="14" t="s">
        <v>67</v>
      </c>
      <c r="AY842" s="162" t="s">
        <v>132</v>
      </c>
    </row>
    <row r="843" spans="1:65" s="14" customFormat="1">
      <c r="B843" s="161"/>
      <c r="D843" s="149" t="s">
        <v>143</v>
      </c>
      <c r="E843" s="162" t="s">
        <v>3</v>
      </c>
      <c r="F843" s="163" t="s">
        <v>503</v>
      </c>
      <c r="H843" s="164">
        <v>3.0920000000000001</v>
      </c>
      <c r="I843" s="165"/>
      <c r="L843" s="161"/>
      <c r="M843" s="166"/>
      <c r="N843" s="167"/>
      <c r="O843" s="167"/>
      <c r="P843" s="167"/>
      <c r="Q843" s="167"/>
      <c r="R843" s="167"/>
      <c r="S843" s="167"/>
      <c r="T843" s="168"/>
      <c r="AT843" s="162" t="s">
        <v>143</v>
      </c>
      <c r="AU843" s="162" t="s">
        <v>77</v>
      </c>
      <c r="AV843" s="14" t="s">
        <v>77</v>
      </c>
      <c r="AW843" s="14" t="s">
        <v>29</v>
      </c>
      <c r="AX843" s="14" t="s">
        <v>67</v>
      </c>
      <c r="AY843" s="162" t="s">
        <v>132</v>
      </c>
    </row>
    <row r="844" spans="1:65" s="13" customFormat="1">
      <c r="B844" s="154"/>
      <c r="D844" s="149" t="s">
        <v>143</v>
      </c>
      <c r="E844" s="155" t="s">
        <v>3</v>
      </c>
      <c r="F844" s="156" t="s">
        <v>504</v>
      </c>
      <c r="H844" s="155" t="s">
        <v>3</v>
      </c>
      <c r="I844" s="157"/>
      <c r="L844" s="154"/>
      <c r="M844" s="158"/>
      <c r="N844" s="159"/>
      <c r="O844" s="159"/>
      <c r="P844" s="159"/>
      <c r="Q844" s="159"/>
      <c r="R844" s="159"/>
      <c r="S844" s="159"/>
      <c r="T844" s="160"/>
      <c r="AT844" s="155" t="s">
        <v>143</v>
      </c>
      <c r="AU844" s="155" t="s">
        <v>77</v>
      </c>
      <c r="AV844" s="13" t="s">
        <v>75</v>
      </c>
      <c r="AW844" s="13" t="s">
        <v>29</v>
      </c>
      <c r="AX844" s="13" t="s">
        <v>67</v>
      </c>
      <c r="AY844" s="155" t="s">
        <v>132</v>
      </c>
    </row>
    <row r="845" spans="1:65" s="14" customFormat="1" ht="22.5">
      <c r="B845" s="161"/>
      <c r="D845" s="149" t="s">
        <v>143</v>
      </c>
      <c r="E845" s="162" t="s">
        <v>3</v>
      </c>
      <c r="F845" s="163" t="s">
        <v>1174</v>
      </c>
      <c r="H845" s="164">
        <v>39.234000000000002</v>
      </c>
      <c r="I845" s="165"/>
      <c r="L845" s="161"/>
      <c r="M845" s="166"/>
      <c r="N845" s="167"/>
      <c r="O845" s="167"/>
      <c r="P845" s="167"/>
      <c r="Q845" s="167"/>
      <c r="R845" s="167"/>
      <c r="S845" s="167"/>
      <c r="T845" s="168"/>
      <c r="AT845" s="162" t="s">
        <v>143</v>
      </c>
      <c r="AU845" s="162" t="s">
        <v>77</v>
      </c>
      <c r="AV845" s="14" t="s">
        <v>77</v>
      </c>
      <c r="AW845" s="14" t="s">
        <v>29</v>
      </c>
      <c r="AX845" s="14" t="s">
        <v>67</v>
      </c>
      <c r="AY845" s="162" t="s">
        <v>132</v>
      </c>
    </row>
    <row r="846" spans="1:65" s="13" customFormat="1">
      <c r="B846" s="154"/>
      <c r="D846" s="149" t="s">
        <v>143</v>
      </c>
      <c r="E846" s="155" t="s">
        <v>3</v>
      </c>
      <c r="F846" s="156" t="s">
        <v>507</v>
      </c>
      <c r="H846" s="155" t="s">
        <v>3</v>
      </c>
      <c r="I846" s="157"/>
      <c r="L846" s="154"/>
      <c r="M846" s="158"/>
      <c r="N846" s="159"/>
      <c r="O846" s="159"/>
      <c r="P846" s="159"/>
      <c r="Q846" s="159"/>
      <c r="R846" s="159"/>
      <c r="S846" s="159"/>
      <c r="T846" s="160"/>
      <c r="AT846" s="155" t="s">
        <v>143</v>
      </c>
      <c r="AU846" s="155" t="s">
        <v>77</v>
      </c>
      <c r="AV846" s="13" t="s">
        <v>75</v>
      </c>
      <c r="AW846" s="13" t="s">
        <v>29</v>
      </c>
      <c r="AX846" s="13" t="s">
        <v>67</v>
      </c>
      <c r="AY846" s="155" t="s">
        <v>132</v>
      </c>
    </row>
    <row r="847" spans="1:65" s="14" customFormat="1">
      <c r="B847" s="161"/>
      <c r="D847" s="149" t="s">
        <v>143</v>
      </c>
      <c r="E847" s="162" t="s">
        <v>3</v>
      </c>
      <c r="F847" s="163" t="s">
        <v>1175</v>
      </c>
      <c r="H847" s="164">
        <v>32.072000000000003</v>
      </c>
      <c r="I847" s="165"/>
      <c r="L847" s="161"/>
      <c r="M847" s="166"/>
      <c r="N847" s="167"/>
      <c r="O847" s="167"/>
      <c r="P847" s="167"/>
      <c r="Q847" s="167"/>
      <c r="R847" s="167"/>
      <c r="S847" s="167"/>
      <c r="T847" s="168"/>
      <c r="AT847" s="162" t="s">
        <v>143</v>
      </c>
      <c r="AU847" s="162" t="s">
        <v>77</v>
      </c>
      <c r="AV847" s="14" t="s">
        <v>77</v>
      </c>
      <c r="AW847" s="14" t="s">
        <v>29</v>
      </c>
      <c r="AX847" s="14" t="s">
        <v>67</v>
      </c>
      <c r="AY847" s="162" t="s">
        <v>132</v>
      </c>
    </row>
    <row r="848" spans="1:65" s="14" customFormat="1">
      <c r="B848" s="161"/>
      <c r="D848" s="149" t="s">
        <v>143</v>
      </c>
      <c r="E848" s="162" t="s">
        <v>3</v>
      </c>
      <c r="F848" s="163" t="s">
        <v>509</v>
      </c>
      <c r="H848" s="164">
        <v>-14.01</v>
      </c>
      <c r="I848" s="165"/>
      <c r="L848" s="161"/>
      <c r="M848" s="166"/>
      <c r="N848" s="167"/>
      <c r="O848" s="167"/>
      <c r="P848" s="167"/>
      <c r="Q848" s="167"/>
      <c r="R848" s="167"/>
      <c r="S848" s="167"/>
      <c r="T848" s="168"/>
      <c r="AT848" s="162" t="s">
        <v>143</v>
      </c>
      <c r="AU848" s="162" t="s">
        <v>77</v>
      </c>
      <c r="AV848" s="14" t="s">
        <v>77</v>
      </c>
      <c r="AW848" s="14" t="s">
        <v>29</v>
      </c>
      <c r="AX848" s="14" t="s">
        <v>67</v>
      </c>
      <c r="AY848" s="162" t="s">
        <v>132</v>
      </c>
    </row>
    <row r="849" spans="2:51" s="13" customFormat="1">
      <c r="B849" s="154"/>
      <c r="D849" s="149" t="s">
        <v>143</v>
      </c>
      <c r="E849" s="155" t="s">
        <v>3</v>
      </c>
      <c r="F849" s="156" t="s">
        <v>510</v>
      </c>
      <c r="H849" s="155" t="s">
        <v>3</v>
      </c>
      <c r="I849" s="157"/>
      <c r="L849" s="154"/>
      <c r="M849" s="158"/>
      <c r="N849" s="159"/>
      <c r="O849" s="159"/>
      <c r="P849" s="159"/>
      <c r="Q849" s="159"/>
      <c r="R849" s="159"/>
      <c r="S849" s="159"/>
      <c r="T849" s="160"/>
      <c r="AT849" s="155" t="s">
        <v>143</v>
      </c>
      <c r="AU849" s="155" t="s">
        <v>77</v>
      </c>
      <c r="AV849" s="13" t="s">
        <v>75</v>
      </c>
      <c r="AW849" s="13" t="s">
        <v>29</v>
      </c>
      <c r="AX849" s="13" t="s">
        <v>67</v>
      </c>
      <c r="AY849" s="155" t="s">
        <v>132</v>
      </c>
    </row>
    <row r="850" spans="2:51" s="14" customFormat="1">
      <c r="B850" s="161"/>
      <c r="D850" s="149" t="s">
        <v>143</v>
      </c>
      <c r="E850" s="162" t="s">
        <v>3</v>
      </c>
      <c r="F850" s="163" t="s">
        <v>1176</v>
      </c>
      <c r="H850" s="164">
        <v>34.771999999999998</v>
      </c>
      <c r="I850" s="165"/>
      <c r="L850" s="161"/>
      <c r="M850" s="166"/>
      <c r="N850" s="167"/>
      <c r="O850" s="167"/>
      <c r="P850" s="167"/>
      <c r="Q850" s="167"/>
      <c r="R850" s="167"/>
      <c r="S850" s="167"/>
      <c r="T850" s="168"/>
      <c r="AT850" s="162" t="s">
        <v>143</v>
      </c>
      <c r="AU850" s="162" t="s">
        <v>77</v>
      </c>
      <c r="AV850" s="14" t="s">
        <v>77</v>
      </c>
      <c r="AW850" s="14" t="s">
        <v>29</v>
      </c>
      <c r="AX850" s="14" t="s">
        <v>67</v>
      </c>
      <c r="AY850" s="162" t="s">
        <v>132</v>
      </c>
    </row>
    <row r="851" spans="2:51" s="14" customFormat="1">
      <c r="B851" s="161"/>
      <c r="D851" s="149" t="s">
        <v>143</v>
      </c>
      <c r="E851" s="162" t="s">
        <v>3</v>
      </c>
      <c r="F851" s="163" t="s">
        <v>512</v>
      </c>
      <c r="H851" s="164">
        <v>-14.01</v>
      </c>
      <c r="I851" s="165"/>
      <c r="L851" s="161"/>
      <c r="M851" s="166"/>
      <c r="N851" s="167"/>
      <c r="O851" s="167"/>
      <c r="P851" s="167"/>
      <c r="Q851" s="167"/>
      <c r="R851" s="167"/>
      <c r="S851" s="167"/>
      <c r="T851" s="168"/>
      <c r="AT851" s="162" t="s">
        <v>143</v>
      </c>
      <c r="AU851" s="162" t="s">
        <v>77</v>
      </c>
      <c r="AV851" s="14" t="s">
        <v>77</v>
      </c>
      <c r="AW851" s="14" t="s">
        <v>29</v>
      </c>
      <c r="AX851" s="14" t="s">
        <v>67</v>
      </c>
      <c r="AY851" s="162" t="s">
        <v>132</v>
      </c>
    </row>
    <row r="852" spans="2:51" s="13" customFormat="1">
      <c r="B852" s="154"/>
      <c r="D852" s="149" t="s">
        <v>143</v>
      </c>
      <c r="E852" s="155" t="s">
        <v>3</v>
      </c>
      <c r="F852" s="156" t="s">
        <v>513</v>
      </c>
      <c r="H852" s="155" t="s">
        <v>3</v>
      </c>
      <c r="I852" s="157"/>
      <c r="L852" s="154"/>
      <c r="M852" s="158"/>
      <c r="N852" s="159"/>
      <c r="O852" s="159"/>
      <c r="P852" s="159"/>
      <c r="Q852" s="159"/>
      <c r="R852" s="159"/>
      <c r="S852" s="159"/>
      <c r="T852" s="160"/>
      <c r="AT852" s="155" t="s">
        <v>143</v>
      </c>
      <c r="AU852" s="155" t="s">
        <v>77</v>
      </c>
      <c r="AV852" s="13" t="s">
        <v>75</v>
      </c>
      <c r="AW852" s="13" t="s">
        <v>29</v>
      </c>
      <c r="AX852" s="13" t="s">
        <v>67</v>
      </c>
      <c r="AY852" s="155" t="s">
        <v>132</v>
      </c>
    </row>
    <row r="853" spans="2:51" s="14" customFormat="1">
      <c r="B853" s="161"/>
      <c r="D853" s="149" t="s">
        <v>143</v>
      </c>
      <c r="E853" s="162" t="s">
        <v>3</v>
      </c>
      <c r="F853" s="163" t="s">
        <v>1177</v>
      </c>
      <c r="H853" s="164">
        <v>88.47</v>
      </c>
      <c r="I853" s="165"/>
      <c r="L853" s="161"/>
      <c r="M853" s="166"/>
      <c r="N853" s="167"/>
      <c r="O853" s="167"/>
      <c r="P853" s="167"/>
      <c r="Q853" s="167"/>
      <c r="R853" s="167"/>
      <c r="S853" s="167"/>
      <c r="T853" s="168"/>
      <c r="AT853" s="162" t="s">
        <v>143</v>
      </c>
      <c r="AU853" s="162" t="s">
        <v>77</v>
      </c>
      <c r="AV853" s="14" t="s">
        <v>77</v>
      </c>
      <c r="AW853" s="14" t="s">
        <v>29</v>
      </c>
      <c r="AX853" s="14" t="s">
        <v>67</v>
      </c>
      <c r="AY853" s="162" t="s">
        <v>132</v>
      </c>
    </row>
    <row r="854" spans="2:51" s="14" customFormat="1">
      <c r="B854" s="161"/>
      <c r="D854" s="149" t="s">
        <v>143</v>
      </c>
      <c r="E854" s="162" t="s">
        <v>3</v>
      </c>
      <c r="F854" s="163" t="s">
        <v>515</v>
      </c>
      <c r="H854" s="164">
        <v>6.9660000000000002</v>
      </c>
      <c r="I854" s="165"/>
      <c r="L854" s="161"/>
      <c r="M854" s="166"/>
      <c r="N854" s="167"/>
      <c r="O854" s="167"/>
      <c r="P854" s="167"/>
      <c r="Q854" s="167"/>
      <c r="R854" s="167"/>
      <c r="S854" s="167"/>
      <c r="T854" s="168"/>
      <c r="AT854" s="162" t="s">
        <v>143</v>
      </c>
      <c r="AU854" s="162" t="s">
        <v>77</v>
      </c>
      <c r="AV854" s="14" t="s">
        <v>77</v>
      </c>
      <c r="AW854" s="14" t="s">
        <v>29</v>
      </c>
      <c r="AX854" s="14" t="s">
        <v>67</v>
      </c>
      <c r="AY854" s="162" t="s">
        <v>132</v>
      </c>
    </row>
    <row r="855" spans="2:51" s="13" customFormat="1">
      <c r="B855" s="154"/>
      <c r="D855" s="149" t="s">
        <v>143</v>
      </c>
      <c r="E855" s="155" t="s">
        <v>3</v>
      </c>
      <c r="F855" s="156" t="s">
        <v>516</v>
      </c>
      <c r="H855" s="155" t="s">
        <v>3</v>
      </c>
      <c r="I855" s="157"/>
      <c r="L855" s="154"/>
      <c r="M855" s="158"/>
      <c r="N855" s="159"/>
      <c r="O855" s="159"/>
      <c r="P855" s="159"/>
      <c r="Q855" s="159"/>
      <c r="R855" s="159"/>
      <c r="S855" s="159"/>
      <c r="T855" s="160"/>
      <c r="AT855" s="155" t="s">
        <v>143</v>
      </c>
      <c r="AU855" s="155" t="s">
        <v>77</v>
      </c>
      <c r="AV855" s="13" t="s">
        <v>75</v>
      </c>
      <c r="AW855" s="13" t="s">
        <v>29</v>
      </c>
      <c r="AX855" s="13" t="s">
        <v>67</v>
      </c>
      <c r="AY855" s="155" t="s">
        <v>132</v>
      </c>
    </row>
    <row r="856" spans="2:51" s="14" customFormat="1">
      <c r="B856" s="161"/>
      <c r="D856" s="149" t="s">
        <v>143</v>
      </c>
      <c r="E856" s="162" t="s">
        <v>3</v>
      </c>
      <c r="F856" s="163" t="s">
        <v>1178</v>
      </c>
      <c r="H856" s="164">
        <v>87.75</v>
      </c>
      <c r="I856" s="165"/>
      <c r="L856" s="161"/>
      <c r="M856" s="166"/>
      <c r="N856" s="167"/>
      <c r="O856" s="167"/>
      <c r="P856" s="167"/>
      <c r="Q856" s="167"/>
      <c r="R856" s="167"/>
      <c r="S856" s="167"/>
      <c r="T856" s="168"/>
      <c r="AT856" s="162" t="s">
        <v>143</v>
      </c>
      <c r="AU856" s="162" t="s">
        <v>77</v>
      </c>
      <c r="AV856" s="14" t="s">
        <v>77</v>
      </c>
      <c r="AW856" s="14" t="s">
        <v>29</v>
      </c>
      <c r="AX856" s="14" t="s">
        <v>67</v>
      </c>
      <c r="AY856" s="162" t="s">
        <v>132</v>
      </c>
    </row>
    <row r="857" spans="2:51" s="14" customFormat="1">
      <c r="B857" s="161"/>
      <c r="D857" s="149" t="s">
        <v>143</v>
      </c>
      <c r="E857" s="162" t="s">
        <v>3</v>
      </c>
      <c r="F857" s="163" t="s">
        <v>518</v>
      </c>
      <c r="H857" s="164">
        <v>10.866</v>
      </c>
      <c r="I857" s="165"/>
      <c r="L857" s="161"/>
      <c r="M857" s="166"/>
      <c r="N857" s="167"/>
      <c r="O857" s="167"/>
      <c r="P857" s="167"/>
      <c r="Q857" s="167"/>
      <c r="R857" s="167"/>
      <c r="S857" s="167"/>
      <c r="T857" s="168"/>
      <c r="AT857" s="162" t="s">
        <v>143</v>
      </c>
      <c r="AU857" s="162" t="s">
        <v>77</v>
      </c>
      <c r="AV857" s="14" t="s">
        <v>77</v>
      </c>
      <c r="AW857" s="14" t="s">
        <v>29</v>
      </c>
      <c r="AX857" s="14" t="s">
        <v>67</v>
      </c>
      <c r="AY857" s="162" t="s">
        <v>132</v>
      </c>
    </row>
    <row r="858" spans="2:51" s="13" customFormat="1">
      <c r="B858" s="154"/>
      <c r="D858" s="149" t="s">
        <v>143</v>
      </c>
      <c r="E858" s="155" t="s">
        <v>3</v>
      </c>
      <c r="F858" s="156" t="s">
        <v>519</v>
      </c>
      <c r="H858" s="155" t="s">
        <v>3</v>
      </c>
      <c r="I858" s="157"/>
      <c r="L858" s="154"/>
      <c r="M858" s="158"/>
      <c r="N858" s="159"/>
      <c r="O858" s="159"/>
      <c r="P858" s="159"/>
      <c r="Q858" s="159"/>
      <c r="R858" s="159"/>
      <c r="S858" s="159"/>
      <c r="T858" s="160"/>
      <c r="AT858" s="155" t="s">
        <v>143</v>
      </c>
      <c r="AU858" s="155" t="s">
        <v>77</v>
      </c>
      <c r="AV858" s="13" t="s">
        <v>75</v>
      </c>
      <c r="AW858" s="13" t="s">
        <v>29</v>
      </c>
      <c r="AX858" s="13" t="s">
        <v>67</v>
      </c>
      <c r="AY858" s="155" t="s">
        <v>132</v>
      </c>
    </row>
    <row r="859" spans="2:51" s="14" customFormat="1">
      <c r="B859" s="161"/>
      <c r="D859" s="149" t="s">
        <v>143</v>
      </c>
      <c r="E859" s="162" t="s">
        <v>3</v>
      </c>
      <c r="F859" s="163" t="s">
        <v>1179</v>
      </c>
      <c r="H859" s="164">
        <v>47.304000000000002</v>
      </c>
      <c r="I859" s="165"/>
      <c r="L859" s="161"/>
      <c r="M859" s="166"/>
      <c r="N859" s="167"/>
      <c r="O859" s="167"/>
      <c r="P859" s="167"/>
      <c r="Q859" s="167"/>
      <c r="R859" s="167"/>
      <c r="S859" s="167"/>
      <c r="T859" s="168"/>
      <c r="AT859" s="162" t="s">
        <v>143</v>
      </c>
      <c r="AU859" s="162" t="s">
        <v>77</v>
      </c>
      <c r="AV859" s="14" t="s">
        <v>77</v>
      </c>
      <c r="AW859" s="14" t="s">
        <v>29</v>
      </c>
      <c r="AX859" s="14" t="s">
        <v>67</v>
      </c>
      <c r="AY859" s="162" t="s">
        <v>132</v>
      </c>
    </row>
    <row r="860" spans="2:51" s="13" customFormat="1">
      <c r="B860" s="154"/>
      <c r="D860" s="149" t="s">
        <v>143</v>
      </c>
      <c r="E860" s="155" t="s">
        <v>3</v>
      </c>
      <c r="F860" s="156" t="s">
        <v>521</v>
      </c>
      <c r="H860" s="155" t="s">
        <v>3</v>
      </c>
      <c r="I860" s="157"/>
      <c r="L860" s="154"/>
      <c r="M860" s="158"/>
      <c r="N860" s="159"/>
      <c r="O860" s="159"/>
      <c r="P860" s="159"/>
      <c r="Q860" s="159"/>
      <c r="R860" s="159"/>
      <c r="S860" s="159"/>
      <c r="T860" s="160"/>
      <c r="AT860" s="155" t="s">
        <v>143</v>
      </c>
      <c r="AU860" s="155" t="s">
        <v>77</v>
      </c>
      <c r="AV860" s="13" t="s">
        <v>75</v>
      </c>
      <c r="AW860" s="13" t="s">
        <v>29</v>
      </c>
      <c r="AX860" s="13" t="s">
        <v>67</v>
      </c>
      <c r="AY860" s="155" t="s">
        <v>132</v>
      </c>
    </row>
    <row r="861" spans="2:51" s="14" customFormat="1">
      <c r="B861" s="161"/>
      <c r="D861" s="149" t="s">
        <v>143</v>
      </c>
      <c r="E861" s="162" t="s">
        <v>3</v>
      </c>
      <c r="F861" s="163" t="s">
        <v>1180</v>
      </c>
      <c r="H861" s="164">
        <v>49.496000000000002</v>
      </c>
      <c r="I861" s="165"/>
      <c r="L861" s="161"/>
      <c r="M861" s="166"/>
      <c r="N861" s="167"/>
      <c r="O861" s="167"/>
      <c r="P861" s="167"/>
      <c r="Q861" s="167"/>
      <c r="R861" s="167"/>
      <c r="S861" s="167"/>
      <c r="T861" s="168"/>
      <c r="AT861" s="162" t="s">
        <v>143</v>
      </c>
      <c r="AU861" s="162" t="s">
        <v>77</v>
      </c>
      <c r="AV861" s="14" t="s">
        <v>77</v>
      </c>
      <c r="AW861" s="14" t="s">
        <v>29</v>
      </c>
      <c r="AX861" s="14" t="s">
        <v>67</v>
      </c>
      <c r="AY861" s="162" t="s">
        <v>132</v>
      </c>
    </row>
    <row r="862" spans="2:51" s="13" customFormat="1">
      <c r="B862" s="154"/>
      <c r="D862" s="149" t="s">
        <v>143</v>
      </c>
      <c r="E862" s="155" t="s">
        <v>3</v>
      </c>
      <c r="F862" s="156" t="s">
        <v>523</v>
      </c>
      <c r="H862" s="155" t="s">
        <v>3</v>
      </c>
      <c r="I862" s="157"/>
      <c r="L862" s="154"/>
      <c r="M862" s="158"/>
      <c r="N862" s="159"/>
      <c r="O862" s="159"/>
      <c r="P862" s="159"/>
      <c r="Q862" s="159"/>
      <c r="R862" s="159"/>
      <c r="S862" s="159"/>
      <c r="T862" s="160"/>
      <c r="AT862" s="155" t="s">
        <v>143</v>
      </c>
      <c r="AU862" s="155" t="s">
        <v>77</v>
      </c>
      <c r="AV862" s="13" t="s">
        <v>75</v>
      </c>
      <c r="AW862" s="13" t="s">
        <v>29</v>
      </c>
      <c r="AX862" s="13" t="s">
        <v>67</v>
      </c>
      <c r="AY862" s="155" t="s">
        <v>132</v>
      </c>
    </row>
    <row r="863" spans="2:51" s="14" customFormat="1">
      <c r="B863" s="161"/>
      <c r="D863" s="149" t="s">
        <v>143</v>
      </c>
      <c r="E863" s="162" t="s">
        <v>3</v>
      </c>
      <c r="F863" s="163" t="s">
        <v>524</v>
      </c>
      <c r="H863" s="164">
        <v>26.85</v>
      </c>
      <c r="I863" s="165"/>
      <c r="L863" s="161"/>
      <c r="M863" s="166"/>
      <c r="N863" s="167"/>
      <c r="O863" s="167"/>
      <c r="P863" s="167"/>
      <c r="Q863" s="167"/>
      <c r="R863" s="167"/>
      <c r="S863" s="167"/>
      <c r="T863" s="168"/>
      <c r="AT863" s="162" t="s">
        <v>143</v>
      </c>
      <c r="AU863" s="162" t="s">
        <v>77</v>
      </c>
      <c r="AV863" s="14" t="s">
        <v>77</v>
      </c>
      <c r="AW863" s="14" t="s">
        <v>29</v>
      </c>
      <c r="AX863" s="14" t="s">
        <v>67</v>
      </c>
      <c r="AY863" s="162" t="s">
        <v>132</v>
      </c>
    </row>
    <row r="864" spans="2:51" s="16" customFormat="1">
      <c r="B864" s="188"/>
      <c r="D864" s="149" t="s">
        <v>143</v>
      </c>
      <c r="E864" s="189" t="s">
        <v>3</v>
      </c>
      <c r="F864" s="190" t="s">
        <v>1171</v>
      </c>
      <c r="H864" s="191">
        <v>463.53200000000004</v>
      </c>
      <c r="I864" s="192"/>
      <c r="L864" s="188"/>
      <c r="M864" s="193"/>
      <c r="N864" s="194"/>
      <c r="O864" s="194"/>
      <c r="P864" s="194"/>
      <c r="Q864" s="194"/>
      <c r="R864" s="194"/>
      <c r="S864" s="194"/>
      <c r="T864" s="195"/>
      <c r="AT864" s="189" t="s">
        <v>143</v>
      </c>
      <c r="AU864" s="189" t="s">
        <v>77</v>
      </c>
      <c r="AV864" s="16" t="s">
        <v>159</v>
      </c>
      <c r="AW864" s="16" t="s">
        <v>29</v>
      </c>
      <c r="AX864" s="16" t="s">
        <v>67</v>
      </c>
      <c r="AY864" s="189" t="s">
        <v>132</v>
      </c>
    </row>
    <row r="865" spans="1:65" s="15" customFormat="1">
      <c r="B865" s="169"/>
      <c r="D865" s="149" t="s">
        <v>143</v>
      </c>
      <c r="E865" s="170" t="s">
        <v>3</v>
      </c>
      <c r="F865" s="171" t="s">
        <v>148</v>
      </c>
      <c r="H865" s="172">
        <v>513.76199999999994</v>
      </c>
      <c r="I865" s="173"/>
      <c r="L865" s="169"/>
      <c r="M865" s="174"/>
      <c r="N865" s="175"/>
      <c r="O865" s="175"/>
      <c r="P865" s="175"/>
      <c r="Q865" s="175"/>
      <c r="R865" s="175"/>
      <c r="S865" s="175"/>
      <c r="T865" s="176"/>
      <c r="AT865" s="170" t="s">
        <v>143</v>
      </c>
      <c r="AU865" s="170" t="s">
        <v>77</v>
      </c>
      <c r="AV865" s="15" t="s">
        <v>139</v>
      </c>
      <c r="AW865" s="15" t="s">
        <v>29</v>
      </c>
      <c r="AX865" s="15" t="s">
        <v>75</v>
      </c>
      <c r="AY865" s="170" t="s">
        <v>132</v>
      </c>
    </row>
    <row r="866" spans="1:65" s="2" customFormat="1" ht="37.9" customHeight="1">
      <c r="A866" s="34"/>
      <c r="B866" s="135"/>
      <c r="C866" s="136" t="s">
        <v>1181</v>
      </c>
      <c r="D866" s="136" t="s">
        <v>134</v>
      </c>
      <c r="E866" s="137" t="s">
        <v>1182</v>
      </c>
      <c r="F866" s="138" t="s">
        <v>1183</v>
      </c>
      <c r="G866" s="139" t="s">
        <v>242</v>
      </c>
      <c r="H866" s="140">
        <v>513.76199999999994</v>
      </c>
      <c r="I866" s="141"/>
      <c r="J866" s="142">
        <f>ROUND(I866*H866,2)</f>
        <v>0</v>
      </c>
      <c r="K866" s="138" t="s">
        <v>138</v>
      </c>
      <c r="L866" s="35"/>
      <c r="M866" s="143" t="s">
        <v>3</v>
      </c>
      <c r="N866" s="144" t="s">
        <v>38</v>
      </c>
      <c r="O866" s="55"/>
      <c r="P866" s="145">
        <f>O866*H866</f>
        <v>0</v>
      </c>
      <c r="Q866" s="145">
        <v>2.5999999999999998E-4</v>
      </c>
      <c r="R866" s="145">
        <f>Q866*H866</f>
        <v>0.13357811999999997</v>
      </c>
      <c r="S866" s="145">
        <v>0</v>
      </c>
      <c r="T866" s="146">
        <f>S866*H866</f>
        <v>0</v>
      </c>
      <c r="U866" s="34"/>
      <c r="V866" s="34"/>
      <c r="W866" s="34"/>
      <c r="X866" s="34"/>
      <c r="Y866" s="34"/>
      <c r="Z866" s="34"/>
      <c r="AA866" s="34"/>
      <c r="AB866" s="34"/>
      <c r="AC866" s="34"/>
      <c r="AD866" s="34"/>
      <c r="AE866" s="34"/>
      <c r="AR866" s="147" t="s">
        <v>250</v>
      </c>
      <c r="AT866" s="147" t="s">
        <v>134</v>
      </c>
      <c r="AU866" s="147" t="s">
        <v>77</v>
      </c>
      <c r="AY866" s="19" t="s">
        <v>132</v>
      </c>
      <c r="BE866" s="148">
        <f>IF(N866="základní",J866,0)</f>
        <v>0</v>
      </c>
      <c r="BF866" s="148">
        <f>IF(N866="snížená",J866,0)</f>
        <v>0</v>
      </c>
      <c r="BG866" s="148">
        <f>IF(N866="zákl. přenesená",J866,0)</f>
        <v>0</v>
      </c>
      <c r="BH866" s="148">
        <f>IF(N866="sníž. přenesená",J866,0)</f>
        <v>0</v>
      </c>
      <c r="BI866" s="148">
        <f>IF(N866="nulová",J866,0)</f>
        <v>0</v>
      </c>
      <c r="BJ866" s="19" t="s">
        <v>75</v>
      </c>
      <c r="BK866" s="148">
        <f>ROUND(I866*H866,2)</f>
        <v>0</v>
      </c>
      <c r="BL866" s="19" t="s">
        <v>250</v>
      </c>
      <c r="BM866" s="147" t="s">
        <v>1184</v>
      </c>
    </row>
    <row r="867" spans="1:65" s="12" customFormat="1" ht="25.9" customHeight="1">
      <c r="B867" s="122"/>
      <c r="D867" s="123" t="s">
        <v>66</v>
      </c>
      <c r="E867" s="124" t="s">
        <v>1185</v>
      </c>
      <c r="F867" s="124" t="s">
        <v>1186</v>
      </c>
      <c r="I867" s="125"/>
      <c r="J867" s="126">
        <f>BK867</f>
        <v>0</v>
      </c>
      <c r="L867" s="122"/>
      <c r="M867" s="127"/>
      <c r="N867" s="128"/>
      <c r="O867" s="128"/>
      <c r="P867" s="129">
        <f>P868+P870</f>
        <v>0</v>
      </c>
      <c r="Q867" s="128"/>
      <c r="R867" s="129">
        <f>R868+R870</f>
        <v>0</v>
      </c>
      <c r="S867" s="128"/>
      <c r="T867" s="130">
        <f>T868+T870</f>
        <v>0</v>
      </c>
      <c r="AR867" s="123" t="s">
        <v>175</v>
      </c>
      <c r="AT867" s="131" t="s">
        <v>66</v>
      </c>
      <c r="AU867" s="131" t="s">
        <v>67</v>
      </c>
      <c r="AY867" s="123" t="s">
        <v>132</v>
      </c>
      <c r="BK867" s="132">
        <f>BK868+BK870</f>
        <v>0</v>
      </c>
    </row>
    <row r="868" spans="1:65" s="12" customFormat="1" ht="22.9" customHeight="1">
      <c r="B868" s="122"/>
      <c r="D868" s="123" t="s">
        <v>66</v>
      </c>
      <c r="E868" s="133" t="s">
        <v>1187</v>
      </c>
      <c r="F868" s="133" t="s">
        <v>1188</v>
      </c>
      <c r="I868" s="125"/>
      <c r="J868" s="134">
        <f>BK868</f>
        <v>0</v>
      </c>
      <c r="L868" s="122"/>
      <c r="M868" s="127"/>
      <c r="N868" s="128"/>
      <c r="O868" s="128"/>
      <c r="P868" s="129">
        <f>P869</f>
        <v>0</v>
      </c>
      <c r="Q868" s="128"/>
      <c r="R868" s="129">
        <f>R869</f>
        <v>0</v>
      </c>
      <c r="S868" s="128"/>
      <c r="T868" s="130">
        <f>T869</f>
        <v>0</v>
      </c>
      <c r="AR868" s="123" t="s">
        <v>175</v>
      </c>
      <c r="AT868" s="131" t="s">
        <v>66</v>
      </c>
      <c r="AU868" s="131" t="s">
        <v>75</v>
      </c>
      <c r="AY868" s="123" t="s">
        <v>132</v>
      </c>
      <c r="BK868" s="132">
        <f>BK869</f>
        <v>0</v>
      </c>
    </row>
    <row r="869" spans="1:65" s="2" customFormat="1" ht="14.45" customHeight="1">
      <c r="A869" s="34"/>
      <c r="B869" s="135"/>
      <c r="C869" s="136" t="s">
        <v>1189</v>
      </c>
      <c r="D869" s="136" t="s">
        <v>134</v>
      </c>
      <c r="E869" s="137" t="s">
        <v>1190</v>
      </c>
      <c r="F869" s="138" t="s">
        <v>1188</v>
      </c>
      <c r="G869" s="139" t="s">
        <v>299</v>
      </c>
      <c r="H869" s="140">
        <v>1</v>
      </c>
      <c r="I869" s="141"/>
      <c r="J869" s="142">
        <f>ROUND(I869*H869,2)</f>
        <v>0</v>
      </c>
      <c r="K869" s="138" t="s">
        <v>3</v>
      </c>
      <c r="L869" s="35"/>
      <c r="M869" s="143" t="s">
        <v>3</v>
      </c>
      <c r="N869" s="144" t="s">
        <v>38</v>
      </c>
      <c r="O869" s="55"/>
      <c r="P869" s="145">
        <f>O869*H869</f>
        <v>0</v>
      </c>
      <c r="Q869" s="145">
        <v>0</v>
      </c>
      <c r="R869" s="145">
        <f>Q869*H869</f>
        <v>0</v>
      </c>
      <c r="S869" s="145">
        <v>0</v>
      </c>
      <c r="T869" s="146">
        <f>S869*H869</f>
        <v>0</v>
      </c>
      <c r="U869" s="34"/>
      <c r="V869" s="34"/>
      <c r="W869" s="34"/>
      <c r="X869" s="34"/>
      <c r="Y869" s="34"/>
      <c r="Z869" s="34"/>
      <c r="AA869" s="34"/>
      <c r="AB869" s="34"/>
      <c r="AC869" s="34"/>
      <c r="AD869" s="34"/>
      <c r="AE869" s="34"/>
      <c r="AR869" s="147" t="s">
        <v>139</v>
      </c>
      <c r="AT869" s="147" t="s">
        <v>134</v>
      </c>
      <c r="AU869" s="147" t="s">
        <v>77</v>
      </c>
      <c r="AY869" s="19" t="s">
        <v>132</v>
      </c>
      <c r="BE869" s="148">
        <f>IF(N869="základní",J869,0)</f>
        <v>0</v>
      </c>
      <c r="BF869" s="148">
        <f>IF(N869="snížená",J869,0)</f>
        <v>0</v>
      </c>
      <c r="BG869" s="148">
        <f>IF(N869="zákl. přenesená",J869,0)</f>
        <v>0</v>
      </c>
      <c r="BH869" s="148">
        <f>IF(N869="sníž. přenesená",J869,0)</f>
        <v>0</v>
      </c>
      <c r="BI869" s="148">
        <f>IF(N869="nulová",J869,0)</f>
        <v>0</v>
      </c>
      <c r="BJ869" s="19" t="s">
        <v>75</v>
      </c>
      <c r="BK869" s="148">
        <f>ROUND(I869*H869,2)</f>
        <v>0</v>
      </c>
      <c r="BL869" s="19" t="s">
        <v>139</v>
      </c>
      <c r="BM869" s="147" t="s">
        <v>1191</v>
      </c>
    </row>
    <row r="870" spans="1:65" s="12" customFormat="1" ht="22.9" customHeight="1">
      <c r="B870" s="122"/>
      <c r="D870" s="123" t="s">
        <v>66</v>
      </c>
      <c r="E870" s="133" t="s">
        <v>1192</v>
      </c>
      <c r="F870" s="133" t="s">
        <v>1193</v>
      </c>
      <c r="I870" s="125"/>
      <c r="J870" s="134">
        <f>BK870</f>
        <v>0</v>
      </c>
      <c r="L870" s="122"/>
      <c r="M870" s="127"/>
      <c r="N870" s="128"/>
      <c r="O870" s="128"/>
      <c r="P870" s="129">
        <f>SUM(P871:P873)</f>
        <v>0</v>
      </c>
      <c r="Q870" s="128"/>
      <c r="R870" s="129">
        <f>SUM(R871:R873)</f>
        <v>0</v>
      </c>
      <c r="S870" s="128"/>
      <c r="T870" s="130">
        <f>SUM(T871:T873)</f>
        <v>0</v>
      </c>
      <c r="AR870" s="123" t="s">
        <v>139</v>
      </c>
      <c r="AT870" s="131" t="s">
        <v>66</v>
      </c>
      <c r="AU870" s="131" t="s">
        <v>75</v>
      </c>
      <c r="AY870" s="123" t="s">
        <v>132</v>
      </c>
      <c r="BK870" s="132">
        <f>SUM(BK871:BK873)</f>
        <v>0</v>
      </c>
    </row>
    <row r="871" spans="1:65" s="2" customFormat="1" ht="14.45" customHeight="1">
      <c r="A871" s="34"/>
      <c r="B871" s="135"/>
      <c r="C871" s="136" t="s">
        <v>1194</v>
      </c>
      <c r="D871" s="136" t="s">
        <v>134</v>
      </c>
      <c r="E871" s="137" t="s">
        <v>1195</v>
      </c>
      <c r="F871" s="138" t="s">
        <v>1196</v>
      </c>
      <c r="G871" s="139" t="s">
        <v>299</v>
      </c>
      <c r="H871" s="140">
        <v>1</v>
      </c>
      <c r="I871" s="141"/>
      <c r="J871" s="142">
        <f>ROUND(I871*H871,2)</f>
        <v>0</v>
      </c>
      <c r="K871" s="138" t="s">
        <v>3</v>
      </c>
      <c r="L871" s="35"/>
      <c r="M871" s="143" t="s">
        <v>3</v>
      </c>
      <c r="N871" s="144" t="s">
        <v>38</v>
      </c>
      <c r="O871" s="55"/>
      <c r="P871" s="145">
        <f>O871*H871</f>
        <v>0</v>
      </c>
      <c r="Q871" s="145">
        <v>0</v>
      </c>
      <c r="R871" s="145">
        <f>Q871*H871</f>
        <v>0</v>
      </c>
      <c r="S871" s="145">
        <v>0</v>
      </c>
      <c r="T871" s="146">
        <f>S871*H871</f>
        <v>0</v>
      </c>
      <c r="U871" s="34"/>
      <c r="V871" s="34"/>
      <c r="W871" s="34"/>
      <c r="X871" s="34"/>
      <c r="Y871" s="34"/>
      <c r="Z871" s="34"/>
      <c r="AA871" s="34"/>
      <c r="AB871" s="34"/>
      <c r="AC871" s="34"/>
      <c r="AD871" s="34"/>
      <c r="AE871" s="34"/>
      <c r="AR871" s="147" t="s">
        <v>1197</v>
      </c>
      <c r="AT871" s="147" t="s">
        <v>134</v>
      </c>
      <c r="AU871" s="147" t="s">
        <v>77</v>
      </c>
      <c r="AY871" s="19" t="s">
        <v>132</v>
      </c>
      <c r="BE871" s="148">
        <f>IF(N871="základní",J871,0)</f>
        <v>0</v>
      </c>
      <c r="BF871" s="148">
        <f>IF(N871="snížená",J871,0)</f>
        <v>0</v>
      </c>
      <c r="BG871" s="148">
        <f>IF(N871="zákl. přenesená",J871,0)</f>
        <v>0</v>
      </c>
      <c r="BH871" s="148">
        <f>IF(N871="sníž. přenesená",J871,0)</f>
        <v>0</v>
      </c>
      <c r="BI871" s="148">
        <f>IF(N871="nulová",J871,0)</f>
        <v>0</v>
      </c>
      <c r="BJ871" s="19" t="s">
        <v>75</v>
      </c>
      <c r="BK871" s="148">
        <f>ROUND(I871*H871,2)</f>
        <v>0</v>
      </c>
      <c r="BL871" s="19" t="s">
        <v>1197</v>
      </c>
      <c r="BM871" s="147" t="s">
        <v>1198</v>
      </c>
    </row>
    <row r="872" spans="1:65" s="2" customFormat="1" ht="14.45" customHeight="1">
      <c r="A872" s="34"/>
      <c r="B872" s="135"/>
      <c r="C872" s="136" t="s">
        <v>1199</v>
      </c>
      <c r="D872" s="136" t="s">
        <v>134</v>
      </c>
      <c r="E872" s="137" t="s">
        <v>1200</v>
      </c>
      <c r="F872" s="138" t="s">
        <v>1201</v>
      </c>
      <c r="G872" s="139" t="s">
        <v>299</v>
      </c>
      <c r="H872" s="140">
        <v>1</v>
      </c>
      <c r="I872" s="141"/>
      <c r="J872" s="142">
        <f>ROUND(I872*H872,2)</f>
        <v>0</v>
      </c>
      <c r="K872" s="138" t="s">
        <v>3</v>
      </c>
      <c r="L872" s="35"/>
      <c r="M872" s="143" t="s">
        <v>3</v>
      </c>
      <c r="N872" s="144" t="s">
        <v>38</v>
      </c>
      <c r="O872" s="55"/>
      <c r="P872" s="145">
        <f>O872*H872</f>
        <v>0</v>
      </c>
      <c r="Q872" s="145">
        <v>0</v>
      </c>
      <c r="R872" s="145">
        <f>Q872*H872</f>
        <v>0</v>
      </c>
      <c r="S872" s="145">
        <v>0</v>
      </c>
      <c r="T872" s="146">
        <f>S872*H872</f>
        <v>0</v>
      </c>
      <c r="U872" s="34"/>
      <c r="V872" s="34"/>
      <c r="W872" s="34"/>
      <c r="X872" s="34"/>
      <c r="Y872" s="34"/>
      <c r="Z872" s="34"/>
      <c r="AA872" s="34"/>
      <c r="AB872" s="34"/>
      <c r="AC872" s="34"/>
      <c r="AD872" s="34"/>
      <c r="AE872" s="34"/>
      <c r="AR872" s="147" t="s">
        <v>1197</v>
      </c>
      <c r="AT872" s="147" t="s">
        <v>134</v>
      </c>
      <c r="AU872" s="147" t="s">
        <v>77</v>
      </c>
      <c r="AY872" s="19" t="s">
        <v>132</v>
      </c>
      <c r="BE872" s="148">
        <f>IF(N872="základní",J872,0)</f>
        <v>0</v>
      </c>
      <c r="BF872" s="148">
        <f>IF(N872="snížená",J872,0)</f>
        <v>0</v>
      </c>
      <c r="BG872" s="148">
        <f>IF(N872="zákl. přenesená",J872,0)</f>
        <v>0</v>
      </c>
      <c r="BH872" s="148">
        <f>IF(N872="sníž. přenesená",J872,0)</f>
        <v>0</v>
      </c>
      <c r="BI872" s="148">
        <f>IF(N872="nulová",J872,0)</f>
        <v>0</v>
      </c>
      <c r="BJ872" s="19" t="s">
        <v>75</v>
      </c>
      <c r="BK872" s="148">
        <f>ROUND(I872*H872,2)</f>
        <v>0</v>
      </c>
      <c r="BL872" s="19" t="s">
        <v>1197</v>
      </c>
      <c r="BM872" s="147" t="s">
        <v>1202</v>
      </c>
    </row>
    <row r="873" spans="1:65" s="2" customFormat="1" ht="14.45" customHeight="1">
      <c r="A873" s="34"/>
      <c r="B873" s="135"/>
      <c r="C873" s="136" t="s">
        <v>1203</v>
      </c>
      <c r="D873" s="136" t="s">
        <v>134</v>
      </c>
      <c r="E873" s="137" t="s">
        <v>1204</v>
      </c>
      <c r="F873" s="138" t="s">
        <v>1205</v>
      </c>
      <c r="G873" s="139" t="s">
        <v>299</v>
      </c>
      <c r="H873" s="140">
        <v>1</v>
      </c>
      <c r="I873" s="141"/>
      <c r="J873" s="142">
        <f>ROUND(I873*H873,2)</f>
        <v>0</v>
      </c>
      <c r="K873" s="138" t="s">
        <v>3</v>
      </c>
      <c r="L873" s="35"/>
      <c r="M873" s="196" t="s">
        <v>3</v>
      </c>
      <c r="N873" s="197" t="s">
        <v>38</v>
      </c>
      <c r="O873" s="198"/>
      <c r="P873" s="199">
        <f>O873*H873</f>
        <v>0</v>
      </c>
      <c r="Q873" s="199">
        <v>0</v>
      </c>
      <c r="R873" s="199">
        <f>Q873*H873</f>
        <v>0</v>
      </c>
      <c r="S873" s="199">
        <v>0</v>
      </c>
      <c r="T873" s="200">
        <f>S873*H873</f>
        <v>0</v>
      </c>
      <c r="U873" s="34"/>
      <c r="V873" s="34"/>
      <c r="W873" s="34"/>
      <c r="X873" s="34"/>
      <c r="Y873" s="34"/>
      <c r="Z873" s="34"/>
      <c r="AA873" s="34"/>
      <c r="AB873" s="34"/>
      <c r="AC873" s="34"/>
      <c r="AD873" s="34"/>
      <c r="AE873" s="34"/>
      <c r="AR873" s="147" t="s">
        <v>1197</v>
      </c>
      <c r="AT873" s="147" t="s">
        <v>134</v>
      </c>
      <c r="AU873" s="147" t="s">
        <v>77</v>
      </c>
      <c r="AY873" s="19" t="s">
        <v>132</v>
      </c>
      <c r="BE873" s="148">
        <f>IF(N873="základní",J873,0)</f>
        <v>0</v>
      </c>
      <c r="BF873" s="148">
        <f>IF(N873="snížená",J873,0)</f>
        <v>0</v>
      </c>
      <c r="BG873" s="148">
        <f>IF(N873="zákl. přenesená",J873,0)</f>
        <v>0</v>
      </c>
      <c r="BH873" s="148">
        <f>IF(N873="sníž. přenesená",J873,0)</f>
        <v>0</v>
      </c>
      <c r="BI873" s="148">
        <f>IF(N873="nulová",J873,0)</f>
        <v>0</v>
      </c>
      <c r="BJ873" s="19" t="s">
        <v>75</v>
      </c>
      <c r="BK873" s="148">
        <f>ROUND(I873*H873,2)</f>
        <v>0</v>
      </c>
      <c r="BL873" s="19" t="s">
        <v>1197</v>
      </c>
      <c r="BM873" s="147" t="s">
        <v>1206</v>
      </c>
    </row>
    <row r="874" spans="1:65" s="2" customFormat="1" ht="6.95" customHeight="1">
      <c r="A874" s="34"/>
      <c r="B874" s="44"/>
      <c r="C874" s="45"/>
      <c r="D874" s="45"/>
      <c r="E874" s="45"/>
      <c r="F874" s="45"/>
      <c r="G874" s="45"/>
      <c r="H874" s="45"/>
      <c r="I874" s="45"/>
      <c r="J874" s="45"/>
      <c r="K874" s="45"/>
      <c r="L874" s="35"/>
      <c r="M874" s="34"/>
      <c r="O874" s="34"/>
      <c r="P874" s="34"/>
      <c r="Q874" s="34"/>
      <c r="R874" s="34"/>
      <c r="S874" s="34"/>
      <c r="T874" s="34"/>
      <c r="U874" s="34"/>
      <c r="V874" s="34"/>
      <c r="W874" s="34"/>
      <c r="X874" s="34"/>
      <c r="Y874" s="34"/>
      <c r="Z874" s="34"/>
      <c r="AA874" s="34"/>
      <c r="AB874" s="34"/>
      <c r="AC874" s="34"/>
      <c r="AD874" s="34"/>
      <c r="AE874" s="34"/>
    </row>
  </sheetData>
  <autoFilter ref="C110:K873" xr:uid="{00000000-0009-0000-0000-000001000000}"/>
  <mergeCells count="9">
    <mergeCell ref="E50:H50"/>
    <mergeCell ref="E101:H101"/>
    <mergeCell ref="E103:H10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4E041-E122-4308-B906-21DE25DA487D}">
  <dimension ref="A1:G56"/>
  <sheetViews>
    <sheetView topLeftCell="A10" workbookViewId="0">
      <selection activeCell="D52" sqref="D52"/>
    </sheetView>
  </sheetViews>
  <sheetFormatPr defaultRowHeight="11.25"/>
  <cols>
    <col min="1" max="1" width="75.6640625" style="1" customWidth="1"/>
    <col min="2" max="2" width="4.6640625" style="1" customWidth="1"/>
    <col min="3" max="3" width="7" style="1" customWidth="1"/>
    <col min="4" max="4" width="14.1640625" style="1" customWidth="1"/>
    <col min="5" max="5" width="17.33203125" style="1" customWidth="1"/>
    <col min="6" max="6" width="14.1640625" style="1" customWidth="1"/>
    <col min="7" max="7" width="16.5" style="1" customWidth="1"/>
    <col min="8" max="8" width="10.6640625" style="1" customWidth="1"/>
    <col min="9" max="16384" width="9.33203125" style="1"/>
  </cols>
  <sheetData>
    <row r="1" spans="1:7">
      <c r="A1" s="282"/>
      <c r="B1" s="283"/>
    </row>
    <row r="2" spans="1:7">
      <c r="A2" s="304" t="s">
        <v>1296</v>
      </c>
      <c r="B2" s="355" t="str">
        <f>'Rekapitulace stavby'!J10</f>
        <v>Sřední odborná škola a Střední odborné učiliště Vyškov, příspěvkovánorganizace</v>
      </c>
      <c r="C2" s="355"/>
      <c r="D2" s="355"/>
      <c r="E2" s="355"/>
      <c r="F2" s="355"/>
      <c r="G2" s="355"/>
    </row>
    <row r="3" spans="1:7">
      <c r="A3" s="304" t="s">
        <v>20</v>
      </c>
      <c r="B3" s="355" t="str">
        <f>[1]Rekapitulace!B8</f>
        <v>Sochorova 552/15, 682 01 Vyškov</v>
      </c>
      <c r="C3" s="355"/>
      <c r="D3" s="355"/>
      <c r="E3" s="355"/>
      <c r="F3" s="355"/>
      <c r="G3" s="355"/>
    </row>
    <row r="4" spans="1:7">
      <c r="A4" s="304" t="s">
        <v>1271</v>
      </c>
      <c r="B4" s="355" t="str">
        <f>[1]Rekapitulace!B9</f>
        <v>REKONSTUKCE DÍLEN SOŠ VYŠKOV</v>
      </c>
      <c r="C4" s="355"/>
      <c r="D4" s="355"/>
      <c r="E4" s="355"/>
      <c r="F4" s="355"/>
      <c r="G4" s="355"/>
    </row>
    <row r="5" spans="1:7">
      <c r="A5" s="304" t="s">
        <v>1391</v>
      </c>
      <c r="B5" s="355" t="str">
        <f>[1]Rekapitulace!B10</f>
        <v>D.1.4.a - ELEKTROINSTALACE - Silnoproud</v>
      </c>
      <c r="C5" s="355"/>
      <c r="D5" s="355"/>
      <c r="E5" s="355"/>
      <c r="F5" s="355"/>
      <c r="G5" s="355"/>
    </row>
    <row r="6" spans="1:7">
      <c r="A6" s="304" t="s">
        <v>22</v>
      </c>
      <c r="B6" s="356">
        <f>'Rekapitulace stavby'!AN8</f>
        <v>0</v>
      </c>
      <c r="C6" s="356"/>
      <c r="D6" s="356"/>
      <c r="E6" s="284"/>
      <c r="F6" s="355"/>
      <c r="G6" s="355"/>
    </row>
    <row r="7" spans="1:7">
      <c r="A7" s="304" t="s">
        <v>1302</v>
      </c>
      <c r="B7" s="354"/>
      <c r="C7" s="354"/>
      <c r="D7" s="354"/>
      <c r="E7" s="354"/>
      <c r="F7" s="354"/>
      <c r="G7" s="354"/>
    </row>
    <row r="8" spans="1:7">
      <c r="A8" s="285" t="s">
        <v>1271</v>
      </c>
      <c r="B8" s="286" t="s">
        <v>1392</v>
      </c>
      <c r="C8" s="287" t="s">
        <v>1393</v>
      </c>
      <c r="D8" s="288" t="s">
        <v>1394</v>
      </c>
      <c r="E8" s="288" t="s">
        <v>1395</v>
      </c>
      <c r="F8" s="288" t="s">
        <v>1396</v>
      </c>
      <c r="G8" s="288" t="s">
        <v>1397</v>
      </c>
    </row>
    <row r="9" spans="1:7" ht="12">
      <c r="A9" s="289" t="s">
        <v>1398</v>
      </c>
      <c r="B9" s="290"/>
      <c r="C9" s="291"/>
      <c r="D9" s="292"/>
      <c r="E9" s="292"/>
      <c r="F9" s="292"/>
      <c r="G9" s="292"/>
    </row>
    <row r="10" spans="1:7">
      <c r="A10" s="297"/>
      <c r="B10" s="298"/>
      <c r="C10" s="299"/>
      <c r="D10" s="300"/>
      <c r="E10" s="300"/>
      <c r="F10" s="300"/>
      <c r="G10" s="300"/>
    </row>
    <row r="11" spans="1:7">
      <c r="A11" s="293" t="s">
        <v>1401</v>
      </c>
      <c r="B11" s="294"/>
      <c r="C11" s="295"/>
      <c r="D11" s="296"/>
      <c r="E11" s="296"/>
      <c r="F11" s="296"/>
      <c r="G11" s="296"/>
    </row>
    <row r="12" spans="1:7">
      <c r="A12" s="297" t="s">
        <v>1402</v>
      </c>
      <c r="B12" s="298" t="s">
        <v>1403</v>
      </c>
      <c r="C12" s="299">
        <v>1</v>
      </c>
      <c r="D12" s="300"/>
      <c r="E12" s="300">
        <f t="shared" ref="E12:E13" si="0">C12*D12</f>
        <v>0</v>
      </c>
      <c r="F12" s="300"/>
      <c r="G12" s="300">
        <f t="shared" ref="G12:G13" si="1">C12*F12</f>
        <v>0</v>
      </c>
    </row>
    <row r="13" spans="1:7">
      <c r="A13" s="297" t="s">
        <v>1404</v>
      </c>
      <c r="B13" s="298" t="s">
        <v>1400</v>
      </c>
      <c r="C13" s="299">
        <v>2</v>
      </c>
      <c r="D13" s="300"/>
      <c r="E13" s="300">
        <f t="shared" si="0"/>
        <v>0</v>
      </c>
      <c r="F13" s="300"/>
      <c r="G13" s="300">
        <f t="shared" si="1"/>
        <v>0</v>
      </c>
    </row>
    <row r="14" spans="1:7">
      <c r="A14" s="297"/>
      <c r="B14" s="298"/>
      <c r="C14" s="299"/>
      <c r="D14" s="300"/>
      <c r="E14" s="300"/>
      <c r="F14" s="300"/>
      <c r="G14" s="300"/>
    </row>
    <row r="15" spans="1:7">
      <c r="A15" s="293" t="s">
        <v>1405</v>
      </c>
      <c r="B15" s="294"/>
      <c r="C15" s="295"/>
      <c r="D15" s="296"/>
      <c r="E15" s="296"/>
      <c r="F15" s="296"/>
      <c r="G15" s="296"/>
    </row>
    <row r="16" spans="1:7">
      <c r="A16" s="297" t="s">
        <v>1406</v>
      </c>
      <c r="B16" s="298" t="s">
        <v>1403</v>
      </c>
      <c r="C16" s="299">
        <v>1</v>
      </c>
      <c r="D16" s="300"/>
      <c r="E16" s="300">
        <f t="shared" ref="E16:E17" si="2">C16*D16</f>
        <v>0</v>
      </c>
      <c r="F16" s="300"/>
      <c r="G16" s="300">
        <f t="shared" ref="G16:G17" si="3">C16*F16</f>
        <v>0</v>
      </c>
    </row>
    <row r="17" spans="1:7">
      <c r="A17" s="297" t="s">
        <v>1407</v>
      </c>
      <c r="B17" s="298" t="s">
        <v>1400</v>
      </c>
      <c r="C17" s="299">
        <v>8</v>
      </c>
      <c r="D17" s="300"/>
      <c r="E17" s="300">
        <f t="shared" si="2"/>
        <v>0</v>
      </c>
      <c r="F17" s="300"/>
      <c r="G17" s="300">
        <f t="shared" si="3"/>
        <v>0</v>
      </c>
    </row>
    <row r="18" spans="1:7">
      <c r="A18" s="297"/>
      <c r="B18" s="298"/>
      <c r="C18" s="299"/>
      <c r="D18" s="300"/>
      <c r="E18" s="300"/>
      <c r="F18" s="300"/>
      <c r="G18" s="300"/>
    </row>
    <row r="19" spans="1:7">
      <c r="A19" s="293" t="s">
        <v>1408</v>
      </c>
      <c r="B19" s="294"/>
      <c r="C19" s="295"/>
      <c r="D19" s="296"/>
      <c r="E19" s="296"/>
      <c r="F19" s="296"/>
      <c r="G19" s="296"/>
    </row>
    <row r="20" spans="1:7">
      <c r="A20" s="297" t="s">
        <v>1409</v>
      </c>
      <c r="B20" s="298" t="s">
        <v>331</v>
      </c>
      <c r="C20" s="299">
        <v>40</v>
      </c>
      <c r="D20" s="300"/>
      <c r="E20" s="300">
        <f t="shared" ref="E20:E23" si="4">C20*D20</f>
        <v>0</v>
      </c>
      <c r="F20" s="300"/>
      <c r="G20" s="300">
        <f>C20*F20</f>
        <v>0</v>
      </c>
    </row>
    <row r="21" spans="1:7">
      <c r="A21" s="297" t="s">
        <v>1410</v>
      </c>
      <c r="B21" s="298" t="s">
        <v>331</v>
      </c>
      <c r="C21" s="299">
        <v>770</v>
      </c>
      <c r="D21" s="300"/>
      <c r="E21" s="300">
        <f t="shared" si="4"/>
        <v>0</v>
      </c>
      <c r="F21" s="300"/>
      <c r="G21" s="300">
        <f>C21*F21</f>
        <v>0</v>
      </c>
    </row>
    <row r="22" spans="1:7">
      <c r="A22" s="297" t="s">
        <v>1411</v>
      </c>
      <c r="B22" s="298" t="s">
        <v>331</v>
      </c>
      <c r="C22" s="299">
        <v>710</v>
      </c>
      <c r="D22" s="300"/>
      <c r="E22" s="300">
        <f t="shared" si="4"/>
        <v>0</v>
      </c>
      <c r="F22" s="300"/>
      <c r="G22" s="300">
        <f t="shared" ref="G22:G23" si="5">C22*F22</f>
        <v>0</v>
      </c>
    </row>
    <row r="23" spans="1:7">
      <c r="A23" s="297" t="s">
        <v>1412</v>
      </c>
      <c r="B23" s="298" t="s">
        <v>331</v>
      </c>
      <c r="C23" s="299">
        <v>100</v>
      </c>
      <c r="D23" s="300"/>
      <c r="E23" s="300">
        <f t="shared" si="4"/>
        <v>0</v>
      </c>
      <c r="F23" s="300"/>
      <c r="G23" s="300">
        <f t="shared" si="5"/>
        <v>0</v>
      </c>
    </row>
    <row r="24" spans="1:7">
      <c r="A24" s="297"/>
      <c r="B24" s="298"/>
      <c r="C24" s="299"/>
      <c r="D24" s="300"/>
      <c r="E24" s="300"/>
      <c r="F24" s="300"/>
      <c r="G24" s="300"/>
    </row>
    <row r="25" spans="1:7">
      <c r="A25" s="293" t="s">
        <v>1193</v>
      </c>
      <c r="B25" s="294"/>
      <c r="C25" s="295"/>
      <c r="D25" s="296"/>
      <c r="E25" s="296"/>
      <c r="F25" s="296"/>
      <c r="G25" s="296"/>
    </row>
    <row r="26" spans="1:7">
      <c r="A26" s="297" t="s">
        <v>1413</v>
      </c>
      <c r="B26" s="298" t="s">
        <v>1403</v>
      </c>
      <c r="C26" s="299">
        <v>100</v>
      </c>
      <c r="D26" s="300"/>
      <c r="E26" s="300">
        <f t="shared" ref="E26:E32" si="6">C26*D26</f>
        <v>0</v>
      </c>
      <c r="F26" s="300"/>
      <c r="G26" s="300">
        <f t="shared" ref="G26:G32" si="7">C26*F26</f>
        <v>0</v>
      </c>
    </row>
    <row r="27" spans="1:7">
      <c r="A27" s="297" t="s">
        <v>1414</v>
      </c>
      <c r="B27" s="298" t="s">
        <v>1403</v>
      </c>
      <c r="C27" s="299">
        <v>0</v>
      </c>
      <c r="D27" s="300"/>
      <c r="E27" s="300">
        <f t="shared" si="6"/>
        <v>0</v>
      </c>
      <c r="F27" s="300"/>
      <c r="G27" s="300">
        <f t="shared" si="7"/>
        <v>0</v>
      </c>
    </row>
    <row r="28" spans="1:7">
      <c r="A28" s="297" t="s">
        <v>1415</v>
      </c>
      <c r="B28" s="298" t="s">
        <v>1403</v>
      </c>
      <c r="C28" s="299">
        <v>33</v>
      </c>
      <c r="D28" s="300"/>
      <c r="E28" s="300">
        <f t="shared" si="6"/>
        <v>0</v>
      </c>
      <c r="F28" s="300"/>
      <c r="G28" s="300">
        <f t="shared" si="7"/>
        <v>0</v>
      </c>
    </row>
    <row r="29" spans="1:7">
      <c r="A29" s="297" t="s">
        <v>1416</v>
      </c>
      <c r="B29" s="298" t="s">
        <v>331</v>
      </c>
      <c r="C29" s="299">
        <v>40</v>
      </c>
      <c r="D29" s="300"/>
      <c r="E29" s="300">
        <f t="shared" si="6"/>
        <v>0</v>
      </c>
      <c r="F29" s="300"/>
      <c r="G29" s="300">
        <f t="shared" si="7"/>
        <v>0</v>
      </c>
    </row>
    <row r="30" spans="1:7">
      <c r="A30" s="297" t="s">
        <v>1417</v>
      </c>
      <c r="B30" s="298" t="s">
        <v>1403</v>
      </c>
      <c r="C30" s="299">
        <v>15</v>
      </c>
      <c r="D30" s="300"/>
      <c r="E30" s="300">
        <f t="shared" si="6"/>
        <v>0</v>
      </c>
      <c r="F30" s="300"/>
      <c r="G30" s="300">
        <f t="shared" si="7"/>
        <v>0</v>
      </c>
    </row>
    <row r="31" spans="1:7">
      <c r="A31" s="297" t="s">
        <v>1418</v>
      </c>
      <c r="B31" s="298" t="s">
        <v>331</v>
      </c>
      <c r="C31" s="299">
        <v>60</v>
      </c>
      <c r="D31" s="300"/>
      <c r="E31" s="300">
        <f t="shared" si="6"/>
        <v>0</v>
      </c>
      <c r="F31" s="300"/>
      <c r="G31" s="300">
        <f t="shared" si="7"/>
        <v>0</v>
      </c>
    </row>
    <row r="32" spans="1:7">
      <c r="A32" s="297" t="s">
        <v>1419</v>
      </c>
      <c r="B32" s="298" t="s">
        <v>331</v>
      </c>
      <c r="C32" s="299">
        <v>150</v>
      </c>
      <c r="D32" s="300"/>
      <c r="E32" s="300">
        <f t="shared" si="6"/>
        <v>0</v>
      </c>
      <c r="F32" s="300"/>
      <c r="G32" s="300">
        <f t="shared" si="7"/>
        <v>0</v>
      </c>
    </row>
    <row r="33" spans="1:7">
      <c r="A33" s="297"/>
      <c r="B33" s="298"/>
      <c r="C33" s="299"/>
      <c r="D33" s="300"/>
      <c r="E33" s="300"/>
      <c r="F33" s="300"/>
      <c r="G33" s="300"/>
    </row>
    <row r="34" spans="1:7">
      <c r="A34" s="293" t="s">
        <v>1420</v>
      </c>
      <c r="B34" s="294"/>
      <c r="C34" s="295"/>
      <c r="D34" s="296"/>
      <c r="E34" s="296"/>
      <c r="F34" s="296"/>
      <c r="G34" s="296"/>
    </row>
    <row r="35" spans="1:7">
      <c r="A35" s="297" t="s">
        <v>1421</v>
      </c>
      <c r="B35" s="298" t="s">
        <v>1403</v>
      </c>
      <c r="C35" s="299">
        <v>10</v>
      </c>
      <c r="D35" s="300"/>
      <c r="E35" s="300">
        <f t="shared" ref="E35:E37" si="8">C35*D35</f>
        <v>0</v>
      </c>
      <c r="F35" s="300"/>
      <c r="G35" s="300">
        <f t="shared" ref="G35:G37" si="9">C35*F35</f>
        <v>0</v>
      </c>
    </row>
    <row r="36" spans="1:7">
      <c r="A36" s="297" t="s">
        <v>1422</v>
      </c>
      <c r="B36" s="298" t="s">
        <v>1403</v>
      </c>
      <c r="C36" s="299">
        <v>6</v>
      </c>
      <c r="D36" s="300"/>
      <c r="E36" s="300">
        <f t="shared" si="8"/>
        <v>0</v>
      </c>
      <c r="F36" s="300"/>
      <c r="G36" s="300">
        <f t="shared" si="9"/>
        <v>0</v>
      </c>
    </row>
    <row r="37" spans="1:7">
      <c r="A37" s="297" t="s">
        <v>1423</v>
      </c>
      <c r="B37" s="298" t="s">
        <v>1403</v>
      </c>
      <c r="C37" s="299">
        <v>68</v>
      </c>
      <c r="D37" s="300"/>
      <c r="E37" s="300">
        <f t="shared" si="8"/>
        <v>0</v>
      </c>
      <c r="F37" s="300"/>
      <c r="G37" s="300">
        <f t="shared" si="9"/>
        <v>0</v>
      </c>
    </row>
    <row r="38" spans="1:7">
      <c r="A38" s="297" t="s">
        <v>1424</v>
      </c>
      <c r="B38" s="298" t="s">
        <v>1403</v>
      </c>
      <c r="C38" s="299">
        <v>8</v>
      </c>
      <c r="D38" s="300"/>
      <c r="E38" s="300">
        <f>C38*D38</f>
        <v>0</v>
      </c>
      <c r="F38" s="300"/>
      <c r="G38" s="300">
        <f>C38*F38</f>
        <v>0</v>
      </c>
    </row>
    <row r="39" spans="1:7">
      <c r="A39" s="297"/>
      <c r="B39" s="298"/>
      <c r="C39" s="299"/>
      <c r="D39" s="300"/>
      <c r="E39" s="300"/>
      <c r="F39" s="300"/>
      <c r="G39" s="300"/>
    </row>
    <row r="40" spans="1:7">
      <c r="A40" s="293" t="s">
        <v>1425</v>
      </c>
      <c r="B40" s="294"/>
      <c r="C40" s="295"/>
      <c r="D40" s="296"/>
      <c r="E40" s="296"/>
      <c r="F40" s="296"/>
      <c r="G40" s="296"/>
    </row>
    <row r="41" spans="1:7">
      <c r="A41" s="297" t="s">
        <v>1426</v>
      </c>
      <c r="B41" s="298" t="s">
        <v>1403</v>
      </c>
      <c r="C41" s="299">
        <v>24</v>
      </c>
      <c r="D41" s="300"/>
      <c r="E41" s="300">
        <f t="shared" ref="E41:E51" si="10">C41*D41</f>
        <v>0</v>
      </c>
      <c r="F41" s="300"/>
      <c r="G41" s="300">
        <f t="shared" ref="G41:G51" si="11">C41*F41</f>
        <v>0</v>
      </c>
    </row>
    <row r="42" spans="1:7">
      <c r="A42" s="297" t="s">
        <v>1427</v>
      </c>
      <c r="B42" s="298" t="s">
        <v>1403</v>
      </c>
      <c r="C42" s="299">
        <v>19</v>
      </c>
      <c r="D42" s="300"/>
      <c r="E42" s="300">
        <f t="shared" si="10"/>
        <v>0</v>
      </c>
      <c r="F42" s="300"/>
      <c r="G42" s="300">
        <f t="shared" si="11"/>
        <v>0</v>
      </c>
    </row>
    <row r="43" spans="1:7">
      <c r="A43" s="297"/>
      <c r="B43" s="298"/>
      <c r="C43" s="299"/>
      <c r="D43" s="300"/>
      <c r="E43" s="300"/>
      <c r="F43" s="300"/>
      <c r="G43" s="300"/>
    </row>
    <row r="44" spans="1:7">
      <c r="A44" s="293" t="s">
        <v>1428</v>
      </c>
      <c r="B44" s="294"/>
      <c r="C44" s="295"/>
      <c r="D44" s="296"/>
      <c r="E44" s="296"/>
      <c r="F44" s="296"/>
      <c r="G44" s="296"/>
    </row>
    <row r="45" spans="1:7">
      <c r="A45" s="297" t="s">
        <v>1429</v>
      </c>
      <c r="B45" s="298" t="s">
        <v>1400</v>
      </c>
      <c r="C45" s="299">
        <v>24</v>
      </c>
      <c r="D45" s="300"/>
      <c r="E45" s="300">
        <f t="shared" si="10"/>
        <v>0</v>
      </c>
      <c r="F45" s="300"/>
      <c r="G45" s="300">
        <f t="shared" si="11"/>
        <v>0</v>
      </c>
    </row>
    <row r="46" spans="1:7">
      <c r="A46" s="297" t="s">
        <v>1430</v>
      </c>
      <c r="B46" s="298" t="s">
        <v>1400</v>
      </c>
      <c r="C46" s="299">
        <v>50</v>
      </c>
      <c r="D46" s="300"/>
      <c r="E46" s="300"/>
      <c r="F46" s="300"/>
      <c r="G46" s="300"/>
    </row>
    <row r="47" spans="1:7">
      <c r="A47" s="297" t="s">
        <v>1431</v>
      </c>
      <c r="B47" s="298" t="s">
        <v>1400</v>
      </c>
      <c r="C47" s="299">
        <v>24</v>
      </c>
      <c r="D47" s="300"/>
      <c r="E47" s="300">
        <f t="shared" si="10"/>
        <v>0</v>
      </c>
      <c r="F47" s="300"/>
      <c r="G47" s="300">
        <f t="shared" si="11"/>
        <v>0</v>
      </c>
    </row>
    <row r="48" spans="1:7">
      <c r="A48" s="297" t="s">
        <v>1432</v>
      </c>
      <c r="B48" s="298" t="s">
        <v>1399</v>
      </c>
      <c r="C48" s="299">
        <v>1</v>
      </c>
      <c r="D48" s="300"/>
      <c r="E48" s="300">
        <f t="shared" si="10"/>
        <v>0</v>
      </c>
      <c r="F48" s="300"/>
      <c r="G48" s="300">
        <f t="shared" si="11"/>
        <v>0</v>
      </c>
    </row>
    <row r="49" spans="1:7">
      <c r="A49" s="297" t="s">
        <v>1433</v>
      </c>
      <c r="B49" s="298" t="s">
        <v>1400</v>
      </c>
      <c r="C49" s="299">
        <v>50</v>
      </c>
      <c r="D49" s="300"/>
      <c r="E49" s="300">
        <f t="shared" si="10"/>
        <v>0</v>
      </c>
      <c r="F49" s="300"/>
      <c r="G49" s="300">
        <f t="shared" si="11"/>
        <v>0</v>
      </c>
    </row>
    <row r="50" spans="1:7">
      <c r="A50" s="297" t="s">
        <v>1434</v>
      </c>
      <c r="B50" s="298" t="s">
        <v>1400</v>
      </c>
      <c r="C50" s="299">
        <v>16</v>
      </c>
      <c r="D50" s="300"/>
      <c r="E50" s="300">
        <f t="shared" si="10"/>
        <v>0</v>
      </c>
      <c r="F50" s="300"/>
      <c r="G50" s="300">
        <f t="shared" si="11"/>
        <v>0</v>
      </c>
    </row>
    <row r="51" spans="1:7">
      <c r="A51" s="297" t="s">
        <v>1435</v>
      </c>
      <c r="B51" s="298" t="s">
        <v>1400</v>
      </c>
      <c r="C51" s="299">
        <v>12</v>
      </c>
      <c r="D51" s="300"/>
      <c r="E51" s="300">
        <f t="shared" si="10"/>
        <v>0</v>
      </c>
      <c r="F51" s="300"/>
      <c r="G51" s="300">
        <f t="shared" si="11"/>
        <v>0</v>
      </c>
    </row>
    <row r="52" spans="1:7">
      <c r="A52" s="297" t="s">
        <v>1436</v>
      </c>
      <c r="B52" s="298" t="s">
        <v>1399</v>
      </c>
      <c r="C52" s="299">
        <v>1</v>
      </c>
      <c r="D52" s="300"/>
      <c r="E52" s="300">
        <f>C52*D52</f>
        <v>0</v>
      </c>
      <c r="F52" s="300"/>
      <c r="G52" s="300">
        <f>C52*F52</f>
        <v>0</v>
      </c>
    </row>
    <row r="53" spans="1:7">
      <c r="A53" s="297"/>
      <c r="B53" s="298"/>
      <c r="C53" s="299"/>
      <c r="D53" s="300"/>
      <c r="E53" s="300"/>
      <c r="F53" s="300"/>
      <c r="G53" s="300"/>
    </row>
    <row r="54" spans="1:7" ht="12">
      <c r="A54" s="289" t="s">
        <v>1437</v>
      </c>
      <c r="B54" s="290"/>
      <c r="C54" s="291"/>
      <c r="D54" s="292"/>
      <c r="E54" s="301">
        <f>SUM(E10:E53)</f>
        <v>0</v>
      </c>
      <c r="F54" s="302"/>
      <c r="G54" s="301">
        <f>SUM(G10:G53)</f>
        <v>0</v>
      </c>
    </row>
    <row r="55" spans="1:7" ht="12" thickBot="1"/>
    <row r="56" spans="1:7" ht="30" customHeight="1" thickBot="1">
      <c r="A56" s="307" t="s">
        <v>1437</v>
      </c>
      <c r="B56" s="308"/>
      <c r="C56" s="308"/>
      <c r="D56" s="308"/>
      <c r="E56" s="308"/>
      <c r="F56" s="308"/>
      <c r="G56" s="309">
        <f>E54+G54</f>
        <v>0</v>
      </c>
    </row>
  </sheetData>
  <mergeCells count="7">
    <mergeCell ref="B7:G7"/>
    <mergeCell ref="B2:G2"/>
    <mergeCell ref="B3:G3"/>
    <mergeCell ref="B4:G4"/>
    <mergeCell ref="B5:G5"/>
    <mergeCell ref="B6:D6"/>
    <mergeCell ref="F6:G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1.25"/>
  <cols>
    <col min="1" max="1" width="8.33203125" style="201" customWidth="1"/>
    <col min="2" max="2" width="1.6640625" style="201" customWidth="1"/>
    <col min="3" max="4" width="5" style="201" customWidth="1"/>
    <col min="5" max="5" width="11.6640625" style="201" customWidth="1"/>
    <col min="6" max="6" width="9.1640625" style="201" customWidth="1"/>
    <col min="7" max="7" width="5" style="201" customWidth="1"/>
    <col min="8" max="8" width="77.83203125" style="201" customWidth="1"/>
    <col min="9" max="10" width="20" style="201" customWidth="1"/>
    <col min="11" max="11" width="1.6640625" style="201" customWidth="1"/>
  </cols>
  <sheetData>
    <row r="1" spans="2:11" s="1" customFormat="1" ht="37.5" customHeight="1"/>
    <row r="2" spans="2:11" s="1" customFormat="1" ht="7.5" customHeight="1">
      <c r="B2" s="202"/>
      <c r="C2" s="203"/>
      <c r="D2" s="203"/>
      <c r="E2" s="203"/>
      <c r="F2" s="203"/>
      <c r="G2" s="203"/>
      <c r="H2" s="203"/>
      <c r="I2" s="203"/>
      <c r="J2" s="203"/>
      <c r="K2" s="204"/>
    </row>
    <row r="3" spans="2:11" s="17" customFormat="1" ht="45" customHeight="1">
      <c r="B3" s="205"/>
      <c r="C3" s="358" t="s">
        <v>1207</v>
      </c>
      <c r="D3" s="358"/>
      <c r="E3" s="358"/>
      <c r="F3" s="358"/>
      <c r="G3" s="358"/>
      <c r="H3" s="358"/>
      <c r="I3" s="358"/>
      <c r="J3" s="358"/>
      <c r="K3" s="206"/>
    </row>
    <row r="4" spans="2:11" s="1" customFormat="1" ht="25.5" customHeight="1">
      <c r="B4" s="207"/>
      <c r="C4" s="359" t="s">
        <v>1208</v>
      </c>
      <c r="D4" s="359"/>
      <c r="E4" s="359"/>
      <c r="F4" s="359"/>
      <c r="G4" s="359"/>
      <c r="H4" s="359"/>
      <c r="I4" s="359"/>
      <c r="J4" s="359"/>
      <c r="K4" s="208"/>
    </row>
    <row r="5" spans="2:11" s="1" customFormat="1" ht="5.25" customHeight="1">
      <c r="B5" s="207"/>
      <c r="C5" s="209"/>
      <c r="D5" s="209"/>
      <c r="E5" s="209"/>
      <c r="F5" s="209"/>
      <c r="G5" s="209"/>
      <c r="H5" s="209"/>
      <c r="I5" s="209"/>
      <c r="J5" s="209"/>
      <c r="K5" s="208"/>
    </row>
    <row r="6" spans="2:11" s="1" customFormat="1" ht="15" customHeight="1">
      <c r="B6" s="207"/>
      <c r="C6" s="357" t="s">
        <v>1209</v>
      </c>
      <c r="D6" s="357"/>
      <c r="E6" s="357"/>
      <c r="F6" s="357"/>
      <c r="G6" s="357"/>
      <c r="H6" s="357"/>
      <c r="I6" s="357"/>
      <c r="J6" s="357"/>
      <c r="K6" s="208"/>
    </row>
    <row r="7" spans="2:11" s="1" customFormat="1" ht="15" customHeight="1">
      <c r="B7" s="211"/>
      <c r="C7" s="357" t="s">
        <v>1210</v>
      </c>
      <c r="D7" s="357"/>
      <c r="E7" s="357"/>
      <c r="F7" s="357"/>
      <c r="G7" s="357"/>
      <c r="H7" s="357"/>
      <c r="I7" s="357"/>
      <c r="J7" s="357"/>
      <c r="K7" s="208"/>
    </row>
    <row r="8" spans="2:11" s="1" customFormat="1" ht="12.75" customHeight="1">
      <c r="B8" s="211"/>
      <c r="C8" s="210"/>
      <c r="D8" s="210"/>
      <c r="E8" s="210"/>
      <c r="F8" s="210"/>
      <c r="G8" s="210"/>
      <c r="H8" s="210"/>
      <c r="I8" s="210"/>
      <c r="J8" s="210"/>
      <c r="K8" s="208"/>
    </row>
    <row r="9" spans="2:11" s="1" customFormat="1" ht="15" customHeight="1">
      <c r="B9" s="211"/>
      <c r="C9" s="357" t="s">
        <v>1211</v>
      </c>
      <c r="D9" s="357"/>
      <c r="E9" s="357"/>
      <c r="F9" s="357"/>
      <c r="G9" s="357"/>
      <c r="H9" s="357"/>
      <c r="I9" s="357"/>
      <c r="J9" s="357"/>
      <c r="K9" s="208"/>
    </row>
    <row r="10" spans="2:11" s="1" customFormat="1" ht="15" customHeight="1">
      <c r="B10" s="211"/>
      <c r="C10" s="210"/>
      <c r="D10" s="357" t="s">
        <v>1212</v>
      </c>
      <c r="E10" s="357"/>
      <c r="F10" s="357"/>
      <c r="G10" s="357"/>
      <c r="H10" s="357"/>
      <c r="I10" s="357"/>
      <c r="J10" s="357"/>
      <c r="K10" s="208"/>
    </row>
    <row r="11" spans="2:11" s="1" customFormat="1" ht="15" customHeight="1">
      <c r="B11" s="211"/>
      <c r="C11" s="212"/>
      <c r="D11" s="357" t="s">
        <v>1213</v>
      </c>
      <c r="E11" s="357"/>
      <c r="F11" s="357"/>
      <c r="G11" s="357"/>
      <c r="H11" s="357"/>
      <c r="I11" s="357"/>
      <c r="J11" s="357"/>
      <c r="K11" s="208"/>
    </row>
    <row r="12" spans="2:11" s="1" customFormat="1" ht="15" customHeight="1">
      <c r="B12" s="211"/>
      <c r="C12" s="212"/>
      <c r="D12" s="210"/>
      <c r="E12" s="210"/>
      <c r="F12" s="210"/>
      <c r="G12" s="210"/>
      <c r="H12" s="210"/>
      <c r="I12" s="210"/>
      <c r="J12" s="210"/>
      <c r="K12" s="208"/>
    </row>
    <row r="13" spans="2:11" s="1" customFormat="1" ht="15" customHeight="1">
      <c r="B13" s="211"/>
      <c r="C13" s="212"/>
      <c r="D13" s="213" t="s">
        <v>1214</v>
      </c>
      <c r="E13" s="210"/>
      <c r="F13" s="210"/>
      <c r="G13" s="210"/>
      <c r="H13" s="210"/>
      <c r="I13" s="210"/>
      <c r="J13" s="210"/>
      <c r="K13" s="208"/>
    </row>
    <row r="14" spans="2:11" s="1" customFormat="1" ht="12.75" customHeight="1">
      <c r="B14" s="211"/>
      <c r="C14" s="212"/>
      <c r="D14" s="212"/>
      <c r="E14" s="212"/>
      <c r="F14" s="212"/>
      <c r="G14" s="212"/>
      <c r="H14" s="212"/>
      <c r="I14" s="212"/>
      <c r="J14" s="212"/>
      <c r="K14" s="208"/>
    </row>
    <row r="15" spans="2:11" s="1" customFormat="1" ht="15" customHeight="1">
      <c r="B15" s="211"/>
      <c r="C15" s="212"/>
      <c r="D15" s="357" t="s">
        <v>1215</v>
      </c>
      <c r="E15" s="357"/>
      <c r="F15" s="357"/>
      <c r="G15" s="357"/>
      <c r="H15" s="357"/>
      <c r="I15" s="357"/>
      <c r="J15" s="357"/>
      <c r="K15" s="208"/>
    </row>
    <row r="16" spans="2:11" s="1" customFormat="1" ht="15" customHeight="1">
      <c r="B16" s="211"/>
      <c r="C16" s="212"/>
      <c r="D16" s="357" t="s">
        <v>1216</v>
      </c>
      <c r="E16" s="357"/>
      <c r="F16" s="357"/>
      <c r="G16" s="357"/>
      <c r="H16" s="357"/>
      <c r="I16" s="357"/>
      <c r="J16" s="357"/>
      <c r="K16" s="208"/>
    </row>
    <row r="17" spans="2:11" s="1" customFormat="1" ht="15" customHeight="1">
      <c r="B17" s="211"/>
      <c r="C17" s="212"/>
      <c r="D17" s="357" t="s">
        <v>1217</v>
      </c>
      <c r="E17" s="357"/>
      <c r="F17" s="357"/>
      <c r="G17" s="357"/>
      <c r="H17" s="357"/>
      <c r="I17" s="357"/>
      <c r="J17" s="357"/>
      <c r="K17" s="208"/>
    </row>
    <row r="18" spans="2:11" s="1" customFormat="1" ht="15" customHeight="1">
      <c r="B18" s="211"/>
      <c r="C18" s="212"/>
      <c r="D18" s="212"/>
      <c r="E18" s="214" t="s">
        <v>74</v>
      </c>
      <c r="F18" s="357" t="s">
        <v>1218</v>
      </c>
      <c r="G18" s="357"/>
      <c r="H18" s="357"/>
      <c r="I18" s="357"/>
      <c r="J18" s="357"/>
      <c r="K18" s="208"/>
    </row>
    <row r="19" spans="2:11" s="1" customFormat="1" ht="15" customHeight="1">
      <c r="B19" s="211"/>
      <c r="C19" s="212"/>
      <c r="D19" s="212"/>
      <c r="E19" s="214" t="s">
        <v>1219</v>
      </c>
      <c r="F19" s="357" t="s">
        <v>1220</v>
      </c>
      <c r="G19" s="357"/>
      <c r="H19" s="357"/>
      <c r="I19" s="357"/>
      <c r="J19" s="357"/>
      <c r="K19" s="208"/>
    </row>
    <row r="20" spans="2:11" s="1" customFormat="1" ht="15" customHeight="1">
      <c r="B20" s="211"/>
      <c r="C20" s="212"/>
      <c r="D20" s="212"/>
      <c r="E20" s="214" t="s">
        <v>1221</v>
      </c>
      <c r="F20" s="357" t="s">
        <v>1222</v>
      </c>
      <c r="G20" s="357"/>
      <c r="H20" s="357"/>
      <c r="I20" s="357"/>
      <c r="J20" s="357"/>
      <c r="K20" s="208"/>
    </row>
    <row r="21" spans="2:11" s="1" customFormat="1" ht="15" customHeight="1">
      <c r="B21" s="211"/>
      <c r="C21" s="212"/>
      <c r="D21" s="212"/>
      <c r="E21" s="214" t="s">
        <v>1223</v>
      </c>
      <c r="F21" s="357" t="s">
        <v>1224</v>
      </c>
      <c r="G21" s="357"/>
      <c r="H21" s="357"/>
      <c r="I21" s="357"/>
      <c r="J21" s="357"/>
      <c r="K21" s="208"/>
    </row>
    <row r="22" spans="2:11" s="1" customFormat="1" ht="15" customHeight="1">
      <c r="B22" s="211"/>
      <c r="C22" s="212"/>
      <c r="D22" s="212"/>
      <c r="E22" s="214" t="s">
        <v>1192</v>
      </c>
      <c r="F22" s="357" t="s">
        <v>1193</v>
      </c>
      <c r="G22" s="357"/>
      <c r="H22" s="357"/>
      <c r="I22" s="357"/>
      <c r="J22" s="357"/>
      <c r="K22" s="208"/>
    </row>
    <row r="23" spans="2:11" s="1" customFormat="1" ht="15" customHeight="1">
      <c r="B23" s="211"/>
      <c r="C23" s="212"/>
      <c r="D23" s="212"/>
      <c r="E23" s="214" t="s">
        <v>1225</v>
      </c>
      <c r="F23" s="357" t="s">
        <v>1226</v>
      </c>
      <c r="G23" s="357"/>
      <c r="H23" s="357"/>
      <c r="I23" s="357"/>
      <c r="J23" s="357"/>
      <c r="K23" s="208"/>
    </row>
    <row r="24" spans="2:11" s="1" customFormat="1" ht="12.75" customHeight="1">
      <c r="B24" s="211"/>
      <c r="C24" s="212"/>
      <c r="D24" s="212"/>
      <c r="E24" s="212"/>
      <c r="F24" s="212"/>
      <c r="G24" s="212"/>
      <c r="H24" s="212"/>
      <c r="I24" s="212"/>
      <c r="J24" s="212"/>
      <c r="K24" s="208"/>
    </row>
    <row r="25" spans="2:11" s="1" customFormat="1" ht="15" customHeight="1">
      <c r="B25" s="211"/>
      <c r="C25" s="357" t="s">
        <v>1227</v>
      </c>
      <c r="D25" s="357"/>
      <c r="E25" s="357"/>
      <c r="F25" s="357"/>
      <c r="G25" s="357"/>
      <c r="H25" s="357"/>
      <c r="I25" s="357"/>
      <c r="J25" s="357"/>
      <c r="K25" s="208"/>
    </row>
    <row r="26" spans="2:11" s="1" customFormat="1" ht="15" customHeight="1">
      <c r="B26" s="211"/>
      <c r="C26" s="357" t="s">
        <v>1228</v>
      </c>
      <c r="D26" s="357"/>
      <c r="E26" s="357"/>
      <c r="F26" s="357"/>
      <c r="G26" s="357"/>
      <c r="H26" s="357"/>
      <c r="I26" s="357"/>
      <c r="J26" s="357"/>
      <c r="K26" s="208"/>
    </row>
    <row r="27" spans="2:11" s="1" customFormat="1" ht="15" customHeight="1">
      <c r="B27" s="211"/>
      <c r="C27" s="210"/>
      <c r="D27" s="357" t="s">
        <v>1229</v>
      </c>
      <c r="E27" s="357"/>
      <c r="F27" s="357"/>
      <c r="G27" s="357"/>
      <c r="H27" s="357"/>
      <c r="I27" s="357"/>
      <c r="J27" s="357"/>
      <c r="K27" s="208"/>
    </row>
    <row r="28" spans="2:11" s="1" customFormat="1" ht="15" customHeight="1">
      <c r="B28" s="211"/>
      <c r="C28" s="212"/>
      <c r="D28" s="357" t="s">
        <v>1230</v>
      </c>
      <c r="E28" s="357"/>
      <c r="F28" s="357"/>
      <c r="G28" s="357"/>
      <c r="H28" s="357"/>
      <c r="I28" s="357"/>
      <c r="J28" s="357"/>
      <c r="K28" s="208"/>
    </row>
    <row r="29" spans="2:11" s="1" customFormat="1" ht="12.75" customHeight="1">
      <c r="B29" s="211"/>
      <c r="C29" s="212"/>
      <c r="D29" s="212"/>
      <c r="E29" s="212"/>
      <c r="F29" s="212"/>
      <c r="G29" s="212"/>
      <c r="H29" s="212"/>
      <c r="I29" s="212"/>
      <c r="J29" s="212"/>
      <c r="K29" s="208"/>
    </row>
    <row r="30" spans="2:11" s="1" customFormat="1" ht="15" customHeight="1">
      <c r="B30" s="211"/>
      <c r="C30" s="212"/>
      <c r="D30" s="357" t="s">
        <v>1231</v>
      </c>
      <c r="E30" s="357"/>
      <c r="F30" s="357"/>
      <c r="G30" s="357"/>
      <c r="H30" s="357"/>
      <c r="I30" s="357"/>
      <c r="J30" s="357"/>
      <c r="K30" s="208"/>
    </row>
    <row r="31" spans="2:11" s="1" customFormat="1" ht="15" customHeight="1">
      <c r="B31" s="211"/>
      <c r="C31" s="212"/>
      <c r="D31" s="357" t="s">
        <v>1232</v>
      </c>
      <c r="E31" s="357"/>
      <c r="F31" s="357"/>
      <c r="G31" s="357"/>
      <c r="H31" s="357"/>
      <c r="I31" s="357"/>
      <c r="J31" s="357"/>
      <c r="K31" s="208"/>
    </row>
    <row r="32" spans="2:11" s="1" customFormat="1" ht="12.75" customHeight="1">
      <c r="B32" s="211"/>
      <c r="C32" s="212"/>
      <c r="D32" s="212"/>
      <c r="E32" s="212"/>
      <c r="F32" s="212"/>
      <c r="G32" s="212"/>
      <c r="H32" s="212"/>
      <c r="I32" s="212"/>
      <c r="J32" s="212"/>
      <c r="K32" s="208"/>
    </row>
    <row r="33" spans="2:11" s="1" customFormat="1" ht="15" customHeight="1">
      <c r="B33" s="211"/>
      <c r="C33" s="212"/>
      <c r="D33" s="357" t="s">
        <v>1233</v>
      </c>
      <c r="E33" s="357"/>
      <c r="F33" s="357"/>
      <c r="G33" s="357"/>
      <c r="H33" s="357"/>
      <c r="I33" s="357"/>
      <c r="J33" s="357"/>
      <c r="K33" s="208"/>
    </row>
    <row r="34" spans="2:11" s="1" customFormat="1" ht="15" customHeight="1">
      <c r="B34" s="211"/>
      <c r="C34" s="212"/>
      <c r="D34" s="357" t="s">
        <v>1234</v>
      </c>
      <c r="E34" s="357"/>
      <c r="F34" s="357"/>
      <c r="G34" s="357"/>
      <c r="H34" s="357"/>
      <c r="I34" s="357"/>
      <c r="J34" s="357"/>
      <c r="K34" s="208"/>
    </row>
    <row r="35" spans="2:11" s="1" customFormat="1" ht="15" customHeight="1">
      <c r="B35" s="211"/>
      <c r="C35" s="212"/>
      <c r="D35" s="357" t="s">
        <v>1235</v>
      </c>
      <c r="E35" s="357"/>
      <c r="F35" s="357"/>
      <c r="G35" s="357"/>
      <c r="H35" s="357"/>
      <c r="I35" s="357"/>
      <c r="J35" s="357"/>
      <c r="K35" s="208"/>
    </row>
    <row r="36" spans="2:11" s="1" customFormat="1" ht="15" customHeight="1">
      <c r="B36" s="211"/>
      <c r="C36" s="212"/>
      <c r="D36" s="210"/>
      <c r="E36" s="213" t="s">
        <v>118</v>
      </c>
      <c r="F36" s="210"/>
      <c r="G36" s="357" t="s">
        <v>1236</v>
      </c>
      <c r="H36" s="357"/>
      <c r="I36" s="357"/>
      <c r="J36" s="357"/>
      <c r="K36" s="208"/>
    </row>
    <row r="37" spans="2:11" s="1" customFormat="1" ht="30.75" customHeight="1">
      <c r="B37" s="211"/>
      <c r="C37" s="212"/>
      <c r="D37" s="210"/>
      <c r="E37" s="213" t="s">
        <v>1237</v>
      </c>
      <c r="F37" s="210"/>
      <c r="G37" s="357" t="s">
        <v>1238</v>
      </c>
      <c r="H37" s="357"/>
      <c r="I37" s="357"/>
      <c r="J37" s="357"/>
      <c r="K37" s="208"/>
    </row>
    <row r="38" spans="2:11" s="1" customFormat="1" ht="15" customHeight="1">
      <c r="B38" s="211"/>
      <c r="C38" s="212"/>
      <c r="D38" s="210"/>
      <c r="E38" s="213" t="s">
        <v>48</v>
      </c>
      <c r="F38" s="210"/>
      <c r="G38" s="357" t="s">
        <v>1239</v>
      </c>
      <c r="H38" s="357"/>
      <c r="I38" s="357"/>
      <c r="J38" s="357"/>
      <c r="K38" s="208"/>
    </row>
    <row r="39" spans="2:11" s="1" customFormat="1" ht="15" customHeight="1">
      <c r="B39" s="211"/>
      <c r="C39" s="212"/>
      <c r="D39" s="210"/>
      <c r="E39" s="213" t="s">
        <v>49</v>
      </c>
      <c r="F39" s="210"/>
      <c r="G39" s="357" t="s">
        <v>1240</v>
      </c>
      <c r="H39" s="357"/>
      <c r="I39" s="357"/>
      <c r="J39" s="357"/>
      <c r="K39" s="208"/>
    </row>
    <row r="40" spans="2:11" s="1" customFormat="1" ht="15" customHeight="1">
      <c r="B40" s="211"/>
      <c r="C40" s="212"/>
      <c r="D40" s="210"/>
      <c r="E40" s="213" t="s">
        <v>119</v>
      </c>
      <c r="F40" s="210"/>
      <c r="G40" s="357" t="s">
        <v>1241</v>
      </c>
      <c r="H40" s="357"/>
      <c r="I40" s="357"/>
      <c r="J40" s="357"/>
      <c r="K40" s="208"/>
    </row>
    <row r="41" spans="2:11" s="1" customFormat="1" ht="15" customHeight="1">
      <c r="B41" s="211"/>
      <c r="C41" s="212"/>
      <c r="D41" s="210"/>
      <c r="E41" s="213" t="s">
        <v>120</v>
      </c>
      <c r="F41" s="210"/>
      <c r="G41" s="357" t="s">
        <v>1242</v>
      </c>
      <c r="H41" s="357"/>
      <c r="I41" s="357"/>
      <c r="J41" s="357"/>
      <c r="K41" s="208"/>
    </row>
    <row r="42" spans="2:11" s="1" customFormat="1" ht="15" customHeight="1">
      <c r="B42" s="211"/>
      <c r="C42" s="212"/>
      <c r="D42" s="210"/>
      <c r="E42" s="213" t="s">
        <v>1243</v>
      </c>
      <c r="F42" s="210"/>
      <c r="G42" s="357" t="s">
        <v>1244</v>
      </c>
      <c r="H42" s="357"/>
      <c r="I42" s="357"/>
      <c r="J42" s="357"/>
      <c r="K42" s="208"/>
    </row>
    <row r="43" spans="2:11" s="1" customFormat="1" ht="15" customHeight="1">
      <c r="B43" s="211"/>
      <c r="C43" s="212"/>
      <c r="D43" s="210"/>
      <c r="E43" s="213"/>
      <c r="F43" s="210"/>
      <c r="G43" s="357" t="s">
        <v>1245</v>
      </c>
      <c r="H43" s="357"/>
      <c r="I43" s="357"/>
      <c r="J43" s="357"/>
      <c r="K43" s="208"/>
    </row>
    <row r="44" spans="2:11" s="1" customFormat="1" ht="15" customHeight="1">
      <c r="B44" s="211"/>
      <c r="C44" s="212"/>
      <c r="D44" s="210"/>
      <c r="E44" s="213" t="s">
        <v>1246</v>
      </c>
      <c r="F44" s="210"/>
      <c r="G44" s="357" t="s">
        <v>1247</v>
      </c>
      <c r="H44" s="357"/>
      <c r="I44" s="357"/>
      <c r="J44" s="357"/>
      <c r="K44" s="208"/>
    </row>
    <row r="45" spans="2:11" s="1" customFormat="1" ht="15" customHeight="1">
      <c r="B45" s="211"/>
      <c r="C45" s="212"/>
      <c r="D45" s="210"/>
      <c r="E45" s="213" t="s">
        <v>122</v>
      </c>
      <c r="F45" s="210"/>
      <c r="G45" s="357" t="s">
        <v>1248</v>
      </c>
      <c r="H45" s="357"/>
      <c r="I45" s="357"/>
      <c r="J45" s="357"/>
      <c r="K45" s="208"/>
    </row>
    <row r="46" spans="2:11" s="1" customFormat="1" ht="12.75" customHeight="1">
      <c r="B46" s="211"/>
      <c r="C46" s="212"/>
      <c r="D46" s="210"/>
      <c r="E46" s="210"/>
      <c r="F46" s="210"/>
      <c r="G46" s="210"/>
      <c r="H46" s="210"/>
      <c r="I46" s="210"/>
      <c r="J46" s="210"/>
      <c r="K46" s="208"/>
    </row>
    <row r="47" spans="2:11" s="1" customFormat="1" ht="15" customHeight="1">
      <c r="B47" s="211"/>
      <c r="C47" s="212"/>
      <c r="D47" s="357" t="s">
        <v>1249</v>
      </c>
      <c r="E47" s="357"/>
      <c r="F47" s="357"/>
      <c r="G47" s="357"/>
      <c r="H47" s="357"/>
      <c r="I47" s="357"/>
      <c r="J47" s="357"/>
      <c r="K47" s="208"/>
    </row>
    <row r="48" spans="2:11" s="1" customFormat="1" ht="15" customHeight="1">
      <c r="B48" s="211"/>
      <c r="C48" s="212"/>
      <c r="D48" s="212"/>
      <c r="E48" s="357" t="s">
        <v>1250</v>
      </c>
      <c r="F48" s="357"/>
      <c r="G48" s="357"/>
      <c r="H48" s="357"/>
      <c r="I48" s="357"/>
      <c r="J48" s="357"/>
      <c r="K48" s="208"/>
    </row>
    <row r="49" spans="2:11" s="1" customFormat="1" ht="15" customHeight="1">
      <c r="B49" s="211"/>
      <c r="C49" s="212"/>
      <c r="D49" s="212"/>
      <c r="E49" s="357" t="s">
        <v>1251</v>
      </c>
      <c r="F49" s="357"/>
      <c r="G49" s="357"/>
      <c r="H49" s="357"/>
      <c r="I49" s="357"/>
      <c r="J49" s="357"/>
      <c r="K49" s="208"/>
    </row>
    <row r="50" spans="2:11" s="1" customFormat="1" ht="15" customHeight="1">
      <c r="B50" s="211"/>
      <c r="C50" s="212"/>
      <c r="D50" s="212"/>
      <c r="E50" s="357" t="s">
        <v>1252</v>
      </c>
      <c r="F50" s="357"/>
      <c r="G50" s="357"/>
      <c r="H50" s="357"/>
      <c r="I50" s="357"/>
      <c r="J50" s="357"/>
      <c r="K50" s="208"/>
    </row>
    <row r="51" spans="2:11" s="1" customFormat="1" ht="15" customHeight="1">
      <c r="B51" s="211"/>
      <c r="C51" s="212"/>
      <c r="D51" s="357" t="s">
        <v>1253</v>
      </c>
      <c r="E51" s="357"/>
      <c r="F51" s="357"/>
      <c r="G51" s="357"/>
      <c r="H51" s="357"/>
      <c r="I51" s="357"/>
      <c r="J51" s="357"/>
      <c r="K51" s="208"/>
    </row>
    <row r="52" spans="2:11" s="1" customFormat="1" ht="25.5" customHeight="1">
      <c r="B52" s="207"/>
      <c r="C52" s="359" t="s">
        <v>1254</v>
      </c>
      <c r="D52" s="359"/>
      <c r="E52" s="359"/>
      <c r="F52" s="359"/>
      <c r="G52" s="359"/>
      <c r="H52" s="359"/>
      <c r="I52" s="359"/>
      <c r="J52" s="359"/>
      <c r="K52" s="208"/>
    </row>
    <row r="53" spans="2:11" s="1" customFormat="1" ht="5.25" customHeight="1">
      <c r="B53" s="207"/>
      <c r="C53" s="209"/>
      <c r="D53" s="209"/>
      <c r="E53" s="209"/>
      <c r="F53" s="209"/>
      <c r="G53" s="209"/>
      <c r="H53" s="209"/>
      <c r="I53" s="209"/>
      <c r="J53" s="209"/>
      <c r="K53" s="208"/>
    </row>
    <row r="54" spans="2:11" s="1" customFormat="1" ht="15" customHeight="1">
      <c r="B54" s="207"/>
      <c r="C54" s="357" t="s">
        <v>1255</v>
      </c>
      <c r="D54" s="357"/>
      <c r="E54" s="357"/>
      <c r="F54" s="357"/>
      <c r="G54" s="357"/>
      <c r="H54" s="357"/>
      <c r="I54" s="357"/>
      <c r="J54" s="357"/>
      <c r="K54" s="208"/>
    </row>
    <row r="55" spans="2:11" s="1" customFormat="1" ht="15" customHeight="1">
      <c r="B55" s="207"/>
      <c r="C55" s="357" t="s">
        <v>1256</v>
      </c>
      <c r="D55" s="357"/>
      <c r="E55" s="357"/>
      <c r="F55" s="357"/>
      <c r="G55" s="357"/>
      <c r="H55" s="357"/>
      <c r="I55" s="357"/>
      <c r="J55" s="357"/>
      <c r="K55" s="208"/>
    </row>
    <row r="56" spans="2:11" s="1" customFormat="1" ht="12.75" customHeight="1">
      <c r="B56" s="207"/>
      <c r="C56" s="210"/>
      <c r="D56" s="210"/>
      <c r="E56" s="210"/>
      <c r="F56" s="210"/>
      <c r="G56" s="210"/>
      <c r="H56" s="210"/>
      <c r="I56" s="210"/>
      <c r="J56" s="210"/>
      <c r="K56" s="208"/>
    </row>
    <row r="57" spans="2:11" s="1" customFormat="1" ht="15" customHeight="1">
      <c r="B57" s="207"/>
      <c r="C57" s="357" t="s">
        <v>1257</v>
      </c>
      <c r="D57" s="357"/>
      <c r="E57" s="357"/>
      <c r="F57" s="357"/>
      <c r="G57" s="357"/>
      <c r="H57" s="357"/>
      <c r="I57" s="357"/>
      <c r="J57" s="357"/>
      <c r="K57" s="208"/>
    </row>
    <row r="58" spans="2:11" s="1" customFormat="1" ht="15" customHeight="1">
      <c r="B58" s="207"/>
      <c r="C58" s="212"/>
      <c r="D58" s="357" t="s">
        <v>1258</v>
      </c>
      <c r="E58" s="357"/>
      <c r="F58" s="357"/>
      <c r="G58" s="357"/>
      <c r="H58" s="357"/>
      <c r="I58" s="357"/>
      <c r="J58" s="357"/>
      <c r="K58" s="208"/>
    </row>
    <row r="59" spans="2:11" s="1" customFormat="1" ht="15" customHeight="1">
      <c r="B59" s="207"/>
      <c r="C59" s="212"/>
      <c r="D59" s="357" t="s">
        <v>1259</v>
      </c>
      <c r="E59" s="357"/>
      <c r="F59" s="357"/>
      <c r="G59" s="357"/>
      <c r="H59" s="357"/>
      <c r="I59" s="357"/>
      <c r="J59" s="357"/>
      <c r="K59" s="208"/>
    </row>
    <row r="60" spans="2:11" s="1" customFormat="1" ht="15" customHeight="1">
      <c r="B60" s="207"/>
      <c r="C60" s="212"/>
      <c r="D60" s="357" t="s">
        <v>1260</v>
      </c>
      <c r="E60" s="357"/>
      <c r="F60" s="357"/>
      <c r="G60" s="357"/>
      <c r="H60" s="357"/>
      <c r="I60" s="357"/>
      <c r="J60" s="357"/>
      <c r="K60" s="208"/>
    </row>
    <row r="61" spans="2:11" s="1" customFormat="1" ht="15" customHeight="1">
      <c r="B61" s="207"/>
      <c r="C61" s="212"/>
      <c r="D61" s="357" t="s">
        <v>1261</v>
      </c>
      <c r="E61" s="357"/>
      <c r="F61" s="357"/>
      <c r="G61" s="357"/>
      <c r="H61" s="357"/>
      <c r="I61" s="357"/>
      <c r="J61" s="357"/>
      <c r="K61" s="208"/>
    </row>
    <row r="62" spans="2:11" s="1" customFormat="1" ht="15" customHeight="1">
      <c r="B62" s="207"/>
      <c r="C62" s="212"/>
      <c r="D62" s="361" t="s">
        <v>1262</v>
      </c>
      <c r="E62" s="361"/>
      <c r="F62" s="361"/>
      <c r="G62" s="361"/>
      <c r="H62" s="361"/>
      <c r="I62" s="361"/>
      <c r="J62" s="361"/>
      <c r="K62" s="208"/>
    </row>
    <row r="63" spans="2:11" s="1" customFormat="1" ht="15" customHeight="1">
      <c r="B63" s="207"/>
      <c r="C63" s="212"/>
      <c r="D63" s="357" t="s">
        <v>1263</v>
      </c>
      <c r="E63" s="357"/>
      <c r="F63" s="357"/>
      <c r="G63" s="357"/>
      <c r="H63" s="357"/>
      <c r="I63" s="357"/>
      <c r="J63" s="357"/>
      <c r="K63" s="208"/>
    </row>
    <row r="64" spans="2:11" s="1" customFormat="1" ht="12.75" customHeight="1">
      <c r="B64" s="207"/>
      <c r="C64" s="212"/>
      <c r="D64" s="212"/>
      <c r="E64" s="215"/>
      <c r="F64" s="212"/>
      <c r="G64" s="212"/>
      <c r="H64" s="212"/>
      <c r="I64" s="212"/>
      <c r="J64" s="212"/>
      <c r="K64" s="208"/>
    </row>
    <row r="65" spans="2:11" s="1" customFormat="1" ht="15" customHeight="1">
      <c r="B65" s="207"/>
      <c r="C65" s="212"/>
      <c r="D65" s="357" t="s">
        <v>1264</v>
      </c>
      <c r="E65" s="357"/>
      <c r="F65" s="357"/>
      <c r="G65" s="357"/>
      <c r="H65" s="357"/>
      <c r="I65" s="357"/>
      <c r="J65" s="357"/>
      <c r="K65" s="208"/>
    </row>
    <row r="66" spans="2:11" s="1" customFormat="1" ht="15" customHeight="1">
      <c r="B66" s="207"/>
      <c r="C66" s="212"/>
      <c r="D66" s="361" t="s">
        <v>1265</v>
      </c>
      <c r="E66" s="361"/>
      <c r="F66" s="361"/>
      <c r="G66" s="361"/>
      <c r="H66" s="361"/>
      <c r="I66" s="361"/>
      <c r="J66" s="361"/>
      <c r="K66" s="208"/>
    </row>
    <row r="67" spans="2:11" s="1" customFormat="1" ht="15" customHeight="1">
      <c r="B67" s="207"/>
      <c r="C67" s="212"/>
      <c r="D67" s="357" t="s">
        <v>1266</v>
      </c>
      <c r="E67" s="357"/>
      <c r="F67" s="357"/>
      <c r="G67" s="357"/>
      <c r="H67" s="357"/>
      <c r="I67" s="357"/>
      <c r="J67" s="357"/>
      <c r="K67" s="208"/>
    </row>
    <row r="68" spans="2:11" s="1" customFormat="1" ht="15" customHeight="1">
      <c r="B68" s="207"/>
      <c r="C68" s="212"/>
      <c r="D68" s="357" t="s">
        <v>1267</v>
      </c>
      <c r="E68" s="357"/>
      <c r="F68" s="357"/>
      <c r="G68" s="357"/>
      <c r="H68" s="357"/>
      <c r="I68" s="357"/>
      <c r="J68" s="357"/>
      <c r="K68" s="208"/>
    </row>
    <row r="69" spans="2:11" s="1" customFormat="1" ht="15" customHeight="1">
      <c r="B69" s="207"/>
      <c r="C69" s="212"/>
      <c r="D69" s="357" t="s">
        <v>1268</v>
      </c>
      <c r="E69" s="357"/>
      <c r="F69" s="357"/>
      <c r="G69" s="357"/>
      <c r="H69" s="357"/>
      <c r="I69" s="357"/>
      <c r="J69" s="357"/>
      <c r="K69" s="208"/>
    </row>
    <row r="70" spans="2:11" s="1" customFormat="1" ht="15" customHeight="1">
      <c r="B70" s="207"/>
      <c r="C70" s="212"/>
      <c r="D70" s="357" t="s">
        <v>1269</v>
      </c>
      <c r="E70" s="357"/>
      <c r="F70" s="357"/>
      <c r="G70" s="357"/>
      <c r="H70" s="357"/>
      <c r="I70" s="357"/>
      <c r="J70" s="357"/>
      <c r="K70" s="208"/>
    </row>
    <row r="71" spans="2:11" s="1" customFormat="1" ht="12.75" customHeight="1">
      <c r="B71" s="216"/>
      <c r="C71" s="217"/>
      <c r="D71" s="217"/>
      <c r="E71" s="217"/>
      <c r="F71" s="217"/>
      <c r="G71" s="217"/>
      <c r="H71" s="217"/>
      <c r="I71" s="217"/>
      <c r="J71" s="217"/>
      <c r="K71" s="218"/>
    </row>
    <row r="72" spans="2:11" s="1" customFormat="1" ht="18.75" customHeight="1">
      <c r="B72" s="219"/>
      <c r="C72" s="219"/>
      <c r="D72" s="219"/>
      <c r="E72" s="219"/>
      <c r="F72" s="219"/>
      <c r="G72" s="219"/>
      <c r="H72" s="219"/>
      <c r="I72" s="219"/>
      <c r="J72" s="219"/>
      <c r="K72" s="220"/>
    </row>
    <row r="73" spans="2:11" s="1" customFormat="1" ht="18.75" customHeight="1">
      <c r="B73" s="220"/>
      <c r="C73" s="220"/>
      <c r="D73" s="220"/>
      <c r="E73" s="220"/>
      <c r="F73" s="220"/>
      <c r="G73" s="220"/>
      <c r="H73" s="220"/>
      <c r="I73" s="220"/>
      <c r="J73" s="220"/>
      <c r="K73" s="220"/>
    </row>
    <row r="74" spans="2:11" s="1" customFormat="1" ht="7.5" customHeight="1">
      <c r="B74" s="221"/>
      <c r="C74" s="222"/>
      <c r="D74" s="222"/>
      <c r="E74" s="222"/>
      <c r="F74" s="222"/>
      <c r="G74" s="222"/>
      <c r="H74" s="222"/>
      <c r="I74" s="222"/>
      <c r="J74" s="222"/>
      <c r="K74" s="223"/>
    </row>
    <row r="75" spans="2:11" s="1" customFormat="1" ht="45" customHeight="1">
      <c r="B75" s="224"/>
      <c r="C75" s="360" t="s">
        <v>1270</v>
      </c>
      <c r="D75" s="360"/>
      <c r="E75" s="360"/>
      <c r="F75" s="360"/>
      <c r="G75" s="360"/>
      <c r="H75" s="360"/>
      <c r="I75" s="360"/>
      <c r="J75" s="360"/>
      <c r="K75" s="225"/>
    </row>
    <row r="76" spans="2:11" s="1" customFormat="1" ht="17.25" customHeight="1">
      <c r="B76" s="224"/>
      <c r="C76" s="226" t="s">
        <v>1271</v>
      </c>
      <c r="D76" s="226"/>
      <c r="E76" s="226"/>
      <c r="F76" s="226" t="s">
        <v>1272</v>
      </c>
      <c r="G76" s="227"/>
      <c r="H76" s="226" t="s">
        <v>49</v>
      </c>
      <c r="I76" s="226" t="s">
        <v>52</v>
      </c>
      <c r="J76" s="226" t="s">
        <v>1273</v>
      </c>
      <c r="K76" s="225"/>
    </row>
    <row r="77" spans="2:11" s="1" customFormat="1" ht="17.25" customHeight="1">
      <c r="B77" s="224"/>
      <c r="C77" s="228" t="s">
        <v>1274</v>
      </c>
      <c r="D77" s="228"/>
      <c r="E77" s="228"/>
      <c r="F77" s="229" t="s">
        <v>1275</v>
      </c>
      <c r="G77" s="230"/>
      <c r="H77" s="228"/>
      <c r="I77" s="228"/>
      <c r="J77" s="228" t="s">
        <v>1276</v>
      </c>
      <c r="K77" s="225"/>
    </row>
    <row r="78" spans="2:11" s="1" customFormat="1" ht="5.25" customHeight="1">
      <c r="B78" s="224"/>
      <c r="C78" s="231"/>
      <c r="D78" s="231"/>
      <c r="E78" s="231"/>
      <c r="F78" s="231"/>
      <c r="G78" s="232"/>
      <c r="H78" s="231"/>
      <c r="I78" s="231"/>
      <c r="J78" s="231"/>
      <c r="K78" s="225"/>
    </row>
    <row r="79" spans="2:11" s="1" customFormat="1" ht="15" customHeight="1">
      <c r="B79" s="224"/>
      <c r="C79" s="213" t="s">
        <v>48</v>
      </c>
      <c r="D79" s="233"/>
      <c r="E79" s="233"/>
      <c r="F79" s="234" t="s">
        <v>1277</v>
      </c>
      <c r="G79" s="235"/>
      <c r="H79" s="213" t="s">
        <v>1278</v>
      </c>
      <c r="I79" s="213" t="s">
        <v>1279</v>
      </c>
      <c r="J79" s="213">
        <v>20</v>
      </c>
      <c r="K79" s="225"/>
    </row>
    <row r="80" spans="2:11" s="1" customFormat="1" ht="15" customHeight="1">
      <c r="B80" s="224"/>
      <c r="C80" s="213" t="s">
        <v>1280</v>
      </c>
      <c r="D80" s="213"/>
      <c r="E80" s="213"/>
      <c r="F80" s="234" t="s">
        <v>1277</v>
      </c>
      <c r="G80" s="235"/>
      <c r="H80" s="213" t="s">
        <v>1281</v>
      </c>
      <c r="I80" s="213" t="s">
        <v>1279</v>
      </c>
      <c r="J80" s="213">
        <v>120</v>
      </c>
      <c r="K80" s="225"/>
    </row>
    <row r="81" spans="2:11" s="1" customFormat="1" ht="15" customHeight="1">
      <c r="B81" s="236"/>
      <c r="C81" s="213" t="s">
        <v>1282</v>
      </c>
      <c r="D81" s="213"/>
      <c r="E81" s="213"/>
      <c r="F81" s="234" t="s">
        <v>1283</v>
      </c>
      <c r="G81" s="235"/>
      <c r="H81" s="213" t="s">
        <v>1284</v>
      </c>
      <c r="I81" s="213" t="s">
        <v>1279</v>
      </c>
      <c r="J81" s="213">
        <v>50</v>
      </c>
      <c r="K81" s="225"/>
    </row>
    <row r="82" spans="2:11" s="1" customFormat="1" ht="15" customHeight="1">
      <c r="B82" s="236"/>
      <c r="C82" s="213" t="s">
        <v>1285</v>
      </c>
      <c r="D82" s="213"/>
      <c r="E82" s="213"/>
      <c r="F82" s="234" t="s">
        <v>1277</v>
      </c>
      <c r="G82" s="235"/>
      <c r="H82" s="213" t="s">
        <v>1286</v>
      </c>
      <c r="I82" s="213" t="s">
        <v>1287</v>
      </c>
      <c r="J82" s="213"/>
      <c r="K82" s="225"/>
    </row>
    <row r="83" spans="2:11" s="1" customFormat="1" ht="15" customHeight="1">
      <c r="B83" s="236"/>
      <c r="C83" s="237" t="s">
        <v>1288</v>
      </c>
      <c r="D83" s="237"/>
      <c r="E83" s="237"/>
      <c r="F83" s="238" t="s">
        <v>1283</v>
      </c>
      <c r="G83" s="237"/>
      <c r="H83" s="237" t="s">
        <v>1289</v>
      </c>
      <c r="I83" s="237" t="s">
        <v>1279</v>
      </c>
      <c r="J83" s="237">
        <v>15</v>
      </c>
      <c r="K83" s="225"/>
    </row>
    <row r="84" spans="2:11" s="1" customFormat="1" ht="15" customHeight="1">
      <c r="B84" s="236"/>
      <c r="C84" s="237" t="s">
        <v>1290</v>
      </c>
      <c r="D84" s="237"/>
      <c r="E84" s="237"/>
      <c r="F84" s="238" t="s">
        <v>1283</v>
      </c>
      <c r="G84" s="237"/>
      <c r="H84" s="237" t="s">
        <v>1291</v>
      </c>
      <c r="I84" s="237" t="s">
        <v>1279</v>
      </c>
      <c r="J84" s="237">
        <v>15</v>
      </c>
      <c r="K84" s="225"/>
    </row>
    <row r="85" spans="2:11" s="1" customFormat="1" ht="15" customHeight="1">
      <c r="B85" s="236"/>
      <c r="C85" s="237" t="s">
        <v>1292</v>
      </c>
      <c r="D85" s="237"/>
      <c r="E85" s="237"/>
      <c r="F85" s="238" t="s">
        <v>1283</v>
      </c>
      <c r="G85" s="237"/>
      <c r="H85" s="237" t="s">
        <v>1293</v>
      </c>
      <c r="I85" s="237" t="s">
        <v>1279</v>
      </c>
      <c r="J85" s="237">
        <v>20</v>
      </c>
      <c r="K85" s="225"/>
    </row>
    <row r="86" spans="2:11" s="1" customFormat="1" ht="15" customHeight="1">
      <c r="B86" s="236"/>
      <c r="C86" s="237" t="s">
        <v>1294</v>
      </c>
      <c r="D86" s="237"/>
      <c r="E86" s="237"/>
      <c r="F86" s="238" t="s">
        <v>1283</v>
      </c>
      <c r="G86" s="237"/>
      <c r="H86" s="237" t="s">
        <v>1295</v>
      </c>
      <c r="I86" s="237" t="s">
        <v>1279</v>
      </c>
      <c r="J86" s="237">
        <v>20</v>
      </c>
      <c r="K86" s="225"/>
    </row>
    <row r="87" spans="2:11" s="1" customFormat="1" ht="15" customHeight="1">
      <c r="B87" s="236"/>
      <c r="C87" s="213" t="s">
        <v>1296</v>
      </c>
      <c r="D87" s="213"/>
      <c r="E87" s="213"/>
      <c r="F87" s="234" t="s">
        <v>1283</v>
      </c>
      <c r="G87" s="235"/>
      <c r="H87" s="213" t="s">
        <v>1297</v>
      </c>
      <c r="I87" s="213" t="s">
        <v>1279</v>
      </c>
      <c r="J87" s="213">
        <v>50</v>
      </c>
      <c r="K87" s="225"/>
    </row>
    <row r="88" spans="2:11" s="1" customFormat="1" ht="15" customHeight="1">
      <c r="B88" s="236"/>
      <c r="C88" s="213" t="s">
        <v>1298</v>
      </c>
      <c r="D88" s="213"/>
      <c r="E88" s="213"/>
      <c r="F88" s="234" t="s">
        <v>1283</v>
      </c>
      <c r="G88" s="235"/>
      <c r="H88" s="213" t="s">
        <v>1299</v>
      </c>
      <c r="I88" s="213" t="s">
        <v>1279</v>
      </c>
      <c r="J88" s="213">
        <v>20</v>
      </c>
      <c r="K88" s="225"/>
    </row>
    <row r="89" spans="2:11" s="1" customFormat="1" ht="15" customHeight="1">
      <c r="B89" s="236"/>
      <c r="C89" s="213" t="s">
        <v>1300</v>
      </c>
      <c r="D89" s="213"/>
      <c r="E89" s="213"/>
      <c r="F89" s="234" t="s">
        <v>1283</v>
      </c>
      <c r="G89" s="235"/>
      <c r="H89" s="213" t="s">
        <v>1301</v>
      </c>
      <c r="I89" s="213" t="s">
        <v>1279</v>
      </c>
      <c r="J89" s="213">
        <v>20</v>
      </c>
      <c r="K89" s="225"/>
    </row>
    <row r="90" spans="2:11" s="1" customFormat="1" ht="15" customHeight="1">
      <c r="B90" s="236"/>
      <c r="C90" s="213" t="s">
        <v>1302</v>
      </c>
      <c r="D90" s="213"/>
      <c r="E90" s="213"/>
      <c r="F90" s="234" t="s">
        <v>1283</v>
      </c>
      <c r="G90" s="235"/>
      <c r="H90" s="213" t="s">
        <v>1303</v>
      </c>
      <c r="I90" s="213" t="s">
        <v>1279</v>
      </c>
      <c r="J90" s="213">
        <v>50</v>
      </c>
      <c r="K90" s="225"/>
    </row>
    <row r="91" spans="2:11" s="1" customFormat="1" ht="15" customHeight="1">
      <c r="B91" s="236"/>
      <c r="C91" s="213" t="s">
        <v>1304</v>
      </c>
      <c r="D91" s="213"/>
      <c r="E91" s="213"/>
      <c r="F91" s="234" t="s">
        <v>1283</v>
      </c>
      <c r="G91" s="235"/>
      <c r="H91" s="213" t="s">
        <v>1304</v>
      </c>
      <c r="I91" s="213" t="s">
        <v>1279</v>
      </c>
      <c r="J91" s="213">
        <v>50</v>
      </c>
      <c r="K91" s="225"/>
    </row>
    <row r="92" spans="2:11" s="1" customFormat="1" ht="15" customHeight="1">
      <c r="B92" s="236"/>
      <c r="C92" s="213" t="s">
        <v>1305</v>
      </c>
      <c r="D92" s="213"/>
      <c r="E92" s="213"/>
      <c r="F92" s="234" t="s">
        <v>1283</v>
      </c>
      <c r="G92" s="235"/>
      <c r="H92" s="213" t="s">
        <v>1306</v>
      </c>
      <c r="I92" s="213" t="s">
        <v>1279</v>
      </c>
      <c r="J92" s="213">
        <v>255</v>
      </c>
      <c r="K92" s="225"/>
    </row>
    <row r="93" spans="2:11" s="1" customFormat="1" ht="15" customHeight="1">
      <c r="B93" s="236"/>
      <c r="C93" s="213" t="s">
        <v>1307</v>
      </c>
      <c r="D93" s="213"/>
      <c r="E93" s="213"/>
      <c r="F93" s="234" t="s">
        <v>1277</v>
      </c>
      <c r="G93" s="235"/>
      <c r="H93" s="213" t="s">
        <v>1308</v>
      </c>
      <c r="I93" s="213" t="s">
        <v>1309</v>
      </c>
      <c r="J93" s="213"/>
      <c r="K93" s="225"/>
    </row>
    <row r="94" spans="2:11" s="1" customFormat="1" ht="15" customHeight="1">
      <c r="B94" s="236"/>
      <c r="C94" s="213" t="s">
        <v>1310</v>
      </c>
      <c r="D94" s="213"/>
      <c r="E94" s="213"/>
      <c r="F94" s="234" t="s">
        <v>1277</v>
      </c>
      <c r="G94" s="235"/>
      <c r="H94" s="213" t="s">
        <v>1311</v>
      </c>
      <c r="I94" s="213" t="s">
        <v>1312</v>
      </c>
      <c r="J94" s="213"/>
      <c r="K94" s="225"/>
    </row>
    <row r="95" spans="2:11" s="1" customFormat="1" ht="15" customHeight="1">
      <c r="B95" s="236"/>
      <c r="C95" s="213" t="s">
        <v>1313</v>
      </c>
      <c r="D95" s="213"/>
      <c r="E95" s="213"/>
      <c r="F95" s="234" t="s">
        <v>1277</v>
      </c>
      <c r="G95" s="235"/>
      <c r="H95" s="213" t="s">
        <v>1313</v>
      </c>
      <c r="I95" s="213" t="s">
        <v>1312</v>
      </c>
      <c r="J95" s="213"/>
      <c r="K95" s="225"/>
    </row>
    <row r="96" spans="2:11" s="1" customFormat="1" ht="15" customHeight="1">
      <c r="B96" s="236"/>
      <c r="C96" s="213" t="s">
        <v>33</v>
      </c>
      <c r="D96" s="213"/>
      <c r="E96" s="213"/>
      <c r="F96" s="234" t="s">
        <v>1277</v>
      </c>
      <c r="G96" s="235"/>
      <c r="H96" s="213" t="s">
        <v>1314</v>
      </c>
      <c r="I96" s="213" t="s">
        <v>1312</v>
      </c>
      <c r="J96" s="213"/>
      <c r="K96" s="225"/>
    </row>
    <row r="97" spans="2:11" s="1" customFormat="1" ht="15" customHeight="1">
      <c r="B97" s="236"/>
      <c r="C97" s="213" t="s">
        <v>43</v>
      </c>
      <c r="D97" s="213"/>
      <c r="E97" s="213"/>
      <c r="F97" s="234" t="s">
        <v>1277</v>
      </c>
      <c r="G97" s="235"/>
      <c r="H97" s="213" t="s">
        <v>1315</v>
      </c>
      <c r="I97" s="213" t="s">
        <v>1312</v>
      </c>
      <c r="J97" s="213"/>
      <c r="K97" s="225"/>
    </row>
    <row r="98" spans="2:11" s="1" customFormat="1" ht="15" customHeight="1">
      <c r="B98" s="239"/>
      <c r="C98" s="240"/>
      <c r="D98" s="240"/>
      <c r="E98" s="240"/>
      <c r="F98" s="240"/>
      <c r="G98" s="240"/>
      <c r="H98" s="240"/>
      <c r="I98" s="240"/>
      <c r="J98" s="240"/>
      <c r="K98" s="241"/>
    </row>
    <row r="99" spans="2:11" s="1" customFormat="1" ht="18.75" customHeight="1">
      <c r="B99" s="242"/>
      <c r="C99" s="243"/>
      <c r="D99" s="243"/>
      <c r="E99" s="243"/>
      <c r="F99" s="243"/>
      <c r="G99" s="243"/>
      <c r="H99" s="243"/>
      <c r="I99" s="243"/>
      <c r="J99" s="243"/>
      <c r="K99" s="242"/>
    </row>
    <row r="100" spans="2:11" s="1" customFormat="1" ht="18.75" customHeight="1">
      <c r="B100" s="220"/>
      <c r="C100" s="220"/>
      <c r="D100" s="220"/>
      <c r="E100" s="220"/>
      <c r="F100" s="220"/>
      <c r="G100" s="220"/>
      <c r="H100" s="220"/>
      <c r="I100" s="220"/>
      <c r="J100" s="220"/>
      <c r="K100" s="220"/>
    </row>
    <row r="101" spans="2:11" s="1" customFormat="1" ht="7.5" customHeight="1">
      <c r="B101" s="221"/>
      <c r="C101" s="222"/>
      <c r="D101" s="222"/>
      <c r="E101" s="222"/>
      <c r="F101" s="222"/>
      <c r="G101" s="222"/>
      <c r="H101" s="222"/>
      <c r="I101" s="222"/>
      <c r="J101" s="222"/>
      <c r="K101" s="223"/>
    </row>
    <row r="102" spans="2:11" s="1" customFormat="1" ht="45" customHeight="1">
      <c r="B102" s="224"/>
      <c r="C102" s="360" t="s">
        <v>1316</v>
      </c>
      <c r="D102" s="360"/>
      <c r="E102" s="360"/>
      <c r="F102" s="360"/>
      <c r="G102" s="360"/>
      <c r="H102" s="360"/>
      <c r="I102" s="360"/>
      <c r="J102" s="360"/>
      <c r="K102" s="225"/>
    </row>
    <row r="103" spans="2:11" s="1" customFormat="1" ht="17.25" customHeight="1">
      <c r="B103" s="224"/>
      <c r="C103" s="226" t="s">
        <v>1271</v>
      </c>
      <c r="D103" s="226"/>
      <c r="E103" s="226"/>
      <c r="F103" s="226" t="s">
        <v>1272</v>
      </c>
      <c r="G103" s="227"/>
      <c r="H103" s="226" t="s">
        <v>49</v>
      </c>
      <c r="I103" s="226" t="s">
        <v>52</v>
      </c>
      <c r="J103" s="226" t="s">
        <v>1273</v>
      </c>
      <c r="K103" s="225"/>
    </row>
    <row r="104" spans="2:11" s="1" customFormat="1" ht="17.25" customHeight="1">
      <c r="B104" s="224"/>
      <c r="C104" s="228" t="s">
        <v>1274</v>
      </c>
      <c r="D104" s="228"/>
      <c r="E104" s="228"/>
      <c r="F104" s="229" t="s">
        <v>1275</v>
      </c>
      <c r="G104" s="230"/>
      <c r="H104" s="228"/>
      <c r="I104" s="228"/>
      <c r="J104" s="228" t="s">
        <v>1276</v>
      </c>
      <c r="K104" s="225"/>
    </row>
    <row r="105" spans="2:11" s="1" customFormat="1" ht="5.25" customHeight="1">
      <c r="B105" s="224"/>
      <c r="C105" s="226"/>
      <c r="D105" s="226"/>
      <c r="E105" s="226"/>
      <c r="F105" s="226"/>
      <c r="G105" s="244"/>
      <c r="H105" s="226"/>
      <c r="I105" s="226"/>
      <c r="J105" s="226"/>
      <c r="K105" s="225"/>
    </row>
    <row r="106" spans="2:11" s="1" customFormat="1" ht="15" customHeight="1">
      <c r="B106" s="224"/>
      <c r="C106" s="213" t="s">
        <v>48</v>
      </c>
      <c r="D106" s="233"/>
      <c r="E106" s="233"/>
      <c r="F106" s="234" t="s">
        <v>1277</v>
      </c>
      <c r="G106" s="213"/>
      <c r="H106" s="213" t="s">
        <v>1317</v>
      </c>
      <c r="I106" s="213" t="s">
        <v>1279</v>
      </c>
      <c r="J106" s="213">
        <v>20</v>
      </c>
      <c r="K106" s="225"/>
    </row>
    <row r="107" spans="2:11" s="1" customFormat="1" ht="15" customHeight="1">
      <c r="B107" s="224"/>
      <c r="C107" s="213" t="s">
        <v>1280</v>
      </c>
      <c r="D107" s="213"/>
      <c r="E107" s="213"/>
      <c r="F107" s="234" t="s">
        <v>1277</v>
      </c>
      <c r="G107" s="213"/>
      <c r="H107" s="213" t="s">
        <v>1317</v>
      </c>
      <c r="I107" s="213" t="s">
        <v>1279</v>
      </c>
      <c r="J107" s="213">
        <v>120</v>
      </c>
      <c r="K107" s="225"/>
    </row>
    <row r="108" spans="2:11" s="1" customFormat="1" ht="15" customHeight="1">
      <c r="B108" s="236"/>
      <c r="C108" s="213" t="s">
        <v>1282</v>
      </c>
      <c r="D108" s="213"/>
      <c r="E108" s="213"/>
      <c r="F108" s="234" t="s">
        <v>1283</v>
      </c>
      <c r="G108" s="213"/>
      <c r="H108" s="213" t="s">
        <v>1317</v>
      </c>
      <c r="I108" s="213" t="s">
        <v>1279</v>
      </c>
      <c r="J108" s="213">
        <v>50</v>
      </c>
      <c r="K108" s="225"/>
    </row>
    <row r="109" spans="2:11" s="1" customFormat="1" ht="15" customHeight="1">
      <c r="B109" s="236"/>
      <c r="C109" s="213" t="s">
        <v>1285</v>
      </c>
      <c r="D109" s="213"/>
      <c r="E109" s="213"/>
      <c r="F109" s="234" t="s">
        <v>1277</v>
      </c>
      <c r="G109" s="213"/>
      <c r="H109" s="213" t="s">
        <v>1317</v>
      </c>
      <c r="I109" s="213" t="s">
        <v>1287</v>
      </c>
      <c r="J109" s="213"/>
      <c r="K109" s="225"/>
    </row>
    <row r="110" spans="2:11" s="1" customFormat="1" ht="15" customHeight="1">
      <c r="B110" s="236"/>
      <c r="C110" s="213" t="s">
        <v>1296</v>
      </c>
      <c r="D110" s="213"/>
      <c r="E110" s="213"/>
      <c r="F110" s="234" t="s">
        <v>1283</v>
      </c>
      <c r="G110" s="213"/>
      <c r="H110" s="213" t="s">
        <v>1317</v>
      </c>
      <c r="I110" s="213" t="s">
        <v>1279</v>
      </c>
      <c r="J110" s="213">
        <v>50</v>
      </c>
      <c r="K110" s="225"/>
    </row>
    <row r="111" spans="2:11" s="1" customFormat="1" ht="15" customHeight="1">
      <c r="B111" s="236"/>
      <c r="C111" s="213" t="s">
        <v>1304</v>
      </c>
      <c r="D111" s="213"/>
      <c r="E111" s="213"/>
      <c r="F111" s="234" t="s">
        <v>1283</v>
      </c>
      <c r="G111" s="213"/>
      <c r="H111" s="213" t="s">
        <v>1317</v>
      </c>
      <c r="I111" s="213" t="s">
        <v>1279</v>
      </c>
      <c r="J111" s="213">
        <v>50</v>
      </c>
      <c r="K111" s="225"/>
    </row>
    <row r="112" spans="2:11" s="1" customFormat="1" ht="15" customHeight="1">
      <c r="B112" s="236"/>
      <c r="C112" s="213" t="s">
        <v>1302</v>
      </c>
      <c r="D112" s="213"/>
      <c r="E112" s="213"/>
      <c r="F112" s="234" t="s">
        <v>1283</v>
      </c>
      <c r="G112" s="213"/>
      <c r="H112" s="213" t="s">
        <v>1317</v>
      </c>
      <c r="I112" s="213" t="s">
        <v>1279</v>
      </c>
      <c r="J112" s="213">
        <v>50</v>
      </c>
      <c r="K112" s="225"/>
    </row>
    <row r="113" spans="2:11" s="1" customFormat="1" ht="15" customHeight="1">
      <c r="B113" s="236"/>
      <c r="C113" s="213" t="s">
        <v>48</v>
      </c>
      <c r="D113" s="213"/>
      <c r="E113" s="213"/>
      <c r="F113" s="234" t="s">
        <v>1277</v>
      </c>
      <c r="G113" s="213"/>
      <c r="H113" s="213" t="s">
        <v>1318</v>
      </c>
      <c r="I113" s="213" t="s">
        <v>1279</v>
      </c>
      <c r="J113" s="213">
        <v>20</v>
      </c>
      <c r="K113" s="225"/>
    </row>
    <row r="114" spans="2:11" s="1" customFormat="1" ht="15" customHeight="1">
      <c r="B114" s="236"/>
      <c r="C114" s="213" t="s">
        <v>1319</v>
      </c>
      <c r="D114" s="213"/>
      <c r="E114" s="213"/>
      <c r="F114" s="234" t="s">
        <v>1277</v>
      </c>
      <c r="G114" s="213"/>
      <c r="H114" s="213" t="s">
        <v>1320</v>
      </c>
      <c r="I114" s="213" t="s">
        <v>1279</v>
      </c>
      <c r="J114" s="213">
        <v>120</v>
      </c>
      <c r="K114" s="225"/>
    </row>
    <row r="115" spans="2:11" s="1" customFormat="1" ht="15" customHeight="1">
      <c r="B115" s="236"/>
      <c r="C115" s="213" t="s">
        <v>33</v>
      </c>
      <c r="D115" s="213"/>
      <c r="E115" s="213"/>
      <c r="F115" s="234" t="s">
        <v>1277</v>
      </c>
      <c r="G115" s="213"/>
      <c r="H115" s="213" t="s">
        <v>1321</v>
      </c>
      <c r="I115" s="213" t="s">
        <v>1312</v>
      </c>
      <c r="J115" s="213"/>
      <c r="K115" s="225"/>
    </row>
    <row r="116" spans="2:11" s="1" customFormat="1" ht="15" customHeight="1">
      <c r="B116" s="236"/>
      <c r="C116" s="213" t="s">
        <v>43</v>
      </c>
      <c r="D116" s="213"/>
      <c r="E116" s="213"/>
      <c r="F116" s="234" t="s">
        <v>1277</v>
      </c>
      <c r="G116" s="213"/>
      <c r="H116" s="213" t="s">
        <v>1322</v>
      </c>
      <c r="I116" s="213" t="s">
        <v>1312</v>
      </c>
      <c r="J116" s="213"/>
      <c r="K116" s="225"/>
    </row>
    <row r="117" spans="2:11" s="1" customFormat="1" ht="15" customHeight="1">
      <c r="B117" s="236"/>
      <c r="C117" s="213" t="s">
        <v>52</v>
      </c>
      <c r="D117" s="213"/>
      <c r="E117" s="213"/>
      <c r="F117" s="234" t="s">
        <v>1277</v>
      </c>
      <c r="G117" s="213"/>
      <c r="H117" s="213" t="s">
        <v>1323</v>
      </c>
      <c r="I117" s="213" t="s">
        <v>1324</v>
      </c>
      <c r="J117" s="213"/>
      <c r="K117" s="225"/>
    </row>
    <row r="118" spans="2:11" s="1" customFormat="1" ht="15" customHeight="1">
      <c r="B118" s="239"/>
      <c r="C118" s="245"/>
      <c r="D118" s="245"/>
      <c r="E118" s="245"/>
      <c r="F118" s="245"/>
      <c r="G118" s="245"/>
      <c r="H118" s="245"/>
      <c r="I118" s="245"/>
      <c r="J118" s="245"/>
      <c r="K118" s="241"/>
    </row>
    <row r="119" spans="2:11" s="1" customFormat="1" ht="18.75" customHeight="1">
      <c r="B119" s="246"/>
      <c r="C119" s="247"/>
      <c r="D119" s="247"/>
      <c r="E119" s="247"/>
      <c r="F119" s="248"/>
      <c r="G119" s="247"/>
      <c r="H119" s="247"/>
      <c r="I119" s="247"/>
      <c r="J119" s="247"/>
      <c r="K119" s="246"/>
    </row>
    <row r="120" spans="2:11" s="1" customFormat="1" ht="18.75" customHeight="1">
      <c r="B120" s="220"/>
      <c r="C120" s="220"/>
      <c r="D120" s="220"/>
      <c r="E120" s="220"/>
      <c r="F120" s="220"/>
      <c r="G120" s="220"/>
      <c r="H120" s="220"/>
      <c r="I120" s="220"/>
      <c r="J120" s="220"/>
      <c r="K120" s="220"/>
    </row>
    <row r="121" spans="2:11" s="1" customFormat="1" ht="7.5" customHeight="1">
      <c r="B121" s="249"/>
      <c r="C121" s="250"/>
      <c r="D121" s="250"/>
      <c r="E121" s="250"/>
      <c r="F121" s="250"/>
      <c r="G121" s="250"/>
      <c r="H121" s="250"/>
      <c r="I121" s="250"/>
      <c r="J121" s="250"/>
      <c r="K121" s="251"/>
    </row>
    <row r="122" spans="2:11" s="1" customFormat="1" ht="45" customHeight="1">
      <c r="B122" s="252"/>
      <c r="C122" s="358" t="s">
        <v>1325</v>
      </c>
      <c r="D122" s="358"/>
      <c r="E122" s="358"/>
      <c r="F122" s="358"/>
      <c r="G122" s="358"/>
      <c r="H122" s="358"/>
      <c r="I122" s="358"/>
      <c r="J122" s="358"/>
      <c r="K122" s="253"/>
    </row>
    <row r="123" spans="2:11" s="1" customFormat="1" ht="17.25" customHeight="1">
      <c r="B123" s="254"/>
      <c r="C123" s="226" t="s">
        <v>1271</v>
      </c>
      <c r="D123" s="226"/>
      <c r="E123" s="226"/>
      <c r="F123" s="226" t="s">
        <v>1272</v>
      </c>
      <c r="G123" s="227"/>
      <c r="H123" s="226" t="s">
        <v>49</v>
      </c>
      <c r="I123" s="226" t="s">
        <v>52</v>
      </c>
      <c r="J123" s="226" t="s">
        <v>1273</v>
      </c>
      <c r="K123" s="255"/>
    </row>
    <row r="124" spans="2:11" s="1" customFormat="1" ht="17.25" customHeight="1">
      <c r="B124" s="254"/>
      <c r="C124" s="228" t="s">
        <v>1274</v>
      </c>
      <c r="D124" s="228"/>
      <c r="E124" s="228"/>
      <c r="F124" s="229" t="s">
        <v>1275</v>
      </c>
      <c r="G124" s="230"/>
      <c r="H124" s="228"/>
      <c r="I124" s="228"/>
      <c r="J124" s="228" t="s">
        <v>1276</v>
      </c>
      <c r="K124" s="255"/>
    </row>
    <row r="125" spans="2:11" s="1" customFormat="1" ht="5.25" customHeight="1">
      <c r="B125" s="256"/>
      <c r="C125" s="231"/>
      <c r="D125" s="231"/>
      <c r="E125" s="231"/>
      <c r="F125" s="231"/>
      <c r="G125" s="257"/>
      <c r="H125" s="231"/>
      <c r="I125" s="231"/>
      <c r="J125" s="231"/>
      <c r="K125" s="258"/>
    </row>
    <row r="126" spans="2:11" s="1" customFormat="1" ht="15" customHeight="1">
      <c r="B126" s="256"/>
      <c r="C126" s="213" t="s">
        <v>1280</v>
      </c>
      <c r="D126" s="233"/>
      <c r="E126" s="233"/>
      <c r="F126" s="234" t="s">
        <v>1277</v>
      </c>
      <c r="G126" s="213"/>
      <c r="H126" s="213" t="s">
        <v>1317</v>
      </c>
      <c r="I126" s="213" t="s">
        <v>1279</v>
      </c>
      <c r="J126" s="213">
        <v>120</v>
      </c>
      <c r="K126" s="259"/>
    </row>
    <row r="127" spans="2:11" s="1" customFormat="1" ht="15" customHeight="1">
      <c r="B127" s="256"/>
      <c r="C127" s="213" t="s">
        <v>1326</v>
      </c>
      <c r="D127" s="213"/>
      <c r="E127" s="213"/>
      <c r="F127" s="234" t="s">
        <v>1277</v>
      </c>
      <c r="G127" s="213"/>
      <c r="H127" s="213" t="s">
        <v>1327</v>
      </c>
      <c r="I127" s="213" t="s">
        <v>1279</v>
      </c>
      <c r="J127" s="213" t="s">
        <v>1328</v>
      </c>
      <c r="K127" s="259"/>
    </row>
    <row r="128" spans="2:11" s="1" customFormat="1" ht="15" customHeight="1">
      <c r="B128" s="256"/>
      <c r="C128" s="213" t="s">
        <v>1225</v>
      </c>
      <c r="D128" s="213"/>
      <c r="E128" s="213"/>
      <c r="F128" s="234" t="s">
        <v>1277</v>
      </c>
      <c r="G128" s="213"/>
      <c r="H128" s="213" t="s">
        <v>1329</v>
      </c>
      <c r="I128" s="213" t="s">
        <v>1279</v>
      </c>
      <c r="J128" s="213" t="s">
        <v>1328</v>
      </c>
      <c r="K128" s="259"/>
    </row>
    <row r="129" spans="2:11" s="1" customFormat="1" ht="15" customHeight="1">
      <c r="B129" s="256"/>
      <c r="C129" s="213" t="s">
        <v>1288</v>
      </c>
      <c r="D129" s="213"/>
      <c r="E129" s="213"/>
      <c r="F129" s="234" t="s">
        <v>1283</v>
      </c>
      <c r="G129" s="213"/>
      <c r="H129" s="213" t="s">
        <v>1289</v>
      </c>
      <c r="I129" s="213" t="s">
        <v>1279</v>
      </c>
      <c r="J129" s="213">
        <v>15</v>
      </c>
      <c r="K129" s="259"/>
    </row>
    <row r="130" spans="2:11" s="1" customFormat="1" ht="15" customHeight="1">
      <c r="B130" s="256"/>
      <c r="C130" s="237" t="s">
        <v>1290</v>
      </c>
      <c r="D130" s="237"/>
      <c r="E130" s="237"/>
      <c r="F130" s="238" t="s">
        <v>1283</v>
      </c>
      <c r="G130" s="237"/>
      <c r="H130" s="237" t="s">
        <v>1291</v>
      </c>
      <c r="I130" s="237" t="s">
        <v>1279</v>
      </c>
      <c r="J130" s="237">
        <v>15</v>
      </c>
      <c r="K130" s="259"/>
    </row>
    <row r="131" spans="2:11" s="1" customFormat="1" ht="15" customHeight="1">
      <c r="B131" s="256"/>
      <c r="C131" s="237" t="s">
        <v>1292</v>
      </c>
      <c r="D131" s="237"/>
      <c r="E131" s="237"/>
      <c r="F131" s="238" t="s">
        <v>1283</v>
      </c>
      <c r="G131" s="237"/>
      <c r="H131" s="237" t="s">
        <v>1293</v>
      </c>
      <c r="I131" s="237" t="s">
        <v>1279</v>
      </c>
      <c r="J131" s="237">
        <v>20</v>
      </c>
      <c r="K131" s="259"/>
    </row>
    <row r="132" spans="2:11" s="1" customFormat="1" ht="15" customHeight="1">
      <c r="B132" s="256"/>
      <c r="C132" s="237" t="s">
        <v>1294</v>
      </c>
      <c r="D132" s="237"/>
      <c r="E132" s="237"/>
      <c r="F132" s="238" t="s">
        <v>1283</v>
      </c>
      <c r="G132" s="237"/>
      <c r="H132" s="237" t="s">
        <v>1295</v>
      </c>
      <c r="I132" s="237" t="s">
        <v>1279</v>
      </c>
      <c r="J132" s="237">
        <v>20</v>
      </c>
      <c r="K132" s="259"/>
    </row>
    <row r="133" spans="2:11" s="1" customFormat="1" ht="15" customHeight="1">
      <c r="B133" s="256"/>
      <c r="C133" s="213" t="s">
        <v>1282</v>
      </c>
      <c r="D133" s="213"/>
      <c r="E133" s="213"/>
      <c r="F133" s="234" t="s">
        <v>1283</v>
      </c>
      <c r="G133" s="213"/>
      <c r="H133" s="213" t="s">
        <v>1317</v>
      </c>
      <c r="I133" s="213" t="s">
        <v>1279</v>
      </c>
      <c r="J133" s="213">
        <v>50</v>
      </c>
      <c r="K133" s="259"/>
    </row>
    <row r="134" spans="2:11" s="1" customFormat="1" ht="15" customHeight="1">
      <c r="B134" s="256"/>
      <c r="C134" s="213" t="s">
        <v>1296</v>
      </c>
      <c r="D134" s="213"/>
      <c r="E134" s="213"/>
      <c r="F134" s="234" t="s">
        <v>1283</v>
      </c>
      <c r="G134" s="213"/>
      <c r="H134" s="213" t="s">
        <v>1317</v>
      </c>
      <c r="I134" s="213" t="s">
        <v>1279</v>
      </c>
      <c r="J134" s="213">
        <v>50</v>
      </c>
      <c r="K134" s="259"/>
    </row>
    <row r="135" spans="2:11" s="1" customFormat="1" ht="15" customHeight="1">
      <c r="B135" s="256"/>
      <c r="C135" s="213" t="s">
        <v>1302</v>
      </c>
      <c r="D135" s="213"/>
      <c r="E135" s="213"/>
      <c r="F135" s="234" t="s">
        <v>1283</v>
      </c>
      <c r="G135" s="213"/>
      <c r="H135" s="213" t="s">
        <v>1317</v>
      </c>
      <c r="I135" s="213" t="s">
        <v>1279</v>
      </c>
      <c r="J135" s="213">
        <v>50</v>
      </c>
      <c r="K135" s="259"/>
    </row>
    <row r="136" spans="2:11" s="1" customFormat="1" ht="15" customHeight="1">
      <c r="B136" s="256"/>
      <c r="C136" s="213" t="s">
        <v>1304</v>
      </c>
      <c r="D136" s="213"/>
      <c r="E136" s="213"/>
      <c r="F136" s="234" t="s">
        <v>1283</v>
      </c>
      <c r="G136" s="213"/>
      <c r="H136" s="213" t="s">
        <v>1317</v>
      </c>
      <c r="I136" s="213" t="s">
        <v>1279</v>
      </c>
      <c r="J136" s="213">
        <v>50</v>
      </c>
      <c r="K136" s="259"/>
    </row>
    <row r="137" spans="2:11" s="1" customFormat="1" ht="15" customHeight="1">
      <c r="B137" s="256"/>
      <c r="C137" s="213" t="s">
        <v>1305</v>
      </c>
      <c r="D137" s="213"/>
      <c r="E137" s="213"/>
      <c r="F137" s="234" t="s">
        <v>1283</v>
      </c>
      <c r="G137" s="213"/>
      <c r="H137" s="213" t="s">
        <v>1330</v>
      </c>
      <c r="I137" s="213" t="s">
        <v>1279</v>
      </c>
      <c r="J137" s="213">
        <v>255</v>
      </c>
      <c r="K137" s="259"/>
    </row>
    <row r="138" spans="2:11" s="1" customFormat="1" ht="15" customHeight="1">
      <c r="B138" s="256"/>
      <c r="C138" s="213" t="s">
        <v>1307</v>
      </c>
      <c r="D138" s="213"/>
      <c r="E138" s="213"/>
      <c r="F138" s="234" t="s">
        <v>1277</v>
      </c>
      <c r="G138" s="213"/>
      <c r="H138" s="213" t="s">
        <v>1331</v>
      </c>
      <c r="I138" s="213" t="s">
        <v>1309</v>
      </c>
      <c r="J138" s="213"/>
      <c r="K138" s="259"/>
    </row>
    <row r="139" spans="2:11" s="1" customFormat="1" ht="15" customHeight="1">
      <c r="B139" s="256"/>
      <c r="C139" s="213" t="s">
        <v>1310</v>
      </c>
      <c r="D139" s="213"/>
      <c r="E139" s="213"/>
      <c r="F139" s="234" t="s">
        <v>1277</v>
      </c>
      <c r="G139" s="213"/>
      <c r="H139" s="213" t="s">
        <v>1332</v>
      </c>
      <c r="I139" s="213" t="s">
        <v>1312</v>
      </c>
      <c r="J139" s="213"/>
      <c r="K139" s="259"/>
    </row>
    <row r="140" spans="2:11" s="1" customFormat="1" ht="15" customHeight="1">
      <c r="B140" s="256"/>
      <c r="C140" s="213" t="s">
        <v>1313</v>
      </c>
      <c r="D140" s="213"/>
      <c r="E140" s="213"/>
      <c r="F140" s="234" t="s">
        <v>1277</v>
      </c>
      <c r="G140" s="213"/>
      <c r="H140" s="213" t="s">
        <v>1313</v>
      </c>
      <c r="I140" s="213" t="s">
        <v>1312</v>
      </c>
      <c r="J140" s="213"/>
      <c r="K140" s="259"/>
    </row>
    <row r="141" spans="2:11" s="1" customFormat="1" ht="15" customHeight="1">
      <c r="B141" s="256"/>
      <c r="C141" s="213" t="s">
        <v>33</v>
      </c>
      <c r="D141" s="213"/>
      <c r="E141" s="213"/>
      <c r="F141" s="234" t="s">
        <v>1277</v>
      </c>
      <c r="G141" s="213"/>
      <c r="H141" s="213" t="s">
        <v>1333</v>
      </c>
      <c r="I141" s="213" t="s">
        <v>1312</v>
      </c>
      <c r="J141" s="213"/>
      <c r="K141" s="259"/>
    </row>
    <row r="142" spans="2:11" s="1" customFormat="1" ht="15" customHeight="1">
      <c r="B142" s="256"/>
      <c r="C142" s="213" t="s">
        <v>1334</v>
      </c>
      <c r="D142" s="213"/>
      <c r="E142" s="213"/>
      <c r="F142" s="234" t="s">
        <v>1277</v>
      </c>
      <c r="G142" s="213"/>
      <c r="H142" s="213" t="s">
        <v>1335</v>
      </c>
      <c r="I142" s="213" t="s">
        <v>1312</v>
      </c>
      <c r="J142" s="213"/>
      <c r="K142" s="259"/>
    </row>
    <row r="143" spans="2:11" s="1" customFormat="1" ht="15" customHeight="1">
      <c r="B143" s="260"/>
      <c r="C143" s="261"/>
      <c r="D143" s="261"/>
      <c r="E143" s="261"/>
      <c r="F143" s="261"/>
      <c r="G143" s="261"/>
      <c r="H143" s="261"/>
      <c r="I143" s="261"/>
      <c r="J143" s="261"/>
      <c r="K143" s="262"/>
    </row>
    <row r="144" spans="2:11" s="1" customFormat="1" ht="18.75" customHeight="1">
      <c r="B144" s="247"/>
      <c r="C144" s="247"/>
      <c r="D144" s="247"/>
      <c r="E144" s="247"/>
      <c r="F144" s="248"/>
      <c r="G144" s="247"/>
      <c r="H144" s="247"/>
      <c r="I144" s="247"/>
      <c r="J144" s="247"/>
      <c r="K144" s="247"/>
    </row>
    <row r="145" spans="2:11" s="1" customFormat="1" ht="18.75" customHeight="1">
      <c r="B145" s="220"/>
      <c r="C145" s="220"/>
      <c r="D145" s="220"/>
      <c r="E145" s="220"/>
      <c r="F145" s="220"/>
      <c r="G145" s="220"/>
      <c r="H145" s="220"/>
      <c r="I145" s="220"/>
      <c r="J145" s="220"/>
      <c r="K145" s="220"/>
    </row>
    <row r="146" spans="2:11" s="1" customFormat="1" ht="7.5" customHeight="1">
      <c r="B146" s="221"/>
      <c r="C146" s="222"/>
      <c r="D146" s="222"/>
      <c r="E146" s="222"/>
      <c r="F146" s="222"/>
      <c r="G146" s="222"/>
      <c r="H146" s="222"/>
      <c r="I146" s="222"/>
      <c r="J146" s="222"/>
      <c r="K146" s="223"/>
    </row>
    <row r="147" spans="2:11" s="1" customFormat="1" ht="45" customHeight="1">
      <c r="B147" s="224"/>
      <c r="C147" s="360" t="s">
        <v>1336</v>
      </c>
      <c r="D147" s="360"/>
      <c r="E147" s="360"/>
      <c r="F147" s="360"/>
      <c r="G147" s="360"/>
      <c r="H147" s="360"/>
      <c r="I147" s="360"/>
      <c r="J147" s="360"/>
      <c r="K147" s="225"/>
    </row>
    <row r="148" spans="2:11" s="1" customFormat="1" ht="17.25" customHeight="1">
      <c r="B148" s="224"/>
      <c r="C148" s="226" t="s">
        <v>1271</v>
      </c>
      <c r="D148" s="226"/>
      <c r="E148" s="226"/>
      <c r="F148" s="226" t="s">
        <v>1272</v>
      </c>
      <c r="G148" s="227"/>
      <c r="H148" s="226" t="s">
        <v>49</v>
      </c>
      <c r="I148" s="226" t="s">
        <v>52</v>
      </c>
      <c r="J148" s="226" t="s">
        <v>1273</v>
      </c>
      <c r="K148" s="225"/>
    </row>
    <row r="149" spans="2:11" s="1" customFormat="1" ht="17.25" customHeight="1">
      <c r="B149" s="224"/>
      <c r="C149" s="228" t="s">
        <v>1274</v>
      </c>
      <c r="D149" s="228"/>
      <c r="E149" s="228"/>
      <c r="F149" s="229" t="s">
        <v>1275</v>
      </c>
      <c r="G149" s="230"/>
      <c r="H149" s="228"/>
      <c r="I149" s="228"/>
      <c r="J149" s="228" t="s">
        <v>1276</v>
      </c>
      <c r="K149" s="225"/>
    </row>
    <row r="150" spans="2:11" s="1" customFormat="1" ht="5.25" customHeight="1">
      <c r="B150" s="236"/>
      <c r="C150" s="231"/>
      <c r="D150" s="231"/>
      <c r="E150" s="231"/>
      <c r="F150" s="231"/>
      <c r="G150" s="232"/>
      <c r="H150" s="231"/>
      <c r="I150" s="231"/>
      <c r="J150" s="231"/>
      <c r="K150" s="259"/>
    </row>
    <row r="151" spans="2:11" s="1" customFormat="1" ht="15" customHeight="1">
      <c r="B151" s="236"/>
      <c r="C151" s="263" t="s">
        <v>1280</v>
      </c>
      <c r="D151" s="213"/>
      <c r="E151" s="213"/>
      <c r="F151" s="264" t="s">
        <v>1277</v>
      </c>
      <c r="G151" s="213"/>
      <c r="H151" s="263" t="s">
        <v>1317</v>
      </c>
      <c r="I151" s="263" t="s">
        <v>1279</v>
      </c>
      <c r="J151" s="263">
        <v>120</v>
      </c>
      <c r="K151" s="259"/>
    </row>
    <row r="152" spans="2:11" s="1" customFormat="1" ht="15" customHeight="1">
      <c r="B152" s="236"/>
      <c r="C152" s="263" t="s">
        <v>1326</v>
      </c>
      <c r="D152" s="213"/>
      <c r="E152" s="213"/>
      <c r="F152" s="264" t="s">
        <v>1277</v>
      </c>
      <c r="G152" s="213"/>
      <c r="H152" s="263" t="s">
        <v>1337</v>
      </c>
      <c r="I152" s="263" t="s">
        <v>1279</v>
      </c>
      <c r="J152" s="263" t="s">
        <v>1328</v>
      </c>
      <c r="K152" s="259"/>
    </row>
    <row r="153" spans="2:11" s="1" customFormat="1" ht="15" customHeight="1">
      <c r="B153" s="236"/>
      <c r="C153" s="263" t="s">
        <v>1225</v>
      </c>
      <c r="D153" s="213"/>
      <c r="E153" s="213"/>
      <c r="F153" s="264" t="s">
        <v>1277</v>
      </c>
      <c r="G153" s="213"/>
      <c r="H153" s="263" t="s">
        <v>1338</v>
      </c>
      <c r="I153" s="263" t="s">
        <v>1279</v>
      </c>
      <c r="J153" s="263" t="s">
        <v>1328</v>
      </c>
      <c r="K153" s="259"/>
    </row>
    <row r="154" spans="2:11" s="1" customFormat="1" ht="15" customHeight="1">
      <c r="B154" s="236"/>
      <c r="C154" s="263" t="s">
        <v>1282</v>
      </c>
      <c r="D154" s="213"/>
      <c r="E154" s="213"/>
      <c r="F154" s="264" t="s">
        <v>1283</v>
      </c>
      <c r="G154" s="213"/>
      <c r="H154" s="263" t="s">
        <v>1317</v>
      </c>
      <c r="I154" s="263" t="s">
        <v>1279</v>
      </c>
      <c r="J154" s="263">
        <v>50</v>
      </c>
      <c r="K154" s="259"/>
    </row>
    <row r="155" spans="2:11" s="1" customFormat="1" ht="15" customHeight="1">
      <c r="B155" s="236"/>
      <c r="C155" s="263" t="s">
        <v>1285</v>
      </c>
      <c r="D155" s="213"/>
      <c r="E155" s="213"/>
      <c r="F155" s="264" t="s">
        <v>1277</v>
      </c>
      <c r="G155" s="213"/>
      <c r="H155" s="263" t="s">
        <v>1317</v>
      </c>
      <c r="I155" s="263" t="s">
        <v>1287</v>
      </c>
      <c r="J155" s="263"/>
      <c r="K155" s="259"/>
    </row>
    <row r="156" spans="2:11" s="1" customFormat="1" ht="15" customHeight="1">
      <c r="B156" s="236"/>
      <c r="C156" s="263" t="s">
        <v>1296</v>
      </c>
      <c r="D156" s="213"/>
      <c r="E156" s="213"/>
      <c r="F156" s="264" t="s">
        <v>1283</v>
      </c>
      <c r="G156" s="213"/>
      <c r="H156" s="263" t="s">
        <v>1317</v>
      </c>
      <c r="I156" s="263" t="s">
        <v>1279</v>
      </c>
      <c r="J156" s="263">
        <v>50</v>
      </c>
      <c r="K156" s="259"/>
    </row>
    <row r="157" spans="2:11" s="1" customFormat="1" ht="15" customHeight="1">
      <c r="B157" s="236"/>
      <c r="C157" s="263" t="s">
        <v>1304</v>
      </c>
      <c r="D157" s="213"/>
      <c r="E157" s="213"/>
      <c r="F157" s="264" t="s">
        <v>1283</v>
      </c>
      <c r="G157" s="213"/>
      <c r="H157" s="263" t="s">
        <v>1317</v>
      </c>
      <c r="I157" s="263" t="s">
        <v>1279</v>
      </c>
      <c r="J157" s="263">
        <v>50</v>
      </c>
      <c r="K157" s="259"/>
    </row>
    <row r="158" spans="2:11" s="1" customFormat="1" ht="15" customHeight="1">
      <c r="B158" s="236"/>
      <c r="C158" s="263" t="s">
        <v>1302</v>
      </c>
      <c r="D158" s="213"/>
      <c r="E158" s="213"/>
      <c r="F158" s="264" t="s">
        <v>1283</v>
      </c>
      <c r="G158" s="213"/>
      <c r="H158" s="263" t="s">
        <v>1317</v>
      </c>
      <c r="I158" s="263" t="s">
        <v>1279</v>
      </c>
      <c r="J158" s="263">
        <v>50</v>
      </c>
      <c r="K158" s="259"/>
    </row>
    <row r="159" spans="2:11" s="1" customFormat="1" ht="15" customHeight="1">
      <c r="B159" s="236"/>
      <c r="C159" s="263" t="s">
        <v>82</v>
      </c>
      <c r="D159" s="213"/>
      <c r="E159" s="213"/>
      <c r="F159" s="264" t="s">
        <v>1277</v>
      </c>
      <c r="G159" s="213"/>
      <c r="H159" s="263" t="s">
        <v>1339</v>
      </c>
      <c r="I159" s="263" t="s">
        <v>1279</v>
      </c>
      <c r="J159" s="263" t="s">
        <v>1340</v>
      </c>
      <c r="K159" s="259"/>
    </row>
    <row r="160" spans="2:11" s="1" customFormat="1" ht="15" customHeight="1">
      <c r="B160" s="236"/>
      <c r="C160" s="263" t="s">
        <v>1341</v>
      </c>
      <c r="D160" s="213"/>
      <c r="E160" s="213"/>
      <c r="F160" s="264" t="s">
        <v>1277</v>
      </c>
      <c r="G160" s="213"/>
      <c r="H160" s="263" t="s">
        <v>1342</v>
      </c>
      <c r="I160" s="263" t="s">
        <v>1312</v>
      </c>
      <c r="J160" s="263"/>
      <c r="K160" s="259"/>
    </row>
    <row r="161" spans="2:11" s="1" customFormat="1" ht="15" customHeight="1">
      <c r="B161" s="265"/>
      <c r="C161" s="245"/>
      <c r="D161" s="245"/>
      <c r="E161" s="245"/>
      <c r="F161" s="245"/>
      <c r="G161" s="245"/>
      <c r="H161" s="245"/>
      <c r="I161" s="245"/>
      <c r="J161" s="245"/>
      <c r="K161" s="266"/>
    </row>
    <row r="162" spans="2:11" s="1" customFormat="1" ht="18.75" customHeight="1">
      <c r="B162" s="247"/>
      <c r="C162" s="257"/>
      <c r="D162" s="257"/>
      <c r="E162" s="257"/>
      <c r="F162" s="267"/>
      <c r="G162" s="257"/>
      <c r="H162" s="257"/>
      <c r="I162" s="257"/>
      <c r="J162" s="257"/>
      <c r="K162" s="247"/>
    </row>
    <row r="163" spans="2:11" s="1" customFormat="1" ht="18.75" customHeight="1">
      <c r="B163" s="220"/>
      <c r="C163" s="220"/>
      <c r="D163" s="220"/>
      <c r="E163" s="220"/>
      <c r="F163" s="220"/>
      <c r="G163" s="220"/>
      <c r="H163" s="220"/>
      <c r="I163" s="220"/>
      <c r="J163" s="220"/>
      <c r="K163" s="220"/>
    </row>
    <row r="164" spans="2:11" s="1" customFormat="1" ht="7.5" customHeight="1">
      <c r="B164" s="202"/>
      <c r="C164" s="203"/>
      <c r="D164" s="203"/>
      <c r="E164" s="203"/>
      <c r="F164" s="203"/>
      <c r="G164" s="203"/>
      <c r="H164" s="203"/>
      <c r="I164" s="203"/>
      <c r="J164" s="203"/>
      <c r="K164" s="204"/>
    </row>
    <row r="165" spans="2:11" s="1" customFormat="1" ht="45" customHeight="1">
      <c r="B165" s="205"/>
      <c r="C165" s="358" t="s">
        <v>1343</v>
      </c>
      <c r="D165" s="358"/>
      <c r="E165" s="358"/>
      <c r="F165" s="358"/>
      <c r="G165" s="358"/>
      <c r="H165" s="358"/>
      <c r="I165" s="358"/>
      <c r="J165" s="358"/>
      <c r="K165" s="206"/>
    </row>
    <row r="166" spans="2:11" s="1" customFormat="1" ht="17.25" customHeight="1">
      <c r="B166" s="205"/>
      <c r="C166" s="226" t="s">
        <v>1271</v>
      </c>
      <c r="D166" s="226"/>
      <c r="E166" s="226"/>
      <c r="F166" s="226" t="s">
        <v>1272</v>
      </c>
      <c r="G166" s="268"/>
      <c r="H166" s="269" t="s">
        <v>49</v>
      </c>
      <c r="I166" s="269" t="s">
        <v>52</v>
      </c>
      <c r="J166" s="226" t="s">
        <v>1273</v>
      </c>
      <c r="K166" s="206"/>
    </row>
    <row r="167" spans="2:11" s="1" customFormat="1" ht="17.25" customHeight="1">
      <c r="B167" s="207"/>
      <c r="C167" s="228" t="s">
        <v>1274</v>
      </c>
      <c r="D167" s="228"/>
      <c r="E167" s="228"/>
      <c r="F167" s="229" t="s">
        <v>1275</v>
      </c>
      <c r="G167" s="270"/>
      <c r="H167" s="271"/>
      <c r="I167" s="271"/>
      <c r="J167" s="228" t="s">
        <v>1276</v>
      </c>
      <c r="K167" s="208"/>
    </row>
    <row r="168" spans="2:11" s="1" customFormat="1" ht="5.25" customHeight="1">
      <c r="B168" s="236"/>
      <c r="C168" s="231"/>
      <c r="D168" s="231"/>
      <c r="E168" s="231"/>
      <c r="F168" s="231"/>
      <c r="G168" s="232"/>
      <c r="H168" s="231"/>
      <c r="I168" s="231"/>
      <c r="J168" s="231"/>
      <c r="K168" s="259"/>
    </row>
    <row r="169" spans="2:11" s="1" customFormat="1" ht="15" customHeight="1">
      <c r="B169" s="236"/>
      <c r="C169" s="213" t="s">
        <v>1280</v>
      </c>
      <c r="D169" s="213"/>
      <c r="E169" s="213"/>
      <c r="F169" s="234" t="s">
        <v>1277</v>
      </c>
      <c r="G169" s="213"/>
      <c r="H169" s="213" t="s">
        <v>1317</v>
      </c>
      <c r="I169" s="213" t="s">
        <v>1279</v>
      </c>
      <c r="J169" s="213">
        <v>120</v>
      </c>
      <c r="K169" s="259"/>
    </row>
    <row r="170" spans="2:11" s="1" customFormat="1" ht="15" customHeight="1">
      <c r="B170" s="236"/>
      <c r="C170" s="213" t="s">
        <v>1326</v>
      </c>
      <c r="D170" s="213"/>
      <c r="E170" s="213"/>
      <c r="F170" s="234" t="s">
        <v>1277</v>
      </c>
      <c r="G170" s="213"/>
      <c r="H170" s="213" t="s">
        <v>1327</v>
      </c>
      <c r="I170" s="213" t="s">
        <v>1279</v>
      </c>
      <c r="J170" s="213" t="s">
        <v>1328</v>
      </c>
      <c r="K170" s="259"/>
    </row>
    <row r="171" spans="2:11" s="1" customFormat="1" ht="15" customHeight="1">
      <c r="B171" s="236"/>
      <c r="C171" s="213" t="s">
        <v>1225</v>
      </c>
      <c r="D171" s="213"/>
      <c r="E171" s="213"/>
      <c r="F171" s="234" t="s">
        <v>1277</v>
      </c>
      <c r="G171" s="213"/>
      <c r="H171" s="213" t="s">
        <v>1344</v>
      </c>
      <c r="I171" s="213" t="s">
        <v>1279</v>
      </c>
      <c r="J171" s="213" t="s">
        <v>1328</v>
      </c>
      <c r="K171" s="259"/>
    </row>
    <row r="172" spans="2:11" s="1" customFormat="1" ht="15" customHeight="1">
      <c r="B172" s="236"/>
      <c r="C172" s="213" t="s">
        <v>1282</v>
      </c>
      <c r="D172" s="213"/>
      <c r="E172" s="213"/>
      <c r="F172" s="234" t="s">
        <v>1283</v>
      </c>
      <c r="G172" s="213"/>
      <c r="H172" s="213" t="s">
        <v>1344</v>
      </c>
      <c r="I172" s="213" t="s">
        <v>1279</v>
      </c>
      <c r="J172" s="213">
        <v>50</v>
      </c>
      <c r="K172" s="259"/>
    </row>
    <row r="173" spans="2:11" s="1" customFormat="1" ht="15" customHeight="1">
      <c r="B173" s="236"/>
      <c r="C173" s="213" t="s">
        <v>1285</v>
      </c>
      <c r="D173" s="213"/>
      <c r="E173" s="213"/>
      <c r="F173" s="234" t="s">
        <v>1277</v>
      </c>
      <c r="G173" s="213"/>
      <c r="H173" s="213" t="s">
        <v>1344</v>
      </c>
      <c r="I173" s="213" t="s">
        <v>1287</v>
      </c>
      <c r="J173" s="213"/>
      <c r="K173" s="259"/>
    </row>
    <row r="174" spans="2:11" s="1" customFormat="1" ht="15" customHeight="1">
      <c r="B174" s="236"/>
      <c r="C174" s="213" t="s">
        <v>1296</v>
      </c>
      <c r="D174" s="213"/>
      <c r="E174" s="213"/>
      <c r="F174" s="234" t="s">
        <v>1283</v>
      </c>
      <c r="G174" s="213"/>
      <c r="H174" s="213" t="s">
        <v>1344</v>
      </c>
      <c r="I174" s="213" t="s">
        <v>1279</v>
      </c>
      <c r="J174" s="213">
        <v>50</v>
      </c>
      <c r="K174" s="259"/>
    </row>
    <row r="175" spans="2:11" s="1" customFormat="1" ht="15" customHeight="1">
      <c r="B175" s="236"/>
      <c r="C175" s="213" t="s">
        <v>1304</v>
      </c>
      <c r="D175" s="213"/>
      <c r="E175" s="213"/>
      <c r="F175" s="234" t="s">
        <v>1283</v>
      </c>
      <c r="G175" s="213"/>
      <c r="H175" s="213" t="s">
        <v>1344</v>
      </c>
      <c r="I175" s="213" t="s">
        <v>1279</v>
      </c>
      <c r="J175" s="213">
        <v>50</v>
      </c>
      <c r="K175" s="259"/>
    </row>
    <row r="176" spans="2:11" s="1" customFormat="1" ht="15" customHeight="1">
      <c r="B176" s="236"/>
      <c r="C176" s="213" t="s">
        <v>1302</v>
      </c>
      <c r="D176" s="213"/>
      <c r="E176" s="213"/>
      <c r="F176" s="234" t="s">
        <v>1283</v>
      </c>
      <c r="G176" s="213"/>
      <c r="H176" s="213" t="s">
        <v>1344</v>
      </c>
      <c r="I176" s="213" t="s">
        <v>1279</v>
      </c>
      <c r="J176" s="213">
        <v>50</v>
      </c>
      <c r="K176" s="259"/>
    </row>
    <row r="177" spans="2:11" s="1" customFormat="1" ht="15" customHeight="1">
      <c r="B177" s="236"/>
      <c r="C177" s="213" t="s">
        <v>118</v>
      </c>
      <c r="D177" s="213"/>
      <c r="E177" s="213"/>
      <c r="F177" s="234" t="s">
        <v>1277</v>
      </c>
      <c r="G177" s="213"/>
      <c r="H177" s="213" t="s">
        <v>1345</v>
      </c>
      <c r="I177" s="213" t="s">
        <v>1346</v>
      </c>
      <c r="J177" s="213"/>
      <c r="K177" s="259"/>
    </row>
    <row r="178" spans="2:11" s="1" customFormat="1" ht="15" customHeight="1">
      <c r="B178" s="236"/>
      <c r="C178" s="213" t="s">
        <v>52</v>
      </c>
      <c r="D178" s="213"/>
      <c r="E178" s="213"/>
      <c r="F178" s="234" t="s">
        <v>1277</v>
      </c>
      <c r="G178" s="213"/>
      <c r="H178" s="213" t="s">
        <v>1347</v>
      </c>
      <c r="I178" s="213" t="s">
        <v>1348</v>
      </c>
      <c r="J178" s="213">
        <v>1</v>
      </c>
      <c r="K178" s="259"/>
    </row>
    <row r="179" spans="2:11" s="1" customFormat="1" ht="15" customHeight="1">
      <c r="B179" s="236"/>
      <c r="C179" s="213" t="s">
        <v>48</v>
      </c>
      <c r="D179" s="213"/>
      <c r="E179" s="213"/>
      <c r="F179" s="234" t="s">
        <v>1277</v>
      </c>
      <c r="G179" s="213"/>
      <c r="H179" s="213" t="s">
        <v>1349</v>
      </c>
      <c r="I179" s="213" t="s">
        <v>1279</v>
      </c>
      <c r="J179" s="213">
        <v>20</v>
      </c>
      <c r="K179" s="259"/>
    </row>
    <row r="180" spans="2:11" s="1" customFormat="1" ht="15" customHeight="1">
      <c r="B180" s="236"/>
      <c r="C180" s="213" t="s">
        <v>49</v>
      </c>
      <c r="D180" s="213"/>
      <c r="E180" s="213"/>
      <c r="F180" s="234" t="s">
        <v>1277</v>
      </c>
      <c r="G180" s="213"/>
      <c r="H180" s="213" t="s">
        <v>1350</v>
      </c>
      <c r="I180" s="213" t="s">
        <v>1279</v>
      </c>
      <c r="J180" s="213">
        <v>255</v>
      </c>
      <c r="K180" s="259"/>
    </row>
    <row r="181" spans="2:11" s="1" customFormat="1" ht="15" customHeight="1">
      <c r="B181" s="236"/>
      <c r="C181" s="213" t="s">
        <v>119</v>
      </c>
      <c r="D181" s="213"/>
      <c r="E181" s="213"/>
      <c r="F181" s="234" t="s">
        <v>1277</v>
      </c>
      <c r="G181" s="213"/>
      <c r="H181" s="213" t="s">
        <v>1241</v>
      </c>
      <c r="I181" s="213" t="s">
        <v>1279</v>
      </c>
      <c r="J181" s="213">
        <v>10</v>
      </c>
      <c r="K181" s="259"/>
    </row>
    <row r="182" spans="2:11" s="1" customFormat="1" ht="15" customHeight="1">
      <c r="B182" s="236"/>
      <c r="C182" s="213" t="s">
        <v>120</v>
      </c>
      <c r="D182" s="213"/>
      <c r="E182" s="213"/>
      <c r="F182" s="234" t="s">
        <v>1277</v>
      </c>
      <c r="G182" s="213"/>
      <c r="H182" s="213" t="s">
        <v>1351</v>
      </c>
      <c r="I182" s="213" t="s">
        <v>1312</v>
      </c>
      <c r="J182" s="213"/>
      <c r="K182" s="259"/>
    </row>
    <row r="183" spans="2:11" s="1" customFormat="1" ht="15" customHeight="1">
      <c r="B183" s="236"/>
      <c r="C183" s="213" t="s">
        <v>1352</v>
      </c>
      <c r="D183" s="213"/>
      <c r="E183" s="213"/>
      <c r="F183" s="234" t="s">
        <v>1277</v>
      </c>
      <c r="G183" s="213"/>
      <c r="H183" s="213" t="s">
        <v>1353</v>
      </c>
      <c r="I183" s="213" t="s">
        <v>1312</v>
      </c>
      <c r="J183" s="213"/>
      <c r="K183" s="259"/>
    </row>
    <row r="184" spans="2:11" s="1" customFormat="1" ht="15" customHeight="1">
      <c r="B184" s="236"/>
      <c r="C184" s="213" t="s">
        <v>1341</v>
      </c>
      <c r="D184" s="213"/>
      <c r="E184" s="213"/>
      <c r="F184" s="234" t="s">
        <v>1277</v>
      </c>
      <c r="G184" s="213"/>
      <c r="H184" s="213" t="s">
        <v>1354</v>
      </c>
      <c r="I184" s="213" t="s">
        <v>1312</v>
      </c>
      <c r="J184" s="213"/>
      <c r="K184" s="259"/>
    </row>
    <row r="185" spans="2:11" s="1" customFormat="1" ht="15" customHeight="1">
      <c r="B185" s="236"/>
      <c r="C185" s="213" t="s">
        <v>122</v>
      </c>
      <c r="D185" s="213"/>
      <c r="E185" s="213"/>
      <c r="F185" s="234" t="s">
        <v>1283</v>
      </c>
      <c r="G185" s="213"/>
      <c r="H185" s="213" t="s">
        <v>1355</v>
      </c>
      <c r="I185" s="213" t="s">
        <v>1279</v>
      </c>
      <c r="J185" s="213">
        <v>50</v>
      </c>
      <c r="K185" s="259"/>
    </row>
    <row r="186" spans="2:11" s="1" customFormat="1" ht="15" customHeight="1">
      <c r="B186" s="236"/>
      <c r="C186" s="213" t="s">
        <v>1356</v>
      </c>
      <c r="D186" s="213"/>
      <c r="E186" s="213"/>
      <c r="F186" s="234" t="s">
        <v>1283</v>
      </c>
      <c r="G186" s="213"/>
      <c r="H186" s="213" t="s">
        <v>1357</v>
      </c>
      <c r="I186" s="213" t="s">
        <v>1358</v>
      </c>
      <c r="J186" s="213"/>
      <c r="K186" s="259"/>
    </row>
    <row r="187" spans="2:11" s="1" customFormat="1" ht="15" customHeight="1">
      <c r="B187" s="236"/>
      <c r="C187" s="213" t="s">
        <v>1359</v>
      </c>
      <c r="D187" s="213"/>
      <c r="E187" s="213"/>
      <c r="F187" s="234" t="s">
        <v>1283</v>
      </c>
      <c r="G187" s="213"/>
      <c r="H187" s="213" t="s">
        <v>1360</v>
      </c>
      <c r="I187" s="213" t="s">
        <v>1358</v>
      </c>
      <c r="J187" s="213"/>
      <c r="K187" s="259"/>
    </row>
    <row r="188" spans="2:11" s="1" customFormat="1" ht="15" customHeight="1">
      <c r="B188" s="236"/>
      <c r="C188" s="213" t="s">
        <v>1361</v>
      </c>
      <c r="D188" s="213"/>
      <c r="E188" s="213"/>
      <c r="F188" s="234" t="s">
        <v>1283</v>
      </c>
      <c r="G188" s="213"/>
      <c r="H188" s="213" t="s">
        <v>1362</v>
      </c>
      <c r="I188" s="213" t="s">
        <v>1358</v>
      </c>
      <c r="J188" s="213"/>
      <c r="K188" s="259"/>
    </row>
    <row r="189" spans="2:11" s="1" customFormat="1" ht="15" customHeight="1">
      <c r="B189" s="236"/>
      <c r="C189" s="272" t="s">
        <v>1363</v>
      </c>
      <c r="D189" s="213"/>
      <c r="E189" s="213"/>
      <c r="F189" s="234" t="s">
        <v>1283</v>
      </c>
      <c r="G189" s="213"/>
      <c r="H189" s="213" t="s">
        <v>1364</v>
      </c>
      <c r="I189" s="213" t="s">
        <v>1365</v>
      </c>
      <c r="J189" s="273" t="s">
        <v>1366</v>
      </c>
      <c r="K189" s="259"/>
    </row>
    <row r="190" spans="2:11" s="1" customFormat="1" ht="15" customHeight="1">
      <c r="B190" s="236"/>
      <c r="C190" s="272" t="s">
        <v>37</v>
      </c>
      <c r="D190" s="213"/>
      <c r="E190" s="213"/>
      <c r="F190" s="234" t="s">
        <v>1277</v>
      </c>
      <c r="G190" s="213"/>
      <c r="H190" s="210" t="s">
        <v>1367</v>
      </c>
      <c r="I190" s="213" t="s">
        <v>1368</v>
      </c>
      <c r="J190" s="213"/>
      <c r="K190" s="259"/>
    </row>
    <row r="191" spans="2:11" s="1" customFormat="1" ht="15" customHeight="1">
      <c r="B191" s="236"/>
      <c r="C191" s="272" t="s">
        <v>1369</v>
      </c>
      <c r="D191" s="213"/>
      <c r="E191" s="213"/>
      <c r="F191" s="234" t="s">
        <v>1277</v>
      </c>
      <c r="G191" s="213"/>
      <c r="H191" s="213" t="s">
        <v>1370</v>
      </c>
      <c r="I191" s="213" t="s">
        <v>1312</v>
      </c>
      <c r="J191" s="213"/>
      <c r="K191" s="259"/>
    </row>
    <row r="192" spans="2:11" s="1" customFormat="1" ht="15" customHeight="1">
      <c r="B192" s="236"/>
      <c r="C192" s="272" t="s">
        <v>1371</v>
      </c>
      <c r="D192" s="213"/>
      <c r="E192" s="213"/>
      <c r="F192" s="234" t="s">
        <v>1277</v>
      </c>
      <c r="G192" s="213"/>
      <c r="H192" s="213" t="s">
        <v>1372</v>
      </c>
      <c r="I192" s="213" t="s">
        <v>1312</v>
      </c>
      <c r="J192" s="213"/>
      <c r="K192" s="259"/>
    </row>
    <row r="193" spans="2:11" s="1" customFormat="1" ht="15" customHeight="1">
      <c r="B193" s="236"/>
      <c r="C193" s="272" t="s">
        <v>1373</v>
      </c>
      <c r="D193" s="213"/>
      <c r="E193" s="213"/>
      <c r="F193" s="234" t="s">
        <v>1283</v>
      </c>
      <c r="G193" s="213"/>
      <c r="H193" s="213" t="s">
        <v>1374</v>
      </c>
      <c r="I193" s="213" t="s">
        <v>1312</v>
      </c>
      <c r="J193" s="213"/>
      <c r="K193" s="259"/>
    </row>
    <row r="194" spans="2:11" s="1" customFormat="1" ht="15" customHeight="1">
      <c r="B194" s="265"/>
      <c r="C194" s="274"/>
      <c r="D194" s="245"/>
      <c r="E194" s="245"/>
      <c r="F194" s="245"/>
      <c r="G194" s="245"/>
      <c r="H194" s="245"/>
      <c r="I194" s="245"/>
      <c r="J194" s="245"/>
      <c r="K194" s="266"/>
    </row>
    <row r="195" spans="2:11" s="1" customFormat="1" ht="18.75" customHeight="1">
      <c r="B195" s="247"/>
      <c r="C195" s="257"/>
      <c r="D195" s="257"/>
      <c r="E195" s="257"/>
      <c r="F195" s="267"/>
      <c r="G195" s="257"/>
      <c r="H195" s="257"/>
      <c r="I195" s="257"/>
      <c r="J195" s="257"/>
      <c r="K195" s="247"/>
    </row>
    <row r="196" spans="2:11" s="1" customFormat="1" ht="18.75" customHeight="1">
      <c r="B196" s="247"/>
      <c r="C196" s="257"/>
      <c r="D196" s="257"/>
      <c r="E196" s="257"/>
      <c r="F196" s="267"/>
      <c r="G196" s="257"/>
      <c r="H196" s="257"/>
      <c r="I196" s="257"/>
      <c r="J196" s="257"/>
      <c r="K196" s="247"/>
    </row>
    <row r="197" spans="2:11" s="1" customFormat="1" ht="18.75" customHeight="1">
      <c r="B197" s="220"/>
      <c r="C197" s="220"/>
      <c r="D197" s="220"/>
      <c r="E197" s="220"/>
      <c r="F197" s="220"/>
      <c r="G197" s="220"/>
      <c r="H197" s="220"/>
      <c r="I197" s="220"/>
      <c r="J197" s="220"/>
      <c r="K197" s="220"/>
    </row>
    <row r="198" spans="2:11" s="1" customFormat="1" ht="13.5">
      <c r="B198" s="202"/>
      <c r="C198" s="203"/>
      <c r="D198" s="203"/>
      <c r="E198" s="203"/>
      <c r="F198" s="203"/>
      <c r="G198" s="203"/>
      <c r="H198" s="203"/>
      <c r="I198" s="203"/>
      <c r="J198" s="203"/>
      <c r="K198" s="204"/>
    </row>
    <row r="199" spans="2:11" s="1" customFormat="1" ht="21">
      <c r="B199" s="205"/>
      <c r="C199" s="358" t="s">
        <v>1375</v>
      </c>
      <c r="D199" s="358"/>
      <c r="E199" s="358"/>
      <c r="F199" s="358"/>
      <c r="G199" s="358"/>
      <c r="H199" s="358"/>
      <c r="I199" s="358"/>
      <c r="J199" s="358"/>
      <c r="K199" s="206"/>
    </row>
    <row r="200" spans="2:11" s="1" customFormat="1" ht="25.5" customHeight="1">
      <c r="B200" s="205"/>
      <c r="C200" s="275" t="s">
        <v>1376</v>
      </c>
      <c r="D200" s="275"/>
      <c r="E200" s="275"/>
      <c r="F200" s="275" t="s">
        <v>1377</v>
      </c>
      <c r="G200" s="276"/>
      <c r="H200" s="364" t="s">
        <v>1378</v>
      </c>
      <c r="I200" s="364"/>
      <c r="J200" s="364"/>
      <c r="K200" s="206"/>
    </row>
    <row r="201" spans="2:11" s="1" customFormat="1" ht="5.25" customHeight="1">
      <c r="B201" s="236"/>
      <c r="C201" s="231"/>
      <c r="D201" s="231"/>
      <c r="E201" s="231"/>
      <c r="F201" s="231"/>
      <c r="G201" s="257"/>
      <c r="H201" s="231"/>
      <c r="I201" s="231"/>
      <c r="J201" s="231"/>
      <c r="K201" s="259"/>
    </row>
    <row r="202" spans="2:11" s="1" customFormat="1" ht="15" customHeight="1">
      <c r="B202" s="236"/>
      <c r="C202" s="213" t="s">
        <v>1368</v>
      </c>
      <c r="D202" s="213"/>
      <c r="E202" s="213"/>
      <c r="F202" s="234" t="s">
        <v>38</v>
      </c>
      <c r="G202" s="213"/>
      <c r="H202" s="363" t="s">
        <v>1379</v>
      </c>
      <c r="I202" s="363"/>
      <c r="J202" s="363"/>
      <c r="K202" s="259"/>
    </row>
    <row r="203" spans="2:11" s="1" customFormat="1" ht="15" customHeight="1">
      <c r="B203" s="236"/>
      <c r="C203" s="213"/>
      <c r="D203" s="213"/>
      <c r="E203" s="213"/>
      <c r="F203" s="234" t="s">
        <v>39</v>
      </c>
      <c r="G203" s="213"/>
      <c r="H203" s="363" t="s">
        <v>1380</v>
      </c>
      <c r="I203" s="363"/>
      <c r="J203" s="363"/>
      <c r="K203" s="259"/>
    </row>
    <row r="204" spans="2:11" s="1" customFormat="1" ht="15" customHeight="1">
      <c r="B204" s="236"/>
      <c r="C204" s="213"/>
      <c r="D204" s="213"/>
      <c r="E204" s="213"/>
      <c r="F204" s="234" t="s">
        <v>42</v>
      </c>
      <c r="G204" s="213"/>
      <c r="H204" s="363" t="s">
        <v>1381</v>
      </c>
      <c r="I204" s="363"/>
      <c r="J204" s="363"/>
      <c r="K204" s="259"/>
    </row>
    <row r="205" spans="2:11" s="1" customFormat="1" ht="15" customHeight="1">
      <c r="B205" s="236"/>
      <c r="C205" s="213"/>
      <c r="D205" s="213"/>
      <c r="E205" s="213"/>
      <c r="F205" s="234" t="s">
        <v>40</v>
      </c>
      <c r="G205" s="213"/>
      <c r="H205" s="363" t="s">
        <v>1382</v>
      </c>
      <c r="I205" s="363"/>
      <c r="J205" s="363"/>
      <c r="K205" s="259"/>
    </row>
    <row r="206" spans="2:11" s="1" customFormat="1" ht="15" customHeight="1">
      <c r="B206" s="236"/>
      <c r="C206" s="213"/>
      <c r="D206" s="213"/>
      <c r="E206" s="213"/>
      <c r="F206" s="234" t="s">
        <v>41</v>
      </c>
      <c r="G206" s="213"/>
      <c r="H206" s="363" t="s">
        <v>1383</v>
      </c>
      <c r="I206" s="363"/>
      <c r="J206" s="363"/>
      <c r="K206" s="259"/>
    </row>
    <row r="207" spans="2:11" s="1" customFormat="1" ht="15" customHeight="1">
      <c r="B207" s="236"/>
      <c r="C207" s="213"/>
      <c r="D207" s="213"/>
      <c r="E207" s="213"/>
      <c r="F207" s="234"/>
      <c r="G207" s="213"/>
      <c r="H207" s="213"/>
      <c r="I207" s="213"/>
      <c r="J207" s="213"/>
      <c r="K207" s="259"/>
    </row>
    <row r="208" spans="2:11" s="1" customFormat="1" ht="15" customHeight="1">
      <c r="B208" s="236"/>
      <c r="C208" s="213" t="s">
        <v>1324</v>
      </c>
      <c r="D208" s="213"/>
      <c r="E208" s="213"/>
      <c r="F208" s="234" t="s">
        <v>74</v>
      </c>
      <c r="G208" s="213"/>
      <c r="H208" s="363" t="s">
        <v>1384</v>
      </c>
      <c r="I208" s="363"/>
      <c r="J208" s="363"/>
      <c r="K208" s="259"/>
    </row>
    <row r="209" spans="2:11" s="1" customFormat="1" ht="15" customHeight="1">
      <c r="B209" s="236"/>
      <c r="C209" s="213"/>
      <c r="D209" s="213"/>
      <c r="E209" s="213"/>
      <c r="F209" s="234" t="s">
        <v>1221</v>
      </c>
      <c r="G209" s="213"/>
      <c r="H209" s="363" t="s">
        <v>1222</v>
      </c>
      <c r="I209" s="363"/>
      <c r="J209" s="363"/>
      <c r="K209" s="259"/>
    </row>
    <row r="210" spans="2:11" s="1" customFormat="1" ht="15" customHeight="1">
      <c r="B210" s="236"/>
      <c r="C210" s="213"/>
      <c r="D210" s="213"/>
      <c r="E210" s="213"/>
      <c r="F210" s="234" t="s">
        <v>1219</v>
      </c>
      <c r="G210" s="213"/>
      <c r="H210" s="363" t="s">
        <v>1385</v>
      </c>
      <c r="I210" s="363"/>
      <c r="J210" s="363"/>
      <c r="K210" s="259"/>
    </row>
    <row r="211" spans="2:11" s="1" customFormat="1" ht="15" customHeight="1">
      <c r="B211" s="277"/>
      <c r="C211" s="213"/>
      <c r="D211" s="213"/>
      <c r="E211" s="213"/>
      <c r="F211" s="234" t="s">
        <v>1223</v>
      </c>
      <c r="G211" s="272"/>
      <c r="H211" s="362" t="s">
        <v>1224</v>
      </c>
      <c r="I211" s="362"/>
      <c r="J211" s="362"/>
      <c r="K211" s="278"/>
    </row>
    <row r="212" spans="2:11" s="1" customFormat="1" ht="15" customHeight="1">
      <c r="B212" s="277"/>
      <c r="C212" s="213"/>
      <c r="D212" s="213"/>
      <c r="E212" s="213"/>
      <c r="F212" s="234" t="s">
        <v>1192</v>
      </c>
      <c r="G212" s="272"/>
      <c r="H212" s="362" t="s">
        <v>1386</v>
      </c>
      <c r="I212" s="362"/>
      <c r="J212" s="362"/>
      <c r="K212" s="278"/>
    </row>
    <row r="213" spans="2:11" s="1" customFormat="1" ht="15" customHeight="1">
      <c r="B213" s="277"/>
      <c r="C213" s="213"/>
      <c r="D213" s="213"/>
      <c r="E213" s="213"/>
      <c r="F213" s="234"/>
      <c r="G213" s="272"/>
      <c r="H213" s="263"/>
      <c r="I213" s="263"/>
      <c r="J213" s="263"/>
      <c r="K213" s="278"/>
    </row>
    <row r="214" spans="2:11" s="1" customFormat="1" ht="15" customHeight="1">
      <c r="B214" s="277"/>
      <c r="C214" s="213" t="s">
        <v>1348</v>
      </c>
      <c r="D214" s="213"/>
      <c r="E214" s="213"/>
      <c r="F214" s="234">
        <v>1</v>
      </c>
      <c r="G214" s="272"/>
      <c r="H214" s="362" t="s">
        <v>1387</v>
      </c>
      <c r="I214" s="362"/>
      <c r="J214" s="362"/>
      <c r="K214" s="278"/>
    </row>
    <row r="215" spans="2:11" s="1" customFormat="1" ht="15" customHeight="1">
      <c r="B215" s="277"/>
      <c r="C215" s="213"/>
      <c r="D215" s="213"/>
      <c r="E215" s="213"/>
      <c r="F215" s="234">
        <v>2</v>
      </c>
      <c r="G215" s="272"/>
      <c r="H215" s="362" t="s">
        <v>1388</v>
      </c>
      <c r="I215" s="362"/>
      <c r="J215" s="362"/>
      <c r="K215" s="278"/>
    </row>
    <row r="216" spans="2:11" s="1" customFormat="1" ht="15" customHeight="1">
      <c r="B216" s="277"/>
      <c r="C216" s="213"/>
      <c r="D216" s="213"/>
      <c r="E216" s="213"/>
      <c r="F216" s="234">
        <v>3</v>
      </c>
      <c r="G216" s="272"/>
      <c r="H216" s="362" t="s">
        <v>1389</v>
      </c>
      <c r="I216" s="362"/>
      <c r="J216" s="362"/>
      <c r="K216" s="278"/>
    </row>
    <row r="217" spans="2:11" s="1" customFormat="1" ht="15" customHeight="1">
      <c r="B217" s="277"/>
      <c r="C217" s="213"/>
      <c r="D217" s="213"/>
      <c r="E217" s="213"/>
      <c r="F217" s="234">
        <v>4</v>
      </c>
      <c r="G217" s="272"/>
      <c r="H217" s="362" t="s">
        <v>1390</v>
      </c>
      <c r="I217" s="362"/>
      <c r="J217" s="362"/>
      <c r="K217" s="278"/>
    </row>
    <row r="218" spans="2:11" s="1" customFormat="1" ht="12.75" customHeight="1">
      <c r="B218" s="279"/>
      <c r="C218" s="280"/>
      <c r="D218" s="280"/>
      <c r="E218" s="280"/>
      <c r="F218" s="280"/>
      <c r="G218" s="280"/>
      <c r="H218" s="280"/>
      <c r="I218" s="280"/>
      <c r="J218" s="280"/>
      <c r="K218" s="281"/>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Rekapitulace stavby</vt:lpstr>
      <vt:lpstr>01 - Stavební část</vt:lpstr>
      <vt:lpstr>02 - Elektroinstalace</vt:lpstr>
      <vt:lpstr>Pokyny pro vyplnění</vt:lpstr>
      <vt:lpstr>'01 - Stavební část'!Názvy_tisku</vt:lpstr>
      <vt:lpstr>'Rekapitulace stavby'!Názvy_tisku</vt:lpstr>
      <vt:lpstr>'01 - Stavební část'!Oblast_tisku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DESKTOP-DPMJUDL\Uzivatel</dc:creator>
  <cp:lastModifiedBy>Ing. Balúchová Eva</cp:lastModifiedBy>
  <dcterms:created xsi:type="dcterms:W3CDTF">2021-03-22T10:28:15Z</dcterms:created>
  <dcterms:modified xsi:type="dcterms:W3CDTF">2021-03-26T13:25:20Z</dcterms:modified>
</cp:coreProperties>
</file>