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prava běžeckého ..." sheetId="2" r:id="rId2"/>
  </sheets>
  <definedNames>
    <definedName name="_xlnm.Print_Area" localSheetId="0">'Rekapitulace stavby'!$D$4:$AO$76,'Rekapitulace stavby'!$C$82:$AQ$96</definedName>
    <definedName name="_xlnm._FilterDatabase" localSheetId="1" hidden="1">'SO 01 - Oprava běžeckého ...'!$C$121:$K$239</definedName>
    <definedName name="_xlnm.Print_Area" localSheetId="1">'SO 01 - Oprava běžeckého ...'!$C$4:$J$76,'SO 01 - Oprava běžeckého ...'!$C$82:$J$103,'SO 01 - Oprava běžeckého ...'!$C$109:$K$239</definedName>
    <definedName name="_xlnm.Print_Titles" localSheetId="0">'Rekapitulace stavby'!$92:$92</definedName>
    <definedName name="_xlnm.Print_Titles" localSheetId="1">'SO 01 - Oprava běžeckého ...'!$121:$121</definedName>
  </definedNames>
  <calcPr fullCalcOnLoad="1"/>
</workbook>
</file>

<file path=xl/sharedStrings.xml><?xml version="1.0" encoding="utf-8"?>
<sst xmlns="http://schemas.openxmlformats.org/spreadsheetml/2006/main" count="1318" uniqueCount="326">
  <si>
    <t>Export Komplet</t>
  </si>
  <si>
    <t/>
  </si>
  <si>
    <t>2.0</t>
  </si>
  <si>
    <t>False</t>
  </si>
  <si>
    <t>{e4935e86-28a0-4043-9192-85c2e3d52607}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</si>
  <si>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</si>
  <si>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</si>
  <si>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</si>
  <si>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</si>
  <si>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</si>
  <si>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</si>
  <si>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</si>
  <si>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</si>
  <si>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</si>
  <si>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Brno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</si>
  <si>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</si>
  <si>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</si>
  <si>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SPŠ Purkyňova Brno, oprava běžeckého oválu</t>
  </si>
  <si>
    <t>KSO:</t>
  </si>
  <si>
    <t>CC-CZ:</t>
  </si>
  <si>
    <t>Místo:</t>
  </si>
  <si>
    <t xml:space="preserve"> </t>
  </si>
  <si>
    <t>Datum:</t>
  </si>
  <si>
    <t>20. 4. 2021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</si>
  <si>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</si>
  <si>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</si>
  <si>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</si>
  <si>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</si>
  <si>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</si>
  <si>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</si>
  <si>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</si>
  <si>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</si>
  <si>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</si>
  <si>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</si>
  <si>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</si>
  <si>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</si>
  <si>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</si>
  <si>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</si>
  <si>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</si>
  <si>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</si>
  <si>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</si>
  <si>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</si>
  <si>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</si>
  <si>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</si>
  <si>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</si>
  <si>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</si>
  <si>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</si>
  <si>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</si>
  <si>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</si>
  <si>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</si>
  <si>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</si>
  <si>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</si>
  <si>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</si>
  <si>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</si>
  <si>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</si>
  <si>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</si>
  <si>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</si>
  <si>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</si>
  <si>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</si>
  <si>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</si>
  <si>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</si>
  <si>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</si>
  <si>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</si>
  <si>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</si>
  <si>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</si>
  <si>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</si>
  <si>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</si>
  <si>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</si>
  <si>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</si>
  <si>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</si>
  <si>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</si>
  <si>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</si>
  <si>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</si>
  <si>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</si>
  <si>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</si>
  <si>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</si>
  <si>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</si>
  <si>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</si>
  <si>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</si>
  <si>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běžeckého oválu</t>
  </si>
  <si>
    <t>STA</t>
  </si>
  <si>
    <t>1</t>
  </si>
  <si>
    <t>{65d3c7b8-26ba-47aa-959e-3143ef7e66bc}</t>
  </si>
  <si>
    <t>2</t>
  </si>
  <si>
    <t>KRYCÍ LIST SOUPISU PRACÍ</t>
  </si>
  <si>
    <t>Objekt:</t>
  </si>
  <si>
    <t>SO 01 - Oprava běžeckého oválu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</si>
  <si>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</si>
  <si>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</si>
  <si>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</si>
  <si>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</si>
  <si>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</si>
  <si>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</si>
  <si>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</si>
  <si>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</si>
  <si>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</si>
  <si>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</si>
  <si>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</si>
  <si>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</si>
  <si>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</si>
  <si>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</si>
  <si>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</si>
  <si>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</si>
  <si>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</si>
  <si>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</si>
  <si>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</si>
  <si>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</si>
  <si>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</si>
  <si>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</si>
  <si>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</si>
  <si>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</si>
  <si>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</si>
  <si>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</si>
  <si>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</si>
  <si>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</si>
  <si>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</si>
  <si>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</si>
  <si>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</si>
  <si>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</si>
  <si>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2021 01</t>
  </si>
  <si>
    <t>4</t>
  </si>
  <si>
    <t>599305939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</si>
  <si>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</si>
  <si>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</si>
  <si>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VV</t>
  </si>
  <si>
    <t>"rozebrání betonové dlažby u schodiště, očištění a zpětné položení zpět" 2*3,5*0,5</t>
  </si>
  <si>
    <t>113107223</t>
  </si>
  <si>
    <t>Odstranění podkladu z kameniva drceného tl 300 mm strojně pl přes 200 m2</t>
  </si>
  <si>
    <t>1359270532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</si>
  <si>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</si>
  <si>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"odstranění podkladních vrstev do 30cm, suť 0,440 t/m2" 266</t>
  </si>
  <si>
    <t>3</t>
  </si>
  <si>
    <t>113107241</t>
  </si>
  <si>
    <t>Odstranění podkladu živičného tl 50 mm strojně pl přes 200 m2</t>
  </si>
  <si>
    <t>-1535429651</t>
  </si>
  <si>
    <t>Odstranění podkladů nebo krytů strojně plochy jednotlivě přes 200 m2 s přemístěním hmot na skládku na vzdálenost do 20 m nebo s naložením na dopravní prostředek živičných, o tl. vrstvy do 50 mm</t>
  </si>
  <si>
    <t>"odstranění živičného krytu v tl. 5cm, suť 0,098 t/m2" 266</t>
  </si>
  <si>
    <t>113107331</t>
  </si>
  <si>
    <t>Odstranění podkladu z betonu prostého tl 150 mm strojně pl do 50 m2</t>
  </si>
  <si>
    <t>1089062909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</si>
  <si>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</si>
  <si>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"vybourání betonu na odtoku příkopového žlabu, předpoklad tl. 15cm, suť 0,325 t/m2" 2,5</t>
  </si>
  <si>
    <t>5</t>
  </si>
  <si>
    <t>113204111</t>
  </si>
  <si>
    <t>Vytrhání obrub záhonových</t>
  </si>
  <si>
    <t>m</t>
  </si>
  <si>
    <t>1752856858</t>
  </si>
  <si>
    <t>Vytrhání obrub  s vybouráním lože, s přemístěním hmot na skládku na vzdálenost do 3 m nebo s naložením na dopravní prostředek záhonových</t>
  </si>
  <si>
    <t>"vytrhání záhonových obrub, suť 0,040 t/m" 210-2*2,6</t>
  </si>
  <si>
    <t>6</t>
  </si>
  <si>
    <t>121151113</t>
  </si>
  <si>
    <t>Sejmutí ornice plochy do 500 m2 tl vrstvy do 200 mm strojně</t>
  </si>
  <si>
    <t>1528856048</t>
  </si>
  <si>
    <t>Sejmutí ornice strojně při souvislé ploše přes 100 do 500 m2, tl. vrstvy do 200 mm</t>
  </si>
  <si>
    <t>"sejmutí travního drnu lokálně v tl. do 10 a přesun v rámci stavby, modelace terénu, cca 30% z přilehlých ploch zeleně" 610*0,3</t>
  </si>
  <si>
    <t>7</t>
  </si>
  <si>
    <t>132251101</t>
  </si>
  <si>
    <t>Hloubení rýh nezapažených  š do 800 mm v hornině třídy těžitelnosti I, skupiny 3 objem do 20 m3 strojně</t>
  </si>
  <si>
    <t>m3</t>
  </si>
  <si>
    <t>1721892996</t>
  </si>
  <si>
    <t>Hloubení nezapažených rýh šířky do 800 mm strojně s urovnáním dna do předepsaného profilu a spádu v hornině třídy těžitelnosti I skupiny 3 do 20 m3</t>
  </si>
  <si>
    <t>"příprava pro osazení obrub" 204,8*0,25*0,2</t>
  </si>
  <si>
    <t>8</t>
  </si>
  <si>
    <t>174151101</t>
  </si>
  <si>
    <t>Zásyp jam, šachet rýh nebo kolem objektů sypaninou se zhutněním</t>
  </si>
  <si>
    <t>290112876</t>
  </si>
  <si>
    <t>Zásyp sypaninou z jakékoliv horniny strojně s uložením výkopku ve vrstvách se zhutněním jam, šachet, rýh nebo kolem objektů v těchto vykopávkách</t>
  </si>
  <si>
    <t>"dosypávky za obrubami zeminou získanou v rámci stavby" 10,24</t>
  </si>
  <si>
    <t>9</t>
  </si>
  <si>
    <t>181351103</t>
  </si>
  <si>
    <t>Rozprostření ornice tl vrstvy do 200 mm pl do 500 m2 v rovině nebo ve svahu do 1:5 strojně</t>
  </si>
  <si>
    <t>1276220951</t>
  </si>
  <si>
    <t>Rozprostření a urovnání ornice v rovině nebo ve svahu sklonu do 1:5 strojně při souvislé ploše přes 100 do 500 m2, tl. vrstvy do 200 mm</t>
  </si>
  <si>
    <t>"rozprostření získaného travního drnu v místě kolem běžeckého oválu, modelace terénu" 183</t>
  </si>
  <si>
    <t>10</t>
  </si>
  <si>
    <t>181411131</t>
  </si>
  <si>
    <t>Založení parkového trávníku výsevem plochy do 1000 m2 v rovině a ve svahu do 1:5</t>
  </si>
  <si>
    <t>-2088664699</t>
  </si>
  <si>
    <t>Založení trávníku na půdě předem připravené plochy do 1000 m2 výsevem včetně utažení parkového v rovině nebo na svahu do 1:5</t>
  </si>
  <si>
    <t>11</t>
  </si>
  <si>
    <t>M</t>
  </si>
  <si>
    <t>00572410</t>
  </si>
  <si>
    <t>osivo směs travní parková</t>
  </si>
  <si>
    <t>kg</t>
  </si>
  <si>
    <t>1900890262</t>
  </si>
  <si>
    <t>183*0,02 'Přepočtené koeficientem množství</t>
  </si>
  <si>
    <t>12</t>
  </si>
  <si>
    <t>181951112</t>
  </si>
  <si>
    <t>Úprava pláně v hornině třídy těžitelnosti I, skupiny 1 až 3 se zhutněním strojně</t>
  </si>
  <si>
    <t>-1167528028</t>
  </si>
  <si>
    <t>Úprava pláně vyrovnáním výškových rozdílů strojně v hornině třídy těžitelnosti I, skupiny 1 až 3 se zhutněním</t>
  </si>
  <si>
    <t>"hutnění pláně na předepsanou únosnost" 371</t>
  </si>
  <si>
    <t>13</t>
  </si>
  <si>
    <t>185804312</t>
  </si>
  <si>
    <t>Zalití rostlin vodou plocha přes 20 m2</t>
  </si>
  <si>
    <t>-1581985177</t>
  </si>
  <si>
    <t>Zalití rostlin vodou plochy záhonů jednotlivě přes 20 m2</t>
  </si>
  <si>
    <t>"spotřeba vody 20 l/m2" 183*0,002</t>
  </si>
  <si>
    <t>Komunikace pozemní</t>
  </si>
  <si>
    <t>14</t>
  </si>
  <si>
    <t>564851113</t>
  </si>
  <si>
    <t>Podklad ze štěrkodrtě ŠD tl 170 mm</t>
  </si>
  <si>
    <t>70058948</t>
  </si>
  <si>
    <t>Podklad ze štěrkodrti ŠD  s rozprostřením a zhutněním, po zhutnění tl. 170 mm</t>
  </si>
  <si>
    <t>"podkladní vrstva ze štěrkodrti v min. tl. 15cm, vč. vyrovnání rozdílu pláně a vytažen pod obruby" 266</t>
  </si>
  <si>
    <t>573231108</t>
  </si>
  <si>
    <t>Postřik živičný spojovací ze silniční emulze v množství 0,50 kg/m2</t>
  </si>
  <si>
    <t>-1897180881</t>
  </si>
  <si>
    <t>Postřik spojovací PS bez posypu kamenivem ze silniční emulze, v množství 0,50 kg/m2</t>
  </si>
  <si>
    <t>16</t>
  </si>
  <si>
    <t>574381112</t>
  </si>
  <si>
    <t>Penetrační makadam hrubý PMH tl 100 mm</t>
  </si>
  <si>
    <t>-347305489</t>
  </si>
  <si>
    <t>Penetrační makadam PM  s rozprostřením kameniva na sucho, s prolitím živicí, s posypem drtí a se zhutněním hrubý (PMH) z kameniva hrubého drceného, po zhutnění tl. 100 mm</t>
  </si>
  <si>
    <t>"penetrační makadam jemný PMH  22/63 v tl. 10cm" 266</t>
  </si>
  <si>
    <t>17</t>
  </si>
  <si>
    <t>577143111</t>
  </si>
  <si>
    <t>Asfaltový beton vrstva obrusná ACO 8 (ABJ) tl 50 mm š do 3 m z nemodifikovaného asfaltu</t>
  </si>
  <si>
    <t>629170487</t>
  </si>
  <si>
    <t>Asfaltový beton vrstva obrusná ACO 8 (ABJ)  s rozprostřením a se zhutněním z nemodifikovaného asfaltu v pruhu šířky do 3 m, po zhutnění tl. 50 mm</t>
  </si>
  <si>
    <t>18</t>
  </si>
  <si>
    <t>596411111</t>
  </si>
  <si>
    <t>Kladení dlažby z vegetačních tvárnic komunikací pro pěší tl 80 mm pl do 50 m2</t>
  </si>
  <si>
    <t>-212436619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</si>
  <si>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</si>
  <si>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"zpevnění svahu vegetačními távrnice tl. 8cm, vč. výplně" 2,5</t>
  </si>
  <si>
    <t>19</t>
  </si>
  <si>
    <t>59246016</t>
  </si>
  <si>
    <t>dlažba plošná betonová vegetační 600x400x80mm</t>
  </si>
  <si>
    <t>-826999003</t>
  </si>
  <si>
    <t>2,5*1,03 'Přepočtené koeficientem množství</t>
  </si>
  <si>
    <t>20</t>
  </si>
  <si>
    <t>596811220</t>
  </si>
  <si>
    <t>Kladení betonové dlažby komunikací pro pěší do lože z kameniva vel do 0,25 m2 plochy do 50 m2</t>
  </si>
  <si>
    <t>-1463523229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</si>
  <si>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</si>
  <si>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 xml:space="preserve">"zpětné osazení betonové dlažby u schodiště, vč. podkladního lože tl. 4cm z DK fr. 4/8, využití původní dlažby" 2*3,5*0,5 </t>
  </si>
  <si>
    <t>Ostatní konstrukce a práce, bourání</t>
  </si>
  <si>
    <t>916231213</t>
  </si>
  <si>
    <t>Osazení chodníkového obrubníku betonového stojatého s boční opěrou do lože z betonu prostého</t>
  </si>
  <si>
    <t>1518721234</t>
  </si>
  <si>
    <t>Osazení chodníkového obrubníku betonového se zřízením lože, s vyplněním a zatřením spár cementovou maltou stojatého s boční opěrou z betonu prostého, do lože z betonu prostého</t>
  </si>
  <si>
    <t>"osazení obruby do bet. lože z C20/25 s boční opěrou" 210-2*2,6</t>
  </si>
  <si>
    <t>22</t>
  </si>
  <si>
    <t>59217037</t>
  </si>
  <si>
    <t>obrubník betonový parkový přírodní 500x50x200mm</t>
  </si>
  <si>
    <t>-439048298</t>
  </si>
  <si>
    <t>204,8*1,03 'Přepočtené koeficientem množství</t>
  </si>
  <si>
    <t>23</t>
  </si>
  <si>
    <t>919112213</t>
  </si>
  <si>
    <t>Řezání spár pro vytvoření komůrky š 10 mm hl 25 mm pro těsnící zálivku v živičném krytu</t>
  </si>
  <si>
    <t>-1506956713</t>
  </si>
  <si>
    <t>Řezání dilatačních spár v živičném krytu  vytvoření komůrky pro těsnící zálivku šířky 10 mm, hloubky 25 mm</t>
  </si>
  <si>
    <t>"řezání spáry v místě napojení" 2*2,6</t>
  </si>
  <si>
    <t>24</t>
  </si>
  <si>
    <t>919122112</t>
  </si>
  <si>
    <t>Těsnění spár zálivkou za tepla pro komůrky š 10 mm hl 25 mm s těsnicím profilem</t>
  </si>
  <si>
    <t>-1135237102</t>
  </si>
  <si>
    <t>Utěsnění dilatačních spár zálivkou za tepla  v cementobetonovém nebo živičném krytu včetně adhezního nátěru s těsnicím profilem pod zálivkou, pro komůrky šířky 10 mm, hloubky 25 mm</t>
  </si>
  <si>
    <t>"asfaltová zálivka v místě napojení" 2*2,6</t>
  </si>
  <si>
    <t>25</t>
  </si>
  <si>
    <t>919735111</t>
  </si>
  <si>
    <t>Řezání stávajícího živičného krytu hl do 50 mm</t>
  </si>
  <si>
    <t>-1976967030</t>
  </si>
  <si>
    <t>Řezání stávajícího živičného krytu nebo podkladu  hloubky do 50 mm</t>
  </si>
  <si>
    <t>"odříznutí stávajícího krytu" 2*2,6</t>
  </si>
  <si>
    <t>26</t>
  </si>
  <si>
    <t>938902321</t>
  </si>
  <si>
    <t>Čištění rigolů ručně při tl. nánosu do 50 mm</t>
  </si>
  <si>
    <t>-845972341</t>
  </si>
  <si>
    <t>Čištění rigolů komunikací s odstraněním travnatého porostu nebo nánosu s naložením na dopravní prostředek nebo s přemístěním na hromady na vzdálenost do 20 m ručně při tl. nánosu do 50 mm</t>
  </si>
  <si>
    <t>"očištění příkopového žlabu, suť 0,043 t/m" 120</t>
  </si>
  <si>
    <t>27</t>
  </si>
  <si>
    <t>979054441</t>
  </si>
  <si>
    <t>Očištění vybouraných z desek nebo dlaždic s původním spárováním z kameniva těženého</t>
  </si>
  <si>
    <t>-69760226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</si>
  <si>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</si>
  <si>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"očištění vybouraných dlaždic u schodiště" 2*3,5*0,5</t>
  </si>
  <si>
    <t>997</t>
  </si>
  <si>
    <t>Přesun sutě</t>
  </si>
  <si>
    <t>28</t>
  </si>
  <si>
    <t>997221551</t>
  </si>
  <si>
    <t>Vodorovná doprava suti ze sypkých materiálů do 1 km</t>
  </si>
  <si>
    <t>t</t>
  </si>
  <si>
    <t>1938856695</t>
  </si>
  <si>
    <t>Vodorovná doprava suti  bez naložení, ale se složením a s hrubým urovnáním ze sypkých materiálů, na vzdálenost do 1 km</t>
  </si>
  <si>
    <t>"odvoz suti na skládku"</t>
  </si>
  <si>
    <t>"odstranění podkladních vrstev do 30cm, suť 0,440 t/m2" 266*0,440</t>
  </si>
  <si>
    <t>"odstranění živičného krytu v tl. 5cm, suť 0,098 t/m2" 266*0,098</t>
  </si>
  <si>
    <t>"vybourání betonu na odtoku příkopového žlabu, předpoklad tl. 15cm, suť 0,325 t/m2" 2,5*0,325</t>
  </si>
  <si>
    <t>"vytrhání záhonových obrub, suť 0,040 t/m" (210-2*2,6)*0,040</t>
  </si>
  <si>
    <t>"očištění příkopového žlabu, suť 0,043 t/m" 120*0,043</t>
  </si>
  <si>
    <t>Součet</t>
  </si>
  <si>
    <t>29</t>
  </si>
  <si>
    <t>997221559</t>
  </si>
  <si>
    <t>Příplatek ZKD 1 km u vodorovné dopravy suti ze sypkých materiálů</t>
  </si>
  <si>
    <t>1419578602</t>
  </si>
  <si>
    <t>Vodorovná doprava suti  bez naložení, ale se složením a s hrubým urovnáním Příplatek k ceně za každý další i započatý 1 km přes 1 km</t>
  </si>
  <si>
    <t>"příplatek za odvoz suti na skládku do 10 km"</t>
  </si>
  <si>
    <t>"odstranění podkladních vrstev do 30cm, suť 0,440 t/m2" 266*0,440*9</t>
  </si>
  <si>
    <t>"odstranění živičného krytu v tl. 5cm, suť 0,098 t/m2" 266*0,098*9</t>
  </si>
  <si>
    <t>"vybourání betonu na odtoku příkopového žlabu, předpoklad tl. 15cm, suť 0,325 t/m2" 2,5*0,325*9</t>
  </si>
  <si>
    <t>"vytrhání záhonových obrub, suť 0,040 t/m" (210-2*2,6)*0,040*9</t>
  </si>
  <si>
    <t>"očištění příkopového žlabu, suť 0,043 t/m" 120*0,043*9</t>
  </si>
  <si>
    <t>30</t>
  </si>
  <si>
    <t>997221861</t>
  </si>
  <si>
    <t>Poplatek za uložení stavebního odpadu na recyklační skládce (skládkovné) z prostého betonu pod kódem 17 01 01</t>
  </si>
  <si>
    <t>224348028</t>
  </si>
  <si>
    <t>Poplatek za uložení stavebního odpadu na recyklační skládce (skládkovné) z prostého betonu zatříděného do Katalogu odpadů pod kódem 17 01 01</t>
  </si>
  <si>
    <t>31</t>
  </si>
  <si>
    <t>997221873</t>
  </si>
  <si>
    <t>Poplatek za uložení stavebního odpadu na recyklační skládce (skládkovné) zeminy a kamení zatříděného do Katalogu odpadů pod kódem 17 05 04</t>
  </si>
  <si>
    <t>880082303</t>
  </si>
  <si>
    <t>"odstranění štěrkových podkladních vrstev do 30cm, suť 0,440 t/m2" 266*0,440</t>
  </si>
  <si>
    <t>"očištění příkopového žlabu - zemina, suť 0,043 t/m" 120*0,043</t>
  </si>
  <si>
    <t>32</t>
  </si>
  <si>
    <t>997221875</t>
  </si>
  <si>
    <t>Poplatek za uložení stavebního odpadu na recyklační skládce (skládkovné) asfaltového bez obsahu dehtu zatříděného do Katalogu odpadů pod kódem 17 03 02</t>
  </si>
  <si>
    <t>549303953</t>
  </si>
  <si>
    <t>998</t>
  </si>
  <si>
    <t>Přesun hmot</t>
  </si>
  <si>
    <t>33</t>
  </si>
  <si>
    <t>998225111</t>
  </si>
  <si>
    <t>Přesun hmot pro pozemní komunikace s krytem z kamene, monolitickým betonovým nebo živičným</t>
  </si>
  <si>
    <t>-1777177302</t>
  </si>
  <si>
    <t>Přesun hmot pro komunikace s krytem z kameniva, monolitickým betonovým nebo živičným  dopravní vzdálenost do 200 m jakékoliv délky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</si>
</sst>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32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Brno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SPŠ Purkyňova Brno, oprava běžeckého oválu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20. 4. 2021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72</v>
      </c>
      <c r="BT94" s="101" t="s">
        <v>73</v>
      </c>
      <c r="BU94" s="102" t="s">
        <v>74</v>
      </c>
      <c r="BV94" s="101" t="s">
        <v>75</v>
      </c>
      <c r="BW94" s="101" t="s">
        <v>4</v>
      </c>
      <c r="BX94" s="101" t="s">
        <v>76</v>
      </c>
      <c r="CL94" s="101" t="s">
        <v>1</v>
      </c>
    </row>
    <row r="95" spans="1:91" s="7" customFormat="1" ht="16.5" customHeight="1">
      <c r="A95" s="103" t="s">
        <v>77</v>
      </c>
      <c r="B95" s="104"/>
      <c r="C95" s="105"/>
      <c r="D95" s="106" t="s">
        <v>78</v>
      </c>
      <c r="E95" s="106"/>
      <c r="F95" s="106"/>
      <c r="G95" s="106"/>
      <c r="H95" s="106"/>
      <c r="I95" s="107"/>
      <c r="J95" s="106" t="s">
        <v>79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 01 - Oprava běžeckého 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80</v>
      </c>
      <c r="AR95" s="104"/>
      <c r="AS95" s="110">
        <v>0</v>
      </c>
      <c r="AT95" s="111">
        <f>ROUND(SUM(AV95:AW95),2)</f>
        <v>0</v>
      </c>
      <c r="AU95" s="112">
        <f>'SO 01 - Oprava běžeckého ...'!P122</f>
        <v>0</v>
      </c>
      <c r="AV95" s="111">
        <f>'SO 01 - Oprava běžeckého ...'!J33</f>
        <v>0</v>
      </c>
      <c r="AW95" s="111">
        <f>'SO 01 - Oprava běžeckého ...'!J34</f>
        <v>0</v>
      </c>
      <c r="AX95" s="111">
        <f>'SO 01 - Oprava běžeckého ...'!J35</f>
        <v>0</v>
      </c>
      <c r="AY95" s="111">
        <f>'SO 01 - Oprava běžeckého ...'!J36</f>
        <v>0</v>
      </c>
      <c r="AZ95" s="111">
        <f>'SO 01 - Oprava běžeckého ...'!F33</f>
        <v>0</v>
      </c>
      <c r="BA95" s="111">
        <f>'SO 01 - Oprava běžeckého ...'!F34</f>
        <v>0</v>
      </c>
      <c r="BB95" s="111">
        <f>'SO 01 - Oprava běžeckého ...'!F35</f>
        <v>0</v>
      </c>
      <c r="BC95" s="111">
        <f>'SO 01 - Oprava běžeckého ...'!F36</f>
        <v>0</v>
      </c>
      <c r="BD95" s="113">
        <f>'SO 01 - Oprava běžeckého ...'!F37</f>
        <v>0</v>
      </c>
      <c r="BE95" s="7"/>
      <c r="BT95" s="114" t="s">
        <v>81</v>
      </c>
      <c r="BV95" s="114" t="s">
        <v>75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1 - Oprava běžeckého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84</v>
      </c>
      <c r="L4" s="21"/>
      <c r="M4" s="115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16" t="str">
        <f>'Rekapitulace stavby'!K6</f>
        <v>SPŠ Purkyňova Brno, oprava běžeckého oválu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85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20. 4. 2021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7"/>
      <c r="B27" s="118"/>
      <c r="C27" s="117"/>
      <c r="D27" s="117"/>
      <c r="E27" s="35" t="s">
        <v>1</v>
      </c>
      <c r="F27" s="35"/>
      <c r="G27" s="35"/>
      <c r="H27" s="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0" t="s">
        <v>33</v>
      </c>
      <c r="E30" s="37"/>
      <c r="F30" s="37"/>
      <c r="G30" s="37"/>
      <c r="H30" s="37"/>
      <c r="I30" s="37"/>
      <c r="J30" s="95">
        <f>ROUND(J122,2)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1" t="s">
        <v>37</v>
      </c>
      <c r="E33" s="31" t="s">
        <v>38</v>
      </c>
      <c r="F33" s="122">
        <f>ROUND((SUM(BE122:BE239)),2)</f>
        <v>0</v>
      </c>
      <c r="G33" s="37"/>
      <c r="H33" s="37"/>
      <c r="I33" s="123">
        <v>0.21</v>
      </c>
      <c r="J33" s="122">
        <f>ROUND(((SUM(BE122:BE239))*I33),2)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39</v>
      </c>
      <c r="F34" s="122">
        <f>ROUND((SUM(BF122:BF239)),2)</f>
        <v>0</v>
      </c>
      <c r="G34" s="37"/>
      <c r="H34" s="37"/>
      <c r="I34" s="123">
        <v>0.15</v>
      </c>
      <c r="J34" s="122">
        <f>ROUND(((SUM(BF122:BF239))*I34),2)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40</v>
      </c>
      <c r="F35" s="122">
        <f>ROUND((SUM(BG122:BG239)),2)</f>
        <v>0</v>
      </c>
      <c r="G35" s="37"/>
      <c r="H35" s="37"/>
      <c r="I35" s="123">
        <v>0.21</v>
      </c>
      <c r="J35" s="122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41</v>
      </c>
      <c r="F36" s="122">
        <f>ROUND((SUM(BH122:BH239)),2)</f>
        <v>0</v>
      </c>
      <c r="G36" s="37"/>
      <c r="H36" s="37"/>
      <c r="I36" s="123">
        <v>0.15</v>
      </c>
      <c r="J36" s="122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42</v>
      </c>
      <c r="F37" s="122">
        <f>ROUND((SUM(BI122:BI239)),2)</f>
        <v>0</v>
      </c>
      <c r="G37" s="37"/>
      <c r="H37" s="37"/>
      <c r="I37" s="123">
        <v>0</v>
      </c>
      <c r="J37" s="122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4"/>
      <c r="D39" s="125" t="s">
        <v>43</v>
      </c>
      <c r="E39" s="80"/>
      <c r="F39" s="80"/>
      <c r="G39" s="126" t="s">
        <v>44</v>
      </c>
      <c r="H39" s="127" t="s">
        <v>45</v>
      </c>
      <c r="I39" s="80"/>
      <c r="J39" s="128">
        <f>SUM(J30:J37)</f>
        <v>0</v>
      </c>
      <c r="K39" s="129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48</v>
      </c>
      <c r="E61" s="40"/>
      <c r="F61" s="130" t="s">
        <v>49</v>
      </c>
      <c r="G61" s="57" t="s">
        <v>48</v>
      </c>
      <c r="H61" s="40"/>
      <c r="I61" s="40"/>
      <c r="J61" s="131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48</v>
      </c>
      <c r="E76" s="40"/>
      <c r="F76" s="130" t="s">
        <v>49</v>
      </c>
      <c r="G76" s="57" t="s">
        <v>48</v>
      </c>
      <c r="H76" s="40"/>
      <c r="I76" s="40"/>
      <c r="J76" s="131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87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16" t="str">
        <f>E7</f>
        <v>SPŠ Purkyňova Brno, oprava běžeckého oválu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85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01 - Oprava běžeckého oválu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20. 4. 2021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2" t="s">
        <v>88</v>
      </c>
      <c r="D94" s="124"/>
      <c r="E94" s="124"/>
      <c r="F94" s="124"/>
      <c r="G94" s="124"/>
      <c r="H94" s="124"/>
      <c r="I94" s="124"/>
      <c r="J94" s="133" t="s">
        <v>89</v>
      </c>
      <c r="K94" s="124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4" t="s">
        <v>90</v>
      </c>
      <c r="D96" s="37"/>
      <c r="E96" s="37"/>
      <c r="F96" s="37"/>
      <c r="G96" s="37"/>
      <c r="H96" s="37"/>
      <c r="I96" s="37"/>
      <c r="J96" s="95">
        <f>J122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91</v>
      </c>
    </row>
    <row r="97" spans="1:31" s="9" customFormat="1" ht="24.95" customHeight="1">
      <c r="A97" s="9"/>
      <c r="B97" s="135"/>
      <c r="C97" s="9"/>
      <c r="D97" s="136" t="s">
        <v>92</v>
      </c>
      <c r="E97" s="137"/>
      <c r="F97" s="137"/>
      <c r="G97" s="137"/>
      <c r="H97" s="137"/>
      <c r="I97" s="137"/>
      <c r="J97" s="138">
        <f>J123</f>
        <v>0</v>
      </c>
      <c r="K97" s="9"/>
      <c r="L97" s="13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9"/>
      <c r="C98" s="10"/>
      <c r="D98" s="140" t="s">
        <v>93</v>
      </c>
      <c r="E98" s="141"/>
      <c r="F98" s="141"/>
      <c r="G98" s="141"/>
      <c r="H98" s="141"/>
      <c r="I98" s="141"/>
      <c r="J98" s="142">
        <f>J124</f>
        <v>0</v>
      </c>
      <c r="K98" s="10"/>
      <c r="L98" s="13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9"/>
      <c r="C99" s="10"/>
      <c r="D99" s="140" t="s">
        <v>94</v>
      </c>
      <c r="E99" s="141"/>
      <c r="F99" s="141"/>
      <c r="G99" s="141"/>
      <c r="H99" s="141"/>
      <c r="I99" s="141"/>
      <c r="J99" s="142">
        <f>J163</f>
        <v>0</v>
      </c>
      <c r="K99" s="10"/>
      <c r="L99" s="13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9"/>
      <c r="C100" s="10"/>
      <c r="D100" s="140" t="s">
        <v>95</v>
      </c>
      <c r="E100" s="141"/>
      <c r="F100" s="141"/>
      <c r="G100" s="141"/>
      <c r="H100" s="141"/>
      <c r="I100" s="141"/>
      <c r="J100" s="142">
        <f>J183</f>
        <v>0</v>
      </c>
      <c r="K100" s="10"/>
      <c r="L100" s="13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9"/>
      <c r="C101" s="10"/>
      <c r="D101" s="140" t="s">
        <v>96</v>
      </c>
      <c r="E101" s="141"/>
      <c r="F101" s="141"/>
      <c r="G101" s="141"/>
      <c r="H101" s="141"/>
      <c r="I101" s="141"/>
      <c r="J101" s="142">
        <f>J205</f>
        <v>0</v>
      </c>
      <c r="K101" s="10"/>
      <c r="L101" s="13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9"/>
      <c r="C102" s="10"/>
      <c r="D102" s="140" t="s">
        <v>97</v>
      </c>
      <c r="E102" s="141"/>
      <c r="F102" s="141"/>
      <c r="G102" s="141"/>
      <c r="H102" s="141"/>
      <c r="I102" s="141"/>
      <c r="J102" s="142">
        <f>J237</f>
        <v>0</v>
      </c>
      <c r="K102" s="10"/>
      <c r="L102" s="13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98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7"/>
      <c r="D112" s="37"/>
      <c r="E112" s="116" t="str">
        <f>E7</f>
        <v>SPŠ Purkyňova Brno, oprava běžeckého oválu</v>
      </c>
      <c r="F112" s="31"/>
      <c r="G112" s="31"/>
      <c r="H112" s="31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85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7"/>
      <c r="D114" s="37"/>
      <c r="E114" s="66" t="str">
        <f>E9</f>
        <v>SO 01 - Oprava běžeckého oválu</v>
      </c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7"/>
      <c r="E116" s="37"/>
      <c r="F116" s="26" t="str">
        <f>F12</f>
        <v xml:space="preserve"> </v>
      </c>
      <c r="G116" s="37"/>
      <c r="H116" s="37"/>
      <c r="I116" s="31" t="s">
        <v>22</v>
      </c>
      <c r="J116" s="68" t="str">
        <f>IF(J12="","",J12)</f>
        <v>20. 4. 2021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7"/>
      <c r="E118" s="37"/>
      <c r="F118" s="26" t="str">
        <f>E15</f>
        <v xml:space="preserve"> </v>
      </c>
      <c r="G118" s="37"/>
      <c r="H118" s="37"/>
      <c r="I118" s="31" t="s">
        <v>29</v>
      </c>
      <c r="J118" s="35" t="str">
        <f>E21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27</v>
      </c>
      <c r="D119" s="37"/>
      <c r="E119" s="37"/>
      <c r="F119" s="26" t="str">
        <f>IF(E18="","",E18)</f>
        <v>Vyplň údaj</v>
      </c>
      <c r="G119" s="37"/>
      <c r="H119" s="37"/>
      <c r="I119" s="31" t="s">
        <v>31</v>
      </c>
      <c r="J119" s="35" t="str">
        <f>E24</f>
        <v xml:space="preserve"> 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43"/>
      <c r="B121" s="144"/>
      <c r="C121" s="145" t="s">
        <v>99</v>
      </c>
      <c r="D121" s="146" t="s">
        <v>58</v>
      </c>
      <c r="E121" s="146" t="s">
        <v>54</v>
      </c>
      <c r="F121" s="146" t="s">
        <v>55</v>
      </c>
      <c r="G121" s="146" t="s">
        <v>100</v>
      </c>
      <c r="H121" s="146" t="s">
        <v>101</v>
      </c>
      <c r="I121" s="146" t="s">
        <v>102</v>
      </c>
      <c r="J121" s="146" t="s">
        <v>89</v>
      </c>
      <c r="K121" s="147" t="s">
        <v>103</v>
      </c>
      <c r="L121" s="148"/>
      <c r="M121" s="85" t="s">
        <v>1</v>
      </c>
      <c r="N121" s="86" t="s">
        <v>37</v>
      </c>
      <c r="O121" s="86" t="s">
        <v>104</v>
      </c>
      <c r="P121" s="86" t="s">
        <v>105</v>
      </c>
      <c r="Q121" s="86" t="s">
        <v>106</v>
      </c>
      <c r="R121" s="86" t="s">
        <v>107</v>
      </c>
      <c r="S121" s="86" t="s">
        <v>108</v>
      </c>
      <c r="T121" s="87" t="s">
        <v>109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8" customHeight="1">
      <c r="A122" s="37"/>
      <c r="B122" s="38"/>
      <c r="C122" s="92" t="s">
        <v>110</v>
      </c>
      <c r="D122" s="37"/>
      <c r="E122" s="37"/>
      <c r="F122" s="37"/>
      <c r="G122" s="37"/>
      <c r="H122" s="37"/>
      <c r="I122" s="37"/>
      <c r="J122" s="149">
        <f>BK122</f>
        <v>0</v>
      </c>
      <c r="K122" s="37"/>
      <c r="L122" s="38"/>
      <c r="M122" s="88"/>
      <c r="N122" s="72"/>
      <c r="O122" s="89"/>
      <c r="P122" s="150">
        <f>P123</f>
        <v>0</v>
      </c>
      <c r="Q122" s="89"/>
      <c r="R122" s="150">
        <f>R123</f>
        <v>230.74971999999997</v>
      </c>
      <c r="S122" s="89"/>
      <c r="T122" s="151">
        <f>T123</f>
        <v>158.165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72</v>
      </c>
      <c r="AU122" s="18" t="s">
        <v>91</v>
      </c>
      <c r="BK122" s="152">
        <f>BK123</f>
        <v>0</v>
      </c>
    </row>
    <row r="123" spans="1:63" s="12" customFormat="1" ht="25.9" customHeight="1">
      <c r="A123" s="12"/>
      <c r="B123" s="153"/>
      <c r="C123" s="12"/>
      <c r="D123" s="154" t="s">
        <v>72</v>
      </c>
      <c r="E123" s="155" t="s">
        <v>111</v>
      </c>
      <c r="F123" s="155" t="s">
        <v>112</v>
      </c>
      <c r="G123" s="12"/>
      <c r="H123" s="12"/>
      <c r="I123" s="156"/>
      <c r="J123" s="157">
        <f>BK123</f>
        <v>0</v>
      </c>
      <c r="K123" s="12"/>
      <c r="L123" s="153"/>
      <c r="M123" s="158"/>
      <c r="N123" s="159"/>
      <c r="O123" s="159"/>
      <c r="P123" s="160">
        <f>P124+P163+P183+P205+P237</f>
        <v>0</v>
      </c>
      <c r="Q123" s="159"/>
      <c r="R123" s="160">
        <f>R124+R163+R183+R205+R237</f>
        <v>230.74971999999997</v>
      </c>
      <c r="S123" s="159"/>
      <c r="T123" s="161">
        <f>T124+T163+T183+T205+T237</f>
        <v>158.165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4" t="s">
        <v>81</v>
      </c>
      <c r="AT123" s="162" t="s">
        <v>72</v>
      </c>
      <c r="AU123" s="162" t="s">
        <v>73</v>
      </c>
      <c r="AY123" s="154" t="s">
        <v>113</v>
      </c>
      <c r="BK123" s="163">
        <f>BK124+BK163+BK183+BK205+BK237</f>
        <v>0</v>
      </c>
    </row>
    <row r="124" spans="1:63" s="12" customFormat="1" ht="22.8" customHeight="1">
      <c r="A124" s="12"/>
      <c r="B124" s="153"/>
      <c r="C124" s="12"/>
      <c r="D124" s="154" t="s">
        <v>72</v>
      </c>
      <c r="E124" s="164" t="s">
        <v>81</v>
      </c>
      <c r="F124" s="164" t="s">
        <v>114</v>
      </c>
      <c r="G124" s="12"/>
      <c r="H124" s="12"/>
      <c r="I124" s="156"/>
      <c r="J124" s="165">
        <f>BK124</f>
        <v>0</v>
      </c>
      <c r="K124" s="12"/>
      <c r="L124" s="153"/>
      <c r="M124" s="158"/>
      <c r="N124" s="159"/>
      <c r="O124" s="159"/>
      <c r="P124" s="160">
        <f>SUM(P125:P162)</f>
        <v>0</v>
      </c>
      <c r="Q124" s="159"/>
      <c r="R124" s="160">
        <f>SUM(R125:R162)</f>
        <v>0.00366</v>
      </c>
      <c r="S124" s="159"/>
      <c r="T124" s="161">
        <f>SUM(T125:T162)</f>
        <v>153.005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4" t="s">
        <v>81</v>
      </c>
      <c r="AT124" s="162" t="s">
        <v>72</v>
      </c>
      <c r="AU124" s="162" t="s">
        <v>81</v>
      </c>
      <c r="AY124" s="154" t="s">
        <v>113</v>
      </c>
      <c r="BK124" s="163">
        <f>SUM(BK125:BK162)</f>
        <v>0</v>
      </c>
    </row>
    <row r="125" spans="1:65" s="2" customFormat="1" ht="12">
      <c r="A125" s="37"/>
      <c r="B125" s="166"/>
      <c r="C125" s="167" t="s">
        <v>81</v>
      </c>
      <c r="D125" s="167" t="s">
        <v>115</v>
      </c>
      <c r="E125" s="168" t="s">
        <v>116</v>
      </c>
      <c r="F125" s="169" t="s">
        <v>117</v>
      </c>
      <c r="G125" s="170" t="s">
        <v>118</v>
      </c>
      <c r="H125" s="171">
        <v>3.5</v>
      </c>
      <c r="I125" s="172"/>
      <c r="J125" s="173">
        <f>ROUND(I125*H125,2)</f>
        <v>0</v>
      </c>
      <c r="K125" s="169" t="s">
        <v>119</v>
      </c>
      <c r="L125" s="38"/>
      <c r="M125" s="174" t="s">
        <v>1</v>
      </c>
      <c r="N125" s="175" t="s">
        <v>38</v>
      </c>
      <c r="O125" s="76"/>
      <c r="P125" s="176">
        <f>O125*H125</f>
        <v>0</v>
      </c>
      <c r="Q125" s="176">
        <v>0</v>
      </c>
      <c r="R125" s="176">
        <f>Q125*H125</f>
        <v>0</v>
      </c>
      <c r="S125" s="176">
        <v>0.255</v>
      </c>
      <c r="T125" s="177">
        <f>S125*H125</f>
        <v>0.8925000000000001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8" t="s">
        <v>120</v>
      </c>
      <c r="AT125" s="178" t="s">
        <v>115</v>
      </c>
      <c r="AU125" s="178" t="s">
        <v>83</v>
      </c>
      <c r="AY125" s="18" t="s">
        <v>113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81</v>
      </c>
      <c r="BK125" s="179">
        <f>ROUND(I125*H125,2)</f>
        <v>0</v>
      </c>
      <c r="BL125" s="18" t="s">
        <v>120</v>
      </c>
      <c r="BM125" s="178" t="s">
        <v>121</v>
      </c>
    </row>
    <row r="126" spans="1:47" s="2" customFormat="1" ht="12">
      <c r="A126" s="37"/>
      <c r="B126" s="38"/>
      <c r="C126" s="37"/>
      <c r="D126" s="180" t="s">
        <v>122</v>
      </c>
      <c r="E126" s="37"/>
      <c r="F126" s="181" t="s">
        <v>123</v>
      </c>
      <c r="G126" s="37"/>
      <c r="H126" s="37"/>
      <c r="I126" s="182"/>
      <c r="J126" s="37"/>
      <c r="K126" s="37"/>
      <c r="L126" s="38"/>
      <c r="M126" s="183"/>
      <c r="N126" s="184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122</v>
      </c>
      <c r="AU126" s="18" t="s">
        <v>83</v>
      </c>
    </row>
    <row r="127" spans="1:51" s="13" customFormat="1" ht="12">
      <c r="A127" s="13"/>
      <c r="B127" s="185"/>
      <c r="C127" s="13"/>
      <c r="D127" s="180" t="s">
        <v>124</v>
      </c>
      <c r="E127" s="186" t="s">
        <v>1</v>
      </c>
      <c r="F127" s="187" t="s">
        <v>125</v>
      </c>
      <c r="G127" s="13"/>
      <c r="H127" s="188">
        <v>3.5</v>
      </c>
      <c r="I127" s="189"/>
      <c r="J127" s="13"/>
      <c r="K127" s="13"/>
      <c r="L127" s="185"/>
      <c r="M127" s="190"/>
      <c r="N127" s="191"/>
      <c r="O127" s="191"/>
      <c r="P127" s="191"/>
      <c r="Q127" s="191"/>
      <c r="R127" s="191"/>
      <c r="S127" s="191"/>
      <c r="T127" s="19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6" t="s">
        <v>124</v>
      </c>
      <c r="AU127" s="186" t="s">
        <v>83</v>
      </c>
      <c r="AV127" s="13" t="s">
        <v>83</v>
      </c>
      <c r="AW127" s="13" t="s">
        <v>30</v>
      </c>
      <c r="AX127" s="13" t="s">
        <v>81</v>
      </c>
      <c r="AY127" s="186" t="s">
        <v>113</v>
      </c>
    </row>
    <row r="128" spans="1:65" s="2" customFormat="1" ht="12">
      <c r="A128" s="37"/>
      <c r="B128" s="166"/>
      <c r="C128" s="167" t="s">
        <v>83</v>
      </c>
      <c r="D128" s="167" t="s">
        <v>115</v>
      </c>
      <c r="E128" s="168" t="s">
        <v>126</v>
      </c>
      <c r="F128" s="169" t="s">
        <v>127</v>
      </c>
      <c r="G128" s="170" t="s">
        <v>118</v>
      </c>
      <c r="H128" s="171">
        <v>266</v>
      </c>
      <c r="I128" s="172"/>
      <c r="J128" s="173">
        <f>ROUND(I128*H128,2)</f>
        <v>0</v>
      </c>
      <c r="K128" s="169" t="s">
        <v>119</v>
      </c>
      <c r="L128" s="38"/>
      <c r="M128" s="174" t="s">
        <v>1</v>
      </c>
      <c r="N128" s="175" t="s">
        <v>38</v>
      </c>
      <c r="O128" s="76"/>
      <c r="P128" s="176">
        <f>O128*H128</f>
        <v>0</v>
      </c>
      <c r="Q128" s="176">
        <v>0</v>
      </c>
      <c r="R128" s="176">
        <f>Q128*H128</f>
        <v>0</v>
      </c>
      <c r="S128" s="176">
        <v>0.44</v>
      </c>
      <c r="T128" s="177">
        <f>S128*H128</f>
        <v>117.04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78" t="s">
        <v>120</v>
      </c>
      <c r="AT128" s="178" t="s">
        <v>115</v>
      </c>
      <c r="AU128" s="178" t="s">
        <v>83</v>
      </c>
      <c r="AY128" s="18" t="s">
        <v>113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81</v>
      </c>
      <c r="BK128" s="179">
        <f>ROUND(I128*H128,2)</f>
        <v>0</v>
      </c>
      <c r="BL128" s="18" t="s">
        <v>120</v>
      </c>
      <c r="BM128" s="178" t="s">
        <v>128</v>
      </c>
    </row>
    <row r="129" spans="1:47" s="2" customFormat="1" ht="12">
      <c r="A129" s="37"/>
      <c r="B129" s="38"/>
      <c r="C129" s="37"/>
      <c r="D129" s="180" t="s">
        <v>122</v>
      </c>
      <c r="E129" s="37"/>
      <c r="F129" s="181" t="s">
        <v>129</v>
      </c>
      <c r="G129" s="37"/>
      <c r="H129" s="37"/>
      <c r="I129" s="182"/>
      <c r="J129" s="37"/>
      <c r="K129" s="37"/>
      <c r="L129" s="38"/>
      <c r="M129" s="183"/>
      <c r="N129" s="184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122</v>
      </c>
      <c r="AU129" s="18" t="s">
        <v>83</v>
      </c>
    </row>
    <row r="130" spans="1:51" s="13" customFormat="1" ht="12">
      <c r="A130" s="13"/>
      <c r="B130" s="185"/>
      <c r="C130" s="13"/>
      <c r="D130" s="180" t="s">
        <v>124</v>
      </c>
      <c r="E130" s="186" t="s">
        <v>1</v>
      </c>
      <c r="F130" s="187" t="s">
        <v>130</v>
      </c>
      <c r="G130" s="13"/>
      <c r="H130" s="188">
        <v>266</v>
      </c>
      <c r="I130" s="189"/>
      <c r="J130" s="13"/>
      <c r="K130" s="13"/>
      <c r="L130" s="185"/>
      <c r="M130" s="190"/>
      <c r="N130" s="191"/>
      <c r="O130" s="191"/>
      <c r="P130" s="191"/>
      <c r="Q130" s="191"/>
      <c r="R130" s="191"/>
      <c r="S130" s="191"/>
      <c r="T130" s="19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6" t="s">
        <v>124</v>
      </c>
      <c r="AU130" s="186" t="s">
        <v>83</v>
      </c>
      <c r="AV130" s="13" t="s">
        <v>83</v>
      </c>
      <c r="AW130" s="13" t="s">
        <v>30</v>
      </c>
      <c r="AX130" s="13" t="s">
        <v>81</v>
      </c>
      <c r="AY130" s="186" t="s">
        <v>113</v>
      </c>
    </row>
    <row r="131" spans="1:65" s="2" customFormat="1" ht="12">
      <c r="A131" s="37"/>
      <c r="B131" s="166"/>
      <c r="C131" s="167" t="s">
        <v>131</v>
      </c>
      <c r="D131" s="167" t="s">
        <v>115</v>
      </c>
      <c r="E131" s="168" t="s">
        <v>132</v>
      </c>
      <c r="F131" s="169" t="s">
        <v>133</v>
      </c>
      <c r="G131" s="170" t="s">
        <v>118</v>
      </c>
      <c r="H131" s="171">
        <v>266</v>
      </c>
      <c r="I131" s="172"/>
      <c r="J131" s="173">
        <f>ROUND(I131*H131,2)</f>
        <v>0</v>
      </c>
      <c r="K131" s="169" t="s">
        <v>119</v>
      </c>
      <c r="L131" s="38"/>
      <c r="M131" s="174" t="s">
        <v>1</v>
      </c>
      <c r="N131" s="175" t="s">
        <v>38</v>
      </c>
      <c r="O131" s="76"/>
      <c r="P131" s="176">
        <f>O131*H131</f>
        <v>0</v>
      </c>
      <c r="Q131" s="176">
        <v>0</v>
      </c>
      <c r="R131" s="176">
        <f>Q131*H131</f>
        <v>0</v>
      </c>
      <c r="S131" s="176">
        <v>0.098</v>
      </c>
      <c r="T131" s="177">
        <f>S131*H131</f>
        <v>26.068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8" t="s">
        <v>120</v>
      </c>
      <c r="AT131" s="178" t="s">
        <v>115</v>
      </c>
      <c r="AU131" s="178" t="s">
        <v>83</v>
      </c>
      <c r="AY131" s="18" t="s">
        <v>113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81</v>
      </c>
      <c r="BK131" s="179">
        <f>ROUND(I131*H131,2)</f>
        <v>0</v>
      </c>
      <c r="BL131" s="18" t="s">
        <v>120</v>
      </c>
      <c r="BM131" s="178" t="s">
        <v>134</v>
      </c>
    </row>
    <row r="132" spans="1:47" s="2" customFormat="1" ht="12">
      <c r="A132" s="37"/>
      <c r="B132" s="38"/>
      <c r="C132" s="37"/>
      <c r="D132" s="180" t="s">
        <v>122</v>
      </c>
      <c r="E132" s="37"/>
      <c r="F132" s="181" t="s">
        <v>135</v>
      </c>
      <c r="G132" s="37"/>
      <c r="H132" s="37"/>
      <c r="I132" s="182"/>
      <c r="J132" s="37"/>
      <c r="K132" s="37"/>
      <c r="L132" s="38"/>
      <c r="M132" s="183"/>
      <c r="N132" s="184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122</v>
      </c>
      <c r="AU132" s="18" t="s">
        <v>83</v>
      </c>
    </row>
    <row r="133" spans="1:51" s="13" customFormat="1" ht="12">
      <c r="A133" s="13"/>
      <c r="B133" s="185"/>
      <c r="C133" s="13"/>
      <c r="D133" s="180" t="s">
        <v>124</v>
      </c>
      <c r="E133" s="186" t="s">
        <v>1</v>
      </c>
      <c r="F133" s="187" t="s">
        <v>136</v>
      </c>
      <c r="G133" s="13"/>
      <c r="H133" s="188">
        <v>266</v>
      </c>
      <c r="I133" s="189"/>
      <c r="J133" s="13"/>
      <c r="K133" s="13"/>
      <c r="L133" s="185"/>
      <c r="M133" s="190"/>
      <c r="N133" s="191"/>
      <c r="O133" s="191"/>
      <c r="P133" s="191"/>
      <c r="Q133" s="191"/>
      <c r="R133" s="191"/>
      <c r="S133" s="191"/>
      <c r="T133" s="19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6" t="s">
        <v>124</v>
      </c>
      <c r="AU133" s="186" t="s">
        <v>83</v>
      </c>
      <c r="AV133" s="13" t="s">
        <v>83</v>
      </c>
      <c r="AW133" s="13" t="s">
        <v>30</v>
      </c>
      <c r="AX133" s="13" t="s">
        <v>81</v>
      </c>
      <c r="AY133" s="186" t="s">
        <v>113</v>
      </c>
    </row>
    <row r="134" spans="1:65" s="2" customFormat="1" ht="12">
      <c r="A134" s="37"/>
      <c r="B134" s="166"/>
      <c r="C134" s="167" t="s">
        <v>120</v>
      </c>
      <c r="D134" s="167" t="s">
        <v>115</v>
      </c>
      <c r="E134" s="168" t="s">
        <v>137</v>
      </c>
      <c r="F134" s="169" t="s">
        <v>138</v>
      </c>
      <c r="G134" s="170" t="s">
        <v>118</v>
      </c>
      <c r="H134" s="171">
        <v>2.5</v>
      </c>
      <c r="I134" s="172"/>
      <c r="J134" s="173">
        <f>ROUND(I134*H134,2)</f>
        <v>0</v>
      </c>
      <c r="K134" s="169" t="s">
        <v>119</v>
      </c>
      <c r="L134" s="38"/>
      <c r="M134" s="174" t="s">
        <v>1</v>
      </c>
      <c r="N134" s="175" t="s">
        <v>38</v>
      </c>
      <c r="O134" s="76"/>
      <c r="P134" s="176">
        <f>O134*H134</f>
        <v>0</v>
      </c>
      <c r="Q134" s="176">
        <v>0</v>
      </c>
      <c r="R134" s="176">
        <f>Q134*H134</f>
        <v>0</v>
      </c>
      <c r="S134" s="176">
        <v>0.325</v>
      </c>
      <c r="T134" s="177">
        <f>S134*H134</f>
        <v>0.8125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78" t="s">
        <v>120</v>
      </c>
      <c r="AT134" s="178" t="s">
        <v>115</v>
      </c>
      <c r="AU134" s="178" t="s">
        <v>83</v>
      </c>
      <c r="AY134" s="18" t="s">
        <v>113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81</v>
      </c>
      <c r="BK134" s="179">
        <f>ROUND(I134*H134,2)</f>
        <v>0</v>
      </c>
      <c r="BL134" s="18" t="s">
        <v>120</v>
      </c>
      <c r="BM134" s="178" t="s">
        <v>139</v>
      </c>
    </row>
    <row r="135" spans="1:47" s="2" customFormat="1" ht="12">
      <c r="A135" s="37"/>
      <c r="B135" s="38"/>
      <c r="C135" s="37"/>
      <c r="D135" s="180" t="s">
        <v>122</v>
      </c>
      <c r="E135" s="37"/>
      <c r="F135" s="181" t="s">
        <v>140</v>
      </c>
      <c r="G135" s="37"/>
      <c r="H135" s="37"/>
      <c r="I135" s="182"/>
      <c r="J135" s="37"/>
      <c r="K135" s="37"/>
      <c r="L135" s="38"/>
      <c r="M135" s="183"/>
      <c r="N135" s="184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122</v>
      </c>
      <c r="AU135" s="18" t="s">
        <v>83</v>
      </c>
    </row>
    <row r="136" spans="1:51" s="13" customFormat="1" ht="12">
      <c r="A136" s="13"/>
      <c r="B136" s="185"/>
      <c r="C136" s="13"/>
      <c r="D136" s="180" t="s">
        <v>124</v>
      </c>
      <c r="E136" s="186" t="s">
        <v>1</v>
      </c>
      <c r="F136" s="187" t="s">
        <v>141</v>
      </c>
      <c r="G136" s="13"/>
      <c r="H136" s="188">
        <v>2.5</v>
      </c>
      <c r="I136" s="189"/>
      <c r="J136" s="13"/>
      <c r="K136" s="13"/>
      <c r="L136" s="185"/>
      <c r="M136" s="190"/>
      <c r="N136" s="191"/>
      <c r="O136" s="191"/>
      <c r="P136" s="191"/>
      <c r="Q136" s="191"/>
      <c r="R136" s="191"/>
      <c r="S136" s="191"/>
      <c r="T136" s="19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6" t="s">
        <v>124</v>
      </c>
      <c r="AU136" s="186" t="s">
        <v>83</v>
      </c>
      <c r="AV136" s="13" t="s">
        <v>83</v>
      </c>
      <c r="AW136" s="13" t="s">
        <v>30</v>
      </c>
      <c r="AX136" s="13" t="s">
        <v>81</v>
      </c>
      <c r="AY136" s="186" t="s">
        <v>113</v>
      </c>
    </row>
    <row r="137" spans="1:65" s="2" customFormat="1" ht="16.5" customHeight="1">
      <c r="A137" s="37"/>
      <c r="B137" s="166"/>
      <c r="C137" s="167" t="s">
        <v>142</v>
      </c>
      <c r="D137" s="167" t="s">
        <v>115</v>
      </c>
      <c r="E137" s="168" t="s">
        <v>143</v>
      </c>
      <c r="F137" s="169" t="s">
        <v>144</v>
      </c>
      <c r="G137" s="170" t="s">
        <v>145</v>
      </c>
      <c r="H137" s="171">
        <v>204.8</v>
      </c>
      <c r="I137" s="172"/>
      <c r="J137" s="173">
        <f>ROUND(I137*H137,2)</f>
        <v>0</v>
      </c>
      <c r="K137" s="169" t="s">
        <v>119</v>
      </c>
      <c r="L137" s="38"/>
      <c r="M137" s="174" t="s">
        <v>1</v>
      </c>
      <c r="N137" s="175" t="s">
        <v>38</v>
      </c>
      <c r="O137" s="76"/>
      <c r="P137" s="176">
        <f>O137*H137</f>
        <v>0</v>
      </c>
      <c r="Q137" s="176">
        <v>0</v>
      </c>
      <c r="R137" s="176">
        <f>Q137*H137</f>
        <v>0</v>
      </c>
      <c r="S137" s="176">
        <v>0.04</v>
      </c>
      <c r="T137" s="177">
        <f>S137*H137</f>
        <v>8.192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8" t="s">
        <v>120</v>
      </c>
      <c r="AT137" s="178" t="s">
        <v>115</v>
      </c>
      <c r="AU137" s="178" t="s">
        <v>83</v>
      </c>
      <c r="AY137" s="18" t="s">
        <v>113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81</v>
      </c>
      <c r="BK137" s="179">
        <f>ROUND(I137*H137,2)</f>
        <v>0</v>
      </c>
      <c r="BL137" s="18" t="s">
        <v>120</v>
      </c>
      <c r="BM137" s="178" t="s">
        <v>146</v>
      </c>
    </row>
    <row r="138" spans="1:47" s="2" customFormat="1" ht="12">
      <c r="A138" s="37"/>
      <c r="B138" s="38"/>
      <c r="C138" s="37"/>
      <c r="D138" s="180" t="s">
        <v>122</v>
      </c>
      <c r="E138" s="37"/>
      <c r="F138" s="181" t="s">
        <v>147</v>
      </c>
      <c r="G138" s="37"/>
      <c r="H138" s="37"/>
      <c r="I138" s="182"/>
      <c r="J138" s="37"/>
      <c r="K138" s="37"/>
      <c r="L138" s="38"/>
      <c r="M138" s="183"/>
      <c r="N138" s="184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122</v>
      </c>
      <c r="AU138" s="18" t="s">
        <v>83</v>
      </c>
    </row>
    <row r="139" spans="1:51" s="13" customFormat="1" ht="12">
      <c r="A139" s="13"/>
      <c r="B139" s="185"/>
      <c r="C139" s="13"/>
      <c r="D139" s="180" t="s">
        <v>124</v>
      </c>
      <c r="E139" s="186" t="s">
        <v>1</v>
      </c>
      <c r="F139" s="187" t="s">
        <v>148</v>
      </c>
      <c r="G139" s="13"/>
      <c r="H139" s="188">
        <v>204.8</v>
      </c>
      <c r="I139" s="189"/>
      <c r="J139" s="13"/>
      <c r="K139" s="13"/>
      <c r="L139" s="185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6" t="s">
        <v>124</v>
      </c>
      <c r="AU139" s="186" t="s">
        <v>83</v>
      </c>
      <c r="AV139" s="13" t="s">
        <v>83</v>
      </c>
      <c r="AW139" s="13" t="s">
        <v>30</v>
      </c>
      <c r="AX139" s="13" t="s">
        <v>81</v>
      </c>
      <c r="AY139" s="186" t="s">
        <v>113</v>
      </c>
    </row>
    <row r="140" spans="1:65" s="2" customFormat="1" ht="12">
      <c r="A140" s="37"/>
      <c r="B140" s="166"/>
      <c r="C140" s="167" t="s">
        <v>149</v>
      </c>
      <c r="D140" s="167" t="s">
        <v>115</v>
      </c>
      <c r="E140" s="168" t="s">
        <v>150</v>
      </c>
      <c r="F140" s="169" t="s">
        <v>151</v>
      </c>
      <c r="G140" s="170" t="s">
        <v>118</v>
      </c>
      <c r="H140" s="171">
        <v>183</v>
      </c>
      <c r="I140" s="172"/>
      <c r="J140" s="173">
        <f>ROUND(I140*H140,2)</f>
        <v>0</v>
      </c>
      <c r="K140" s="169" t="s">
        <v>119</v>
      </c>
      <c r="L140" s="38"/>
      <c r="M140" s="174" t="s">
        <v>1</v>
      </c>
      <c r="N140" s="175" t="s">
        <v>38</v>
      </c>
      <c r="O140" s="76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78" t="s">
        <v>120</v>
      </c>
      <c r="AT140" s="178" t="s">
        <v>115</v>
      </c>
      <c r="AU140" s="178" t="s">
        <v>83</v>
      </c>
      <c r="AY140" s="18" t="s">
        <v>113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81</v>
      </c>
      <c r="BK140" s="179">
        <f>ROUND(I140*H140,2)</f>
        <v>0</v>
      </c>
      <c r="BL140" s="18" t="s">
        <v>120</v>
      </c>
      <c r="BM140" s="178" t="s">
        <v>152</v>
      </c>
    </row>
    <row r="141" spans="1:47" s="2" customFormat="1" ht="12">
      <c r="A141" s="37"/>
      <c r="B141" s="38"/>
      <c r="C141" s="37"/>
      <c r="D141" s="180" t="s">
        <v>122</v>
      </c>
      <c r="E141" s="37"/>
      <c r="F141" s="181" t="s">
        <v>153</v>
      </c>
      <c r="G141" s="37"/>
      <c r="H141" s="37"/>
      <c r="I141" s="182"/>
      <c r="J141" s="37"/>
      <c r="K141" s="37"/>
      <c r="L141" s="38"/>
      <c r="M141" s="183"/>
      <c r="N141" s="184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122</v>
      </c>
      <c r="AU141" s="18" t="s">
        <v>83</v>
      </c>
    </row>
    <row r="142" spans="1:51" s="13" customFormat="1" ht="12">
      <c r="A142" s="13"/>
      <c r="B142" s="185"/>
      <c r="C142" s="13"/>
      <c r="D142" s="180" t="s">
        <v>124</v>
      </c>
      <c r="E142" s="186" t="s">
        <v>1</v>
      </c>
      <c r="F142" s="187" t="s">
        <v>154</v>
      </c>
      <c r="G142" s="13"/>
      <c r="H142" s="188">
        <v>183</v>
      </c>
      <c r="I142" s="189"/>
      <c r="J142" s="13"/>
      <c r="K142" s="13"/>
      <c r="L142" s="185"/>
      <c r="M142" s="190"/>
      <c r="N142" s="191"/>
      <c r="O142" s="191"/>
      <c r="P142" s="191"/>
      <c r="Q142" s="191"/>
      <c r="R142" s="191"/>
      <c r="S142" s="191"/>
      <c r="T142" s="19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6" t="s">
        <v>124</v>
      </c>
      <c r="AU142" s="186" t="s">
        <v>83</v>
      </c>
      <c r="AV142" s="13" t="s">
        <v>83</v>
      </c>
      <c r="AW142" s="13" t="s">
        <v>30</v>
      </c>
      <c r="AX142" s="13" t="s">
        <v>81</v>
      </c>
      <c r="AY142" s="186" t="s">
        <v>113</v>
      </c>
    </row>
    <row r="143" spans="1:65" s="2" customFormat="1" ht="33" customHeight="1">
      <c r="A143" s="37"/>
      <c r="B143" s="166"/>
      <c r="C143" s="167" t="s">
        <v>155</v>
      </c>
      <c r="D143" s="167" t="s">
        <v>115</v>
      </c>
      <c r="E143" s="168" t="s">
        <v>156</v>
      </c>
      <c r="F143" s="169" t="s">
        <v>157</v>
      </c>
      <c r="G143" s="170" t="s">
        <v>158</v>
      </c>
      <c r="H143" s="171">
        <v>10.24</v>
      </c>
      <c r="I143" s="172"/>
      <c r="J143" s="173">
        <f>ROUND(I143*H143,2)</f>
        <v>0</v>
      </c>
      <c r="K143" s="169" t="s">
        <v>119</v>
      </c>
      <c r="L143" s="38"/>
      <c r="M143" s="174" t="s">
        <v>1</v>
      </c>
      <c r="N143" s="175" t="s">
        <v>38</v>
      </c>
      <c r="O143" s="76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8" t="s">
        <v>120</v>
      </c>
      <c r="AT143" s="178" t="s">
        <v>115</v>
      </c>
      <c r="AU143" s="178" t="s">
        <v>83</v>
      </c>
      <c r="AY143" s="18" t="s">
        <v>113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81</v>
      </c>
      <c r="BK143" s="179">
        <f>ROUND(I143*H143,2)</f>
        <v>0</v>
      </c>
      <c r="BL143" s="18" t="s">
        <v>120</v>
      </c>
      <c r="BM143" s="178" t="s">
        <v>159</v>
      </c>
    </row>
    <row r="144" spans="1:47" s="2" customFormat="1" ht="12">
      <c r="A144" s="37"/>
      <c r="B144" s="38"/>
      <c r="C144" s="37"/>
      <c r="D144" s="180" t="s">
        <v>122</v>
      </c>
      <c r="E144" s="37"/>
      <c r="F144" s="181" t="s">
        <v>160</v>
      </c>
      <c r="G144" s="37"/>
      <c r="H144" s="37"/>
      <c r="I144" s="182"/>
      <c r="J144" s="37"/>
      <c r="K144" s="37"/>
      <c r="L144" s="38"/>
      <c r="M144" s="183"/>
      <c r="N144" s="184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122</v>
      </c>
      <c r="AU144" s="18" t="s">
        <v>83</v>
      </c>
    </row>
    <row r="145" spans="1:51" s="13" customFormat="1" ht="12">
      <c r="A145" s="13"/>
      <c r="B145" s="185"/>
      <c r="C145" s="13"/>
      <c r="D145" s="180" t="s">
        <v>124</v>
      </c>
      <c r="E145" s="186" t="s">
        <v>1</v>
      </c>
      <c r="F145" s="187" t="s">
        <v>161</v>
      </c>
      <c r="G145" s="13"/>
      <c r="H145" s="188">
        <v>10.24</v>
      </c>
      <c r="I145" s="189"/>
      <c r="J145" s="13"/>
      <c r="K145" s="13"/>
      <c r="L145" s="185"/>
      <c r="M145" s="190"/>
      <c r="N145" s="191"/>
      <c r="O145" s="191"/>
      <c r="P145" s="191"/>
      <c r="Q145" s="191"/>
      <c r="R145" s="191"/>
      <c r="S145" s="191"/>
      <c r="T145" s="19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6" t="s">
        <v>124</v>
      </c>
      <c r="AU145" s="186" t="s">
        <v>83</v>
      </c>
      <c r="AV145" s="13" t="s">
        <v>83</v>
      </c>
      <c r="AW145" s="13" t="s">
        <v>30</v>
      </c>
      <c r="AX145" s="13" t="s">
        <v>81</v>
      </c>
      <c r="AY145" s="186" t="s">
        <v>113</v>
      </c>
    </row>
    <row r="146" spans="1:65" s="2" customFormat="1" ht="12">
      <c r="A146" s="37"/>
      <c r="B146" s="166"/>
      <c r="C146" s="167" t="s">
        <v>162</v>
      </c>
      <c r="D146" s="167" t="s">
        <v>115</v>
      </c>
      <c r="E146" s="168" t="s">
        <v>163</v>
      </c>
      <c r="F146" s="169" t="s">
        <v>164</v>
      </c>
      <c r="G146" s="170" t="s">
        <v>158</v>
      </c>
      <c r="H146" s="171">
        <v>10.24</v>
      </c>
      <c r="I146" s="172"/>
      <c r="J146" s="173">
        <f>ROUND(I146*H146,2)</f>
        <v>0</v>
      </c>
      <c r="K146" s="169" t="s">
        <v>119</v>
      </c>
      <c r="L146" s="38"/>
      <c r="M146" s="174" t="s">
        <v>1</v>
      </c>
      <c r="N146" s="175" t="s">
        <v>38</v>
      </c>
      <c r="O146" s="76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78" t="s">
        <v>120</v>
      </c>
      <c r="AT146" s="178" t="s">
        <v>115</v>
      </c>
      <c r="AU146" s="178" t="s">
        <v>83</v>
      </c>
      <c r="AY146" s="18" t="s">
        <v>113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81</v>
      </c>
      <c r="BK146" s="179">
        <f>ROUND(I146*H146,2)</f>
        <v>0</v>
      </c>
      <c r="BL146" s="18" t="s">
        <v>120</v>
      </c>
      <c r="BM146" s="178" t="s">
        <v>165</v>
      </c>
    </row>
    <row r="147" spans="1:47" s="2" customFormat="1" ht="12">
      <c r="A147" s="37"/>
      <c r="B147" s="38"/>
      <c r="C147" s="37"/>
      <c r="D147" s="180" t="s">
        <v>122</v>
      </c>
      <c r="E147" s="37"/>
      <c r="F147" s="181" t="s">
        <v>166</v>
      </c>
      <c r="G147" s="37"/>
      <c r="H147" s="37"/>
      <c r="I147" s="182"/>
      <c r="J147" s="37"/>
      <c r="K147" s="37"/>
      <c r="L147" s="38"/>
      <c r="M147" s="183"/>
      <c r="N147" s="184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122</v>
      </c>
      <c r="AU147" s="18" t="s">
        <v>83</v>
      </c>
    </row>
    <row r="148" spans="1:51" s="13" customFormat="1" ht="12">
      <c r="A148" s="13"/>
      <c r="B148" s="185"/>
      <c r="C148" s="13"/>
      <c r="D148" s="180" t="s">
        <v>124</v>
      </c>
      <c r="E148" s="186" t="s">
        <v>1</v>
      </c>
      <c r="F148" s="187" t="s">
        <v>167</v>
      </c>
      <c r="G148" s="13"/>
      <c r="H148" s="188">
        <v>10.24</v>
      </c>
      <c r="I148" s="189"/>
      <c r="J148" s="13"/>
      <c r="K148" s="13"/>
      <c r="L148" s="185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124</v>
      </c>
      <c r="AU148" s="186" t="s">
        <v>83</v>
      </c>
      <c r="AV148" s="13" t="s">
        <v>83</v>
      </c>
      <c r="AW148" s="13" t="s">
        <v>30</v>
      </c>
      <c r="AX148" s="13" t="s">
        <v>81</v>
      </c>
      <c r="AY148" s="186" t="s">
        <v>113</v>
      </c>
    </row>
    <row r="149" spans="1:65" s="2" customFormat="1" ht="12">
      <c r="A149" s="37"/>
      <c r="B149" s="166"/>
      <c r="C149" s="167" t="s">
        <v>168</v>
      </c>
      <c r="D149" s="167" t="s">
        <v>115</v>
      </c>
      <c r="E149" s="168" t="s">
        <v>169</v>
      </c>
      <c r="F149" s="169" t="s">
        <v>170</v>
      </c>
      <c r="G149" s="170" t="s">
        <v>118</v>
      </c>
      <c r="H149" s="171">
        <v>183</v>
      </c>
      <c r="I149" s="172"/>
      <c r="J149" s="173">
        <f>ROUND(I149*H149,2)</f>
        <v>0</v>
      </c>
      <c r="K149" s="169" t="s">
        <v>119</v>
      </c>
      <c r="L149" s="38"/>
      <c r="M149" s="174" t="s">
        <v>1</v>
      </c>
      <c r="N149" s="175" t="s">
        <v>38</v>
      </c>
      <c r="O149" s="76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8" t="s">
        <v>120</v>
      </c>
      <c r="AT149" s="178" t="s">
        <v>115</v>
      </c>
      <c r="AU149" s="178" t="s">
        <v>83</v>
      </c>
      <c r="AY149" s="18" t="s">
        <v>113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81</v>
      </c>
      <c r="BK149" s="179">
        <f>ROUND(I149*H149,2)</f>
        <v>0</v>
      </c>
      <c r="BL149" s="18" t="s">
        <v>120</v>
      </c>
      <c r="BM149" s="178" t="s">
        <v>171</v>
      </c>
    </row>
    <row r="150" spans="1:47" s="2" customFormat="1" ht="12">
      <c r="A150" s="37"/>
      <c r="B150" s="38"/>
      <c r="C150" s="37"/>
      <c r="D150" s="180" t="s">
        <v>122</v>
      </c>
      <c r="E150" s="37"/>
      <c r="F150" s="181" t="s">
        <v>172</v>
      </c>
      <c r="G150" s="37"/>
      <c r="H150" s="37"/>
      <c r="I150" s="182"/>
      <c r="J150" s="37"/>
      <c r="K150" s="37"/>
      <c r="L150" s="38"/>
      <c r="M150" s="183"/>
      <c r="N150" s="184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122</v>
      </c>
      <c r="AU150" s="18" t="s">
        <v>83</v>
      </c>
    </row>
    <row r="151" spans="1:51" s="13" customFormat="1" ht="12">
      <c r="A151" s="13"/>
      <c r="B151" s="185"/>
      <c r="C151" s="13"/>
      <c r="D151" s="180" t="s">
        <v>124</v>
      </c>
      <c r="E151" s="186" t="s">
        <v>1</v>
      </c>
      <c r="F151" s="187" t="s">
        <v>173</v>
      </c>
      <c r="G151" s="13"/>
      <c r="H151" s="188">
        <v>183</v>
      </c>
      <c r="I151" s="189"/>
      <c r="J151" s="13"/>
      <c r="K151" s="13"/>
      <c r="L151" s="185"/>
      <c r="M151" s="190"/>
      <c r="N151" s="191"/>
      <c r="O151" s="191"/>
      <c r="P151" s="191"/>
      <c r="Q151" s="191"/>
      <c r="R151" s="191"/>
      <c r="S151" s="191"/>
      <c r="T151" s="19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6" t="s">
        <v>124</v>
      </c>
      <c r="AU151" s="186" t="s">
        <v>83</v>
      </c>
      <c r="AV151" s="13" t="s">
        <v>83</v>
      </c>
      <c r="AW151" s="13" t="s">
        <v>30</v>
      </c>
      <c r="AX151" s="13" t="s">
        <v>81</v>
      </c>
      <c r="AY151" s="186" t="s">
        <v>113</v>
      </c>
    </row>
    <row r="152" spans="1:65" s="2" customFormat="1" ht="12">
      <c r="A152" s="37"/>
      <c r="B152" s="166"/>
      <c r="C152" s="167" t="s">
        <v>174</v>
      </c>
      <c r="D152" s="167" t="s">
        <v>115</v>
      </c>
      <c r="E152" s="168" t="s">
        <v>175</v>
      </c>
      <c r="F152" s="169" t="s">
        <v>176</v>
      </c>
      <c r="G152" s="170" t="s">
        <v>118</v>
      </c>
      <c r="H152" s="171">
        <v>183</v>
      </c>
      <c r="I152" s="172"/>
      <c r="J152" s="173">
        <f>ROUND(I152*H152,2)</f>
        <v>0</v>
      </c>
      <c r="K152" s="169" t="s">
        <v>119</v>
      </c>
      <c r="L152" s="38"/>
      <c r="M152" s="174" t="s">
        <v>1</v>
      </c>
      <c r="N152" s="175" t="s">
        <v>38</v>
      </c>
      <c r="O152" s="76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8" t="s">
        <v>120</v>
      </c>
      <c r="AT152" s="178" t="s">
        <v>115</v>
      </c>
      <c r="AU152" s="178" t="s">
        <v>83</v>
      </c>
      <c r="AY152" s="18" t="s">
        <v>113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81</v>
      </c>
      <c r="BK152" s="179">
        <f>ROUND(I152*H152,2)</f>
        <v>0</v>
      </c>
      <c r="BL152" s="18" t="s">
        <v>120</v>
      </c>
      <c r="BM152" s="178" t="s">
        <v>177</v>
      </c>
    </row>
    <row r="153" spans="1:47" s="2" customFormat="1" ht="12">
      <c r="A153" s="37"/>
      <c r="B153" s="38"/>
      <c r="C153" s="37"/>
      <c r="D153" s="180" t="s">
        <v>122</v>
      </c>
      <c r="E153" s="37"/>
      <c r="F153" s="181" t="s">
        <v>178</v>
      </c>
      <c r="G153" s="37"/>
      <c r="H153" s="37"/>
      <c r="I153" s="182"/>
      <c r="J153" s="37"/>
      <c r="K153" s="37"/>
      <c r="L153" s="38"/>
      <c r="M153" s="183"/>
      <c r="N153" s="184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122</v>
      </c>
      <c r="AU153" s="18" t="s">
        <v>83</v>
      </c>
    </row>
    <row r="154" spans="1:65" s="2" customFormat="1" ht="16.5" customHeight="1">
      <c r="A154" s="37"/>
      <c r="B154" s="166"/>
      <c r="C154" s="193" t="s">
        <v>179</v>
      </c>
      <c r="D154" s="193" t="s">
        <v>180</v>
      </c>
      <c r="E154" s="194" t="s">
        <v>181</v>
      </c>
      <c r="F154" s="195" t="s">
        <v>182</v>
      </c>
      <c r="G154" s="196" t="s">
        <v>183</v>
      </c>
      <c r="H154" s="197">
        <v>3.66</v>
      </c>
      <c r="I154" s="198"/>
      <c r="J154" s="199">
        <f>ROUND(I154*H154,2)</f>
        <v>0</v>
      </c>
      <c r="K154" s="195" t="s">
        <v>119</v>
      </c>
      <c r="L154" s="200"/>
      <c r="M154" s="201" t="s">
        <v>1</v>
      </c>
      <c r="N154" s="202" t="s">
        <v>38</v>
      </c>
      <c r="O154" s="76"/>
      <c r="P154" s="176">
        <f>O154*H154</f>
        <v>0</v>
      </c>
      <c r="Q154" s="176">
        <v>0.001</v>
      </c>
      <c r="R154" s="176">
        <f>Q154*H154</f>
        <v>0.00366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162</v>
      </c>
      <c r="AT154" s="178" t="s">
        <v>180</v>
      </c>
      <c r="AU154" s="178" t="s">
        <v>83</v>
      </c>
      <c r="AY154" s="18" t="s">
        <v>113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81</v>
      </c>
      <c r="BK154" s="179">
        <f>ROUND(I154*H154,2)</f>
        <v>0</v>
      </c>
      <c r="BL154" s="18" t="s">
        <v>120</v>
      </c>
      <c r="BM154" s="178" t="s">
        <v>184</v>
      </c>
    </row>
    <row r="155" spans="1:47" s="2" customFormat="1" ht="12">
      <c r="A155" s="37"/>
      <c r="B155" s="38"/>
      <c r="C155" s="37"/>
      <c r="D155" s="180" t="s">
        <v>122</v>
      </c>
      <c r="E155" s="37"/>
      <c r="F155" s="181" t="s">
        <v>182</v>
      </c>
      <c r="G155" s="37"/>
      <c r="H155" s="37"/>
      <c r="I155" s="182"/>
      <c r="J155" s="37"/>
      <c r="K155" s="37"/>
      <c r="L155" s="38"/>
      <c r="M155" s="183"/>
      <c r="N155" s="184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122</v>
      </c>
      <c r="AU155" s="18" t="s">
        <v>83</v>
      </c>
    </row>
    <row r="156" spans="1:51" s="13" customFormat="1" ht="12">
      <c r="A156" s="13"/>
      <c r="B156" s="185"/>
      <c r="C156" s="13"/>
      <c r="D156" s="180" t="s">
        <v>124</v>
      </c>
      <c r="E156" s="13"/>
      <c r="F156" s="187" t="s">
        <v>185</v>
      </c>
      <c r="G156" s="13"/>
      <c r="H156" s="188">
        <v>3.66</v>
      </c>
      <c r="I156" s="189"/>
      <c r="J156" s="13"/>
      <c r="K156" s="13"/>
      <c r="L156" s="185"/>
      <c r="M156" s="190"/>
      <c r="N156" s="191"/>
      <c r="O156" s="191"/>
      <c r="P156" s="191"/>
      <c r="Q156" s="191"/>
      <c r="R156" s="191"/>
      <c r="S156" s="191"/>
      <c r="T156" s="19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6" t="s">
        <v>124</v>
      </c>
      <c r="AU156" s="186" t="s">
        <v>83</v>
      </c>
      <c r="AV156" s="13" t="s">
        <v>83</v>
      </c>
      <c r="AW156" s="13" t="s">
        <v>3</v>
      </c>
      <c r="AX156" s="13" t="s">
        <v>81</v>
      </c>
      <c r="AY156" s="186" t="s">
        <v>113</v>
      </c>
    </row>
    <row r="157" spans="1:65" s="2" customFormat="1" ht="12">
      <c r="A157" s="37"/>
      <c r="B157" s="166"/>
      <c r="C157" s="167" t="s">
        <v>186</v>
      </c>
      <c r="D157" s="167" t="s">
        <v>115</v>
      </c>
      <c r="E157" s="168" t="s">
        <v>187</v>
      </c>
      <c r="F157" s="169" t="s">
        <v>188</v>
      </c>
      <c r="G157" s="170" t="s">
        <v>118</v>
      </c>
      <c r="H157" s="171">
        <v>371</v>
      </c>
      <c r="I157" s="172"/>
      <c r="J157" s="173">
        <f>ROUND(I157*H157,2)</f>
        <v>0</v>
      </c>
      <c r="K157" s="169" t="s">
        <v>119</v>
      </c>
      <c r="L157" s="38"/>
      <c r="M157" s="174" t="s">
        <v>1</v>
      </c>
      <c r="N157" s="175" t="s">
        <v>38</v>
      </c>
      <c r="O157" s="7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78" t="s">
        <v>120</v>
      </c>
      <c r="AT157" s="178" t="s">
        <v>115</v>
      </c>
      <c r="AU157" s="178" t="s">
        <v>83</v>
      </c>
      <c r="AY157" s="18" t="s">
        <v>113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81</v>
      </c>
      <c r="BK157" s="179">
        <f>ROUND(I157*H157,2)</f>
        <v>0</v>
      </c>
      <c r="BL157" s="18" t="s">
        <v>120</v>
      </c>
      <c r="BM157" s="178" t="s">
        <v>189</v>
      </c>
    </row>
    <row r="158" spans="1:47" s="2" customFormat="1" ht="12">
      <c r="A158" s="37"/>
      <c r="B158" s="38"/>
      <c r="C158" s="37"/>
      <c r="D158" s="180" t="s">
        <v>122</v>
      </c>
      <c r="E158" s="37"/>
      <c r="F158" s="181" t="s">
        <v>190</v>
      </c>
      <c r="G158" s="37"/>
      <c r="H158" s="37"/>
      <c r="I158" s="182"/>
      <c r="J158" s="37"/>
      <c r="K158" s="37"/>
      <c r="L158" s="38"/>
      <c r="M158" s="183"/>
      <c r="N158" s="184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122</v>
      </c>
      <c r="AU158" s="18" t="s">
        <v>83</v>
      </c>
    </row>
    <row r="159" spans="1:51" s="13" customFormat="1" ht="12">
      <c r="A159" s="13"/>
      <c r="B159" s="185"/>
      <c r="C159" s="13"/>
      <c r="D159" s="180" t="s">
        <v>124</v>
      </c>
      <c r="E159" s="186" t="s">
        <v>1</v>
      </c>
      <c r="F159" s="187" t="s">
        <v>191</v>
      </c>
      <c r="G159" s="13"/>
      <c r="H159" s="188">
        <v>371</v>
      </c>
      <c r="I159" s="189"/>
      <c r="J159" s="13"/>
      <c r="K159" s="13"/>
      <c r="L159" s="185"/>
      <c r="M159" s="190"/>
      <c r="N159" s="191"/>
      <c r="O159" s="191"/>
      <c r="P159" s="191"/>
      <c r="Q159" s="191"/>
      <c r="R159" s="191"/>
      <c r="S159" s="191"/>
      <c r="T159" s="19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6" t="s">
        <v>124</v>
      </c>
      <c r="AU159" s="186" t="s">
        <v>83</v>
      </c>
      <c r="AV159" s="13" t="s">
        <v>83</v>
      </c>
      <c r="AW159" s="13" t="s">
        <v>30</v>
      </c>
      <c r="AX159" s="13" t="s">
        <v>81</v>
      </c>
      <c r="AY159" s="186" t="s">
        <v>113</v>
      </c>
    </row>
    <row r="160" spans="1:65" s="2" customFormat="1" ht="16.5" customHeight="1">
      <c r="A160" s="37"/>
      <c r="B160" s="166"/>
      <c r="C160" s="167" t="s">
        <v>192</v>
      </c>
      <c r="D160" s="167" t="s">
        <v>115</v>
      </c>
      <c r="E160" s="168" t="s">
        <v>193</v>
      </c>
      <c r="F160" s="169" t="s">
        <v>194</v>
      </c>
      <c r="G160" s="170" t="s">
        <v>158</v>
      </c>
      <c r="H160" s="171">
        <v>0.366</v>
      </c>
      <c r="I160" s="172"/>
      <c r="J160" s="173">
        <f>ROUND(I160*H160,2)</f>
        <v>0</v>
      </c>
      <c r="K160" s="169" t="s">
        <v>119</v>
      </c>
      <c r="L160" s="38"/>
      <c r="M160" s="174" t="s">
        <v>1</v>
      </c>
      <c r="N160" s="175" t="s">
        <v>38</v>
      </c>
      <c r="O160" s="76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8" t="s">
        <v>120</v>
      </c>
      <c r="AT160" s="178" t="s">
        <v>115</v>
      </c>
      <c r="AU160" s="178" t="s">
        <v>83</v>
      </c>
      <c r="AY160" s="18" t="s">
        <v>113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81</v>
      </c>
      <c r="BK160" s="179">
        <f>ROUND(I160*H160,2)</f>
        <v>0</v>
      </c>
      <c r="BL160" s="18" t="s">
        <v>120</v>
      </c>
      <c r="BM160" s="178" t="s">
        <v>195</v>
      </c>
    </row>
    <row r="161" spans="1:47" s="2" customFormat="1" ht="12">
      <c r="A161" s="37"/>
      <c r="B161" s="38"/>
      <c r="C161" s="37"/>
      <c r="D161" s="180" t="s">
        <v>122</v>
      </c>
      <c r="E161" s="37"/>
      <c r="F161" s="181" t="s">
        <v>196</v>
      </c>
      <c r="G161" s="37"/>
      <c r="H161" s="37"/>
      <c r="I161" s="182"/>
      <c r="J161" s="37"/>
      <c r="K161" s="37"/>
      <c r="L161" s="38"/>
      <c r="M161" s="183"/>
      <c r="N161" s="184"/>
      <c r="O161" s="76"/>
      <c r="P161" s="76"/>
      <c r="Q161" s="76"/>
      <c r="R161" s="76"/>
      <c r="S161" s="76"/>
      <c r="T161" s="7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8" t="s">
        <v>122</v>
      </c>
      <c r="AU161" s="18" t="s">
        <v>83</v>
      </c>
    </row>
    <row r="162" spans="1:51" s="13" customFormat="1" ht="12">
      <c r="A162" s="13"/>
      <c r="B162" s="185"/>
      <c r="C162" s="13"/>
      <c r="D162" s="180" t="s">
        <v>124</v>
      </c>
      <c r="E162" s="186" t="s">
        <v>1</v>
      </c>
      <c r="F162" s="187" t="s">
        <v>197</v>
      </c>
      <c r="G162" s="13"/>
      <c r="H162" s="188">
        <v>0.366</v>
      </c>
      <c r="I162" s="189"/>
      <c r="J162" s="13"/>
      <c r="K162" s="13"/>
      <c r="L162" s="185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124</v>
      </c>
      <c r="AU162" s="186" t="s">
        <v>83</v>
      </c>
      <c r="AV162" s="13" t="s">
        <v>83</v>
      </c>
      <c r="AW162" s="13" t="s">
        <v>30</v>
      </c>
      <c r="AX162" s="13" t="s">
        <v>81</v>
      </c>
      <c r="AY162" s="186" t="s">
        <v>113</v>
      </c>
    </row>
    <row r="163" spans="1:63" s="12" customFormat="1" ht="22.8" customHeight="1">
      <c r="A163" s="12"/>
      <c r="B163" s="153"/>
      <c r="C163" s="12"/>
      <c r="D163" s="154" t="s">
        <v>72</v>
      </c>
      <c r="E163" s="164" t="s">
        <v>142</v>
      </c>
      <c r="F163" s="164" t="s">
        <v>198</v>
      </c>
      <c r="G163" s="12"/>
      <c r="H163" s="12"/>
      <c r="I163" s="156"/>
      <c r="J163" s="165">
        <f>BK163</f>
        <v>0</v>
      </c>
      <c r="K163" s="12"/>
      <c r="L163" s="153"/>
      <c r="M163" s="158"/>
      <c r="N163" s="159"/>
      <c r="O163" s="159"/>
      <c r="P163" s="160">
        <f>SUM(P164:P182)</f>
        <v>0</v>
      </c>
      <c r="Q163" s="159"/>
      <c r="R163" s="160">
        <f>SUM(R164:R182)</f>
        <v>199.58311999999998</v>
      </c>
      <c r="S163" s="159"/>
      <c r="T163" s="161">
        <f>SUM(T164:T182)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4" t="s">
        <v>81</v>
      </c>
      <c r="AT163" s="162" t="s">
        <v>72</v>
      </c>
      <c r="AU163" s="162" t="s">
        <v>81</v>
      </c>
      <c r="AY163" s="154" t="s">
        <v>113</v>
      </c>
      <c r="BK163" s="163">
        <f>SUM(BK164:BK182)</f>
        <v>0</v>
      </c>
    </row>
    <row r="164" spans="1:65" s="2" customFormat="1" ht="16.5" customHeight="1">
      <c r="A164" s="37"/>
      <c r="B164" s="166"/>
      <c r="C164" s="167" t="s">
        <v>199</v>
      </c>
      <c r="D164" s="167" t="s">
        <v>115</v>
      </c>
      <c r="E164" s="168" t="s">
        <v>200</v>
      </c>
      <c r="F164" s="169" t="s">
        <v>201</v>
      </c>
      <c r="G164" s="170" t="s">
        <v>118</v>
      </c>
      <c r="H164" s="171">
        <v>266</v>
      </c>
      <c r="I164" s="172"/>
      <c r="J164" s="173">
        <f>ROUND(I164*H164,2)</f>
        <v>0</v>
      </c>
      <c r="K164" s="169" t="s">
        <v>119</v>
      </c>
      <c r="L164" s="38"/>
      <c r="M164" s="174" t="s">
        <v>1</v>
      </c>
      <c r="N164" s="175" t="s">
        <v>38</v>
      </c>
      <c r="O164" s="76"/>
      <c r="P164" s="176">
        <f>O164*H164</f>
        <v>0</v>
      </c>
      <c r="Q164" s="176">
        <v>0.391</v>
      </c>
      <c r="R164" s="176">
        <f>Q164*H164</f>
        <v>104.006</v>
      </c>
      <c r="S164" s="176">
        <v>0</v>
      </c>
      <c r="T164" s="17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78" t="s">
        <v>120</v>
      </c>
      <c r="AT164" s="178" t="s">
        <v>115</v>
      </c>
      <c r="AU164" s="178" t="s">
        <v>83</v>
      </c>
      <c r="AY164" s="18" t="s">
        <v>113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81</v>
      </c>
      <c r="BK164" s="179">
        <f>ROUND(I164*H164,2)</f>
        <v>0</v>
      </c>
      <c r="BL164" s="18" t="s">
        <v>120</v>
      </c>
      <c r="BM164" s="178" t="s">
        <v>202</v>
      </c>
    </row>
    <row r="165" spans="1:47" s="2" customFormat="1" ht="12">
      <c r="A165" s="37"/>
      <c r="B165" s="38"/>
      <c r="C165" s="37"/>
      <c r="D165" s="180" t="s">
        <v>122</v>
      </c>
      <c r="E165" s="37"/>
      <c r="F165" s="181" t="s">
        <v>203</v>
      </c>
      <c r="G165" s="37"/>
      <c r="H165" s="37"/>
      <c r="I165" s="182"/>
      <c r="J165" s="37"/>
      <c r="K165" s="37"/>
      <c r="L165" s="38"/>
      <c r="M165" s="183"/>
      <c r="N165" s="184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122</v>
      </c>
      <c r="AU165" s="18" t="s">
        <v>83</v>
      </c>
    </row>
    <row r="166" spans="1:51" s="13" customFormat="1" ht="12">
      <c r="A166" s="13"/>
      <c r="B166" s="185"/>
      <c r="C166" s="13"/>
      <c r="D166" s="180" t="s">
        <v>124</v>
      </c>
      <c r="E166" s="186" t="s">
        <v>1</v>
      </c>
      <c r="F166" s="187" t="s">
        <v>204</v>
      </c>
      <c r="G166" s="13"/>
      <c r="H166" s="188">
        <v>266</v>
      </c>
      <c r="I166" s="189"/>
      <c r="J166" s="13"/>
      <c r="K166" s="13"/>
      <c r="L166" s="185"/>
      <c r="M166" s="190"/>
      <c r="N166" s="191"/>
      <c r="O166" s="191"/>
      <c r="P166" s="191"/>
      <c r="Q166" s="191"/>
      <c r="R166" s="191"/>
      <c r="S166" s="191"/>
      <c r="T166" s="19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6" t="s">
        <v>124</v>
      </c>
      <c r="AU166" s="186" t="s">
        <v>83</v>
      </c>
      <c r="AV166" s="13" t="s">
        <v>83</v>
      </c>
      <c r="AW166" s="13" t="s">
        <v>30</v>
      </c>
      <c r="AX166" s="13" t="s">
        <v>81</v>
      </c>
      <c r="AY166" s="186" t="s">
        <v>113</v>
      </c>
    </row>
    <row r="167" spans="1:65" s="2" customFormat="1" ht="12">
      <c r="A167" s="37"/>
      <c r="B167" s="166"/>
      <c r="C167" s="167" t="s">
        <v>8</v>
      </c>
      <c r="D167" s="167" t="s">
        <v>115</v>
      </c>
      <c r="E167" s="168" t="s">
        <v>205</v>
      </c>
      <c r="F167" s="169" t="s">
        <v>206</v>
      </c>
      <c r="G167" s="170" t="s">
        <v>118</v>
      </c>
      <c r="H167" s="171">
        <v>266</v>
      </c>
      <c r="I167" s="172"/>
      <c r="J167" s="173">
        <f>ROUND(I167*H167,2)</f>
        <v>0</v>
      </c>
      <c r="K167" s="169" t="s">
        <v>119</v>
      </c>
      <c r="L167" s="38"/>
      <c r="M167" s="174" t="s">
        <v>1</v>
      </c>
      <c r="N167" s="175" t="s">
        <v>38</v>
      </c>
      <c r="O167" s="76"/>
      <c r="P167" s="176">
        <f>O167*H167</f>
        <v>0</v>
      </c>
      <c r="Q167" s="176">
        <v>0.00051</v>
      </c>
      <c r="R167" s="176">
        <f>Q167*H167</f>
        <v>0.13566</v>
      </c>
      <c r="S167" s="176">
        <v>0</v>
      </c>
      <c r="T167" s="17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8" t="s">
        <v>120</v>
      </c>
      <c r="AT167" s="178" t="s">
        <v>115</v>
      </c>
      <c r="AU167" s="178" t="s">
        <v>83</v>
      </c>
      <c r="AY167" s="18" t="s">
        <v>113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81</v>
      </c>
      <c r="BK167" s="179">
        <f>ROUND(I167*H167,2)</f>
        <v>0</v>
      </c>
      <c r="BL167" s="18" t="s">
        <v>120</v>
      </c>
      <c r="BM167" s="178" t="s">
        <v>207</v>
      </c>
    </row>
    <row r="168" spans="1:47" s="2" customFormat="1" ht="12">
      <c r="A168" s="37"/>
      <c r="B168" s="38"/>
      <c r="C168" s="37"/>
      <c r="D168" s="180" t="s">
        <v>122</v>
      </c>
      <c r="E168" s="37"/>
      <c r="F168" s="181" t="s">
        <v>208</v>
      </c>
      <c r="G168" s="37"/>
      <c r="H168" s="37"/>
      <c r="I168" s="182"/>
      <c r="J168" s="37"/>
      <c r="K168" s="37"/>
      <c r="L168" s="38"/>
      <c r="M168" s="183"/>
      <c r="N168" s="184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122</v>
      </c>
      <c r="AU168" s="18" t="s">
        <v>83</v>
      </c>
    </row>
    <row r="169" spans="1:65" s="2" customFormat="1" ht="16.5" customHeight="1">
      <c r="A169" s="37"/>
      <c r="B169" s="166"/>
      <c r="C169" s="167" t="s">
        <v>209</v>
      </c>
      <c r="D169" s="167" t="s">
        <v>115</v>
      </c>
      <c r="E169" s="168" t="s">
        <v>210</v>
      </c>
      <c r="F169" s="169" t="s">
        <v>211</v>
      </c>
      <c r="G169" s="170" t="s">
        <v>118</v>
      </c>
      <c r="H169" s="171">
        <v>266</v>
      </c>
      <c r="I169" s="172"/>
      <c r="J169" s="173">
        <f>ROUND(I169*H169,2)</f>
        <v>0</v>
      </c>
      <c r="K169" s="169" t="s">
        <v>119</v>
      </c>
      <c r="L169" s="38"/>
      <c r="M169" s="174" t="s">
        <v>1</v>
      </c>
      <c r="N169" s="175" t="s">
        <v>38</v>
      </c>
      <c r="O169" s="76"/>
      <c r="P169" s="176">
        <f>O169*H169</f>
        <v>0</v>
      </c>
      <c r="Q169" s="176">
        <v>0.2268</v>
      </c>
      <c r="R169" s="176">
        <f>Q169*H169</f>
        <v>60.3288</v>
      </c>
      <c r="S169" s="176">
        <v>0</v>
      </c>
      <c r="T169" s="17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8" t="s">
        <v>120</v>
      </c>
      <c r="AT169" s="178" t="s">
        <v>115</v>
      </c>
      <c r="AU169" s="178" t="s">
        <v>83</v>
      </c>
      <c r="AY169" s="18" t="s">
        <v>113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81</v>
      </c>
      <c r="BK169" s="179">
        <f>ROUND(I169*H169,2)</f>
        <v>0</v>
      </c>
      <c r="BL169" s="18" t="s">
        <v>120</v>
      </c>
      <c r="BM169" s="178" t="s">
        <v>212</v>
      </c>
    </row>
    <row r="170" spans="1:47" s="2" customFormat="1" ht="12">
      <c r="A170" s="37"/>
      <c r="B170" s="38"/>
      <c r="C170" s="37"/>
      <c r="D170" s="180" t="s">
        <v>122</v>
      </c>
      <c r="E170" s="37"/>
      <c r="F170" s="181" t="s">
        <v>213</v>
      </c>
      <c r="G170" s="37"/>
      <c r="H170" s="37"/>
      <c r="I170" s="182"/>
      <c r="J170" s="37"/>
      <c r="K170" s="37"/>
      <c r="L170" s="38"/>
      <c r="M170" s="183"/>
      <c r="N170" s="184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122</v>
      </c>
      <c r="AU170" s="18" t="s">
        <v>83</v>
      </c>
    </row>
    <row r="171" spans="1:51" s="13" customFormat="1" ht="12">
      <c r="A171" s="13"/>
      <c r="B171" s="185"/>
      <c r="C171" s="13"/>
      <c r="D171" s="180" t="s">
        <v>124</v>
      </c>
      <c r="E171" s="186" t="s">
        <v>1</v>
      </c>
      <c r="F171" s="187" t="s">
        <v>214</v>
      </c>
      <c r="G171" s="13"/>
      <c r="H171" s="188">
        <v>266</v>
      </c>
      <c r="I171" s="189"/>
      <c r="J171" s="13"/>
      <c r="K171" s="13"/>
      <c r="L171" s="185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6" t="s">
        <v>124</v>
      </c>
      <c r="AU171" s="186" t="s">
        <v>83</v>
      </c>
      <c r="AV171" s="13" t="s">
        <v>83</v>
      </c>
      <c r="AW171" s="13" t="s">
        <v>30</v>
      </c>
      <c r="AX171" s="13" t="s">
        <v>81</v>
      </c>
      <c r="AY171" s="186" t="s">
        <v>113</v>
      </c>
    </row>
    <row r="172" spans="1:65" s="2" customFormat="1" ht="12">
      <c r="A172" s="37"/>
      <c r="B172" s="166"/>
      <c r="C172" s="167" t="s">
        <v>215</v>
      </c>
      <c r="D172" s="167" t="s">
        <v>115</v>
      </c>
      <c r="E172" s="168" t="s">
        <v>216</v>
      </c>
      <c r="F172" s="169" t="s">
        <v>217</v>
      </c>
      <c r="G172" s="170" t="s">
        <v>118</v>
      </c>
      <c r="H172" s="171">
        <v>266</v>
      </c>
      <c r="I172" s="172"/>
      <c r="J172" s="173">
        <f>ROUND(I172*H172,2)</f>
        <v>0</v>
      </c>
      <c r="K172" s="169" t="s">
        <v>119</v>
      </c>
      <c r="L172" s="38"/>
      <c r="M172" s="174" t="s">
        <v>1</v>
      </c>
      <c r="N172" s="175" t="s">
        <v>38</v>
      </c>
      <c r="O172" s="76"/>
      <c r="P172" s="176">
        <f>O172*H172</f>
        <v>0</v>
      </c>
      <c r="Q172" s="176">
        <v>0.12966</v>
      </c>
      <c r="R172" s="176">
        <f>Q172*H172</f>
        <v>34.48956</v>
      </c>
      <c r="S172" s="176">
        <v>0</v>
      </c>
      <c r="T172" s="17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78" t="s">
        <v>120</v>
      </c>
      <c r="AT172" s="178" t="s">
        <v>115</v>
      </c>
      <c r="AU172" s="178" t="s">
        <v>83</v>
      </c>
      <c r="AY172" s="18" t="s">
        <v>113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81</v>
      </c>
      <c r="BK172" s="179">
        <f>ROUND(I172*H172,2)</f>
        <v>0</v>
      </c>
      <c r="BL172" s="18" t="s">
        <v>120</v>
      </c>
      <c r="BM172" s="178" t="s">
        <v>218</v>
      </c>
    </row>
    <row r="173" spans="1:47" s="2" customFormat="1" ht="12">
      <c r="A173" s="37"/>
      <c r="B173" s="38"/>
      <c r="C173" s="37"/>
      <c r="D173" s="180" t="s">
        <v>122</v>
      </c>
      <c r="E173" s="37"/>
      <c r="F173" s="181" t="s">
        <v>219</v>
      </c>
      <c r="G173" s="37"/>
      <c r="H173" s="37"/>
      <c r="I173" s="182"/>
      <c r="J173" s="37"/>
      <c r="K173" s="37"/>
      <c r="L173" s="38"/>
      <c r="M173" s="183"/>
      <c r="N173" s="184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122</v>
      </c>
      <c r="AU173" s="18" t="s">
        <v>83</v>
      </c>
    </row>
    <row r="174" spans="1:65" s="2" customFormat="1" ht="12">
      <c r="A174" s="37"/>
      <c r="B174" s="166"/>
      <c r="C174" s="167" t="s">
        <v>220</v>
      </c>
      <c r="D174" s="167" t="s">
        <v>115</v>
      </c>
      <c r="E174" s="168" t="s">
        <v>221</v>
      </c>
      <c r="F174" s="169" t="s">
        <v>222</v>
      </c>
      <c r="G174" s="170" t="s">
        <v>118</v>
      </c>
      <c r="H174" s="171">
        <v>2.5</v>
      </c>
      <c r="I174" s="172"/>
      <c r="J174" s="173">
        <f>ROUND(I174*H174,2)</f>
        <v>0</v>
      </c>
      <c r="K174" s="169" t="s">
        <v>119</v>
      </c>
      <c r="L174" s="38"/>
      <c r="M174" s="174" t="s">
        <v>1</v>
      </c>
      <c r="N174" s="175" t="s">
        <v>38</v>
      </c>
      <c r="O174" s="76"/>
      <c r="P174" s="176">
        <f>O174*H174</f>
        <v>0</v>
      </c>
      <c r="Q174" s="176">
        <v>0.08003</v>
      </c>
      <c r="R174" s="176">
        <f>Q174*H174</f>
        <v>0.200075</v>
      </c>
      <c r="S174" s="176">
        <v>0</v>
      </c>
      <c r="T174" s="17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78" t="s">
        <v>120</v>
      </c>
      <c r="AT174" s="178" t="s">
        <v>115</v>
      </c>
      <c r="AU174" s="178" t="s">
        <v>83</v>
      </c>
      <c r="AY174" s="18" t="s">
        <v>113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8" t="s">
        <v>81</v>
      </c>
      <c r="BK174" s="179">
        <f>ROUND(I174*H174,2)</f>
        <v>0</v>
      </c>
      <c r="BL174" s="18" t="s">
        <v>120</v>
      </c>
      <c r="BM174" s="178" t="s">
        <v>223</v>
      </c>
    </row>
    <row r="175" spans="1:47" s="2" customFormat="1" ht="12">
      <c r="A175" s="37"/>
      <c r="B175" s="38"/>
      <c r="C175" s="37"/>
      <c r="D175" s="180" t="s">
        <v>122</v>
      </c>
      <c r="E175" s="37"/>
      <c r="F175" s="181" t="s">
        <v>224</v>
      </c>
      <c r="G175" s="37"/>
      <c r="H175" s="37"/>
      <c r="I175" s="182"/>
      <c r="J175" s="37"/>
      <c r="K175" s="37"/>
      <c r="L175" s="38"/>
      <c r="M175" s="183"/>
      <c r="N175" s="184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122</v>
      </c>
      <c r="AU175" s="18" t="s">
        <v>83</v>
      </c>
    </row>
    <row r="176" spans="1:51" s="13" customFormat="1" ht="12">
      <c r="A176" s="13"/>
      <c r="B176" s="185"/>
      <c r="C176" s="13"/>
      <c r="D176" s="180" t="s">
        <v>124</v>
      </c>
      <c r="E176" s="186" t="s">
        <v>1</v>
      </c>
      <c r="F176" s="187" t="s">
        <v>225</v>
      </c>
      <c r="G176" s="13"/>
      <c r="H176" s="188">
        <v>2.5</v>
      </c>
      <c r="I176" s="189"/>
      <c r="J176" s="13"/>
      <c r="K176" s="13"/>
      <c r="L176" s="185"/>
      <c r="M176" s="190"/>
      <c r="N176" s="191"/>
      <c r="O176" s="191"/>
      <c r="P176" s="191"/>
      <c r="Q176" s="191"/>
      <c r="R176" s="191"/>
      <c r="S176" s="191"/>
      <c r="T176" s="19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6" t="s">
        <v>124</v>
      </c>
      <c r="AU176" s="186" t="s">
        <v>83</v>
      </c>
      <c r="AV176" s="13" t="s">
        <v>83</v>
      </c>
      <c r="AW176" s="13" t="s">
        <v>30</v>
      </c>
      <c r="AX176" s="13" t="s">
        <v>81</v>
      </c>
      <c r="AY176" s="186" t="s">
        <v>113</v>
      </c>
    </row>
    <row r="177" spans="1:65" s="2" customFormat="1" ht="16.5" customHeight="1">
      <c r="A177" s="37"/>
      <c r="B177" s="166"/>
      <c r="C177" s="193" t="s">
        <v>226</v>
      </c>
      <c r="D177" s="193" t="s">
        <v>180</v>
      </c>
      <c r="E177" s="194" t="s">
        <v>227</v>
      </c>
      <c r="F177" s="195" t="s">
        <v>228</v>
      </c>
      <c r="G177" s="196" t="s">
        <v>118</v>
      </c>
      <c r="H177" s="197">
        <v>2.575</v>
      </c>
      <c r="I177" s="198"/>
      <c r="J177" s="199">
        <f>ROUND(I177*H177,2)</f>
        <v>0</v>
      </c>
      <c r="K177" s="195" t="s">
        <v>119</v>
      </c>
      <c r="L177" s="200"/>
      <c r="M177" s="201" t="s">
        <v>1</v>
      </c>
      <c r="N177" s="202" t="s">
        <v>38</v>
      </c>
      <c r="O177" s="76"/>
      <c r="P177" s="176">
        <f>O177*H177</f>
        <v>0</v>
      </c>
      <c r="Q177" s="176">
        <v>0.027</v>
      </c>
      <c r="R177" s="176">
        <f>Q177*H177</f>
        <v>0.069525</v>
      </c>
      <c r="S177" s="176">
        <v>0</v>
      </c>
      <c r="T177" s="17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78" t="s">
        <v>162</v>
      </c>
      <c r="AT177" s="178" t="s">
        <v>180</v>
      </c>
      <c r="AU177" s="178" t="s">
        <v>83</v>
      </c>
      <c r="AY177" s="18" t="s">
        <v>113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81</v>
      </c>
      <c r="BK177" s="179">
        <f>ROUND(I177*H177,2)</f>
        <v>0</v>
      </c>
      <c r="BL177" s="18" t="s">
        <v>120</v>
      </c>
      <c r="BM177" s="178" t="s">
        <v>229</v>
      </c>
    </row>
    <row r="178" spans="1:47" s="2" customFormat="1" ht="12">
      <c r="A178" s="37"/>
      <c r="B178" s="38"/>
      <c r="C178" s="37"/>
      <c r="D178" s="180" t="s">
        <v>122</v>
      </c>
      <c r="E178" s="37"/>
      <c r="F178" s="181" t="s">
        <v>228</v>
      </c>
      <c r="G178" s="37"/>
      <c r="H178" s="37"/>
      <c r="I178" s="182"/>
      <c r="J178" s="37"/>
      <c r="K178" s="37"/>
      <c r="L178" s="38"/>
      <c r="M178" s="183"/>
      <c r="N178" s="184"/>
      <c r="O178" s="76"/>
      <c r="P178" s="76"/>
      <c r="Q178" s="76"/>
      <c r="R178" s="76"/>
      <c r="S178" s="76"/>
      <c r="T178" s="7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8" t="s">
        <v>122</v>
      </c>
      <c r="AU178" s="18" t="s">
        <v>83</v>
      </c>
    </row>
    <row r="179" spans="1:51" s="13" customFormat="1" ht="12">
      <c r="A179" s="13"/>
      <c r="B179" s="185"/>
      <c r="C179" s="13"/>
      <c r="D179" s="180" t="s">
        <v>124</v>
      </c>
      <c r="E179" s="13"/>
      <c r="F179" s="187" t="s">
        <v>230</v>
      </c>
      <c r="G179" s="13"/>
      <c r="H179" s="188">
        <v>2.575</v>
      </c>
      <c r="I179" s="189"/>
      <c r="J179" s="13"/>
      <c r="K179" s="13"/>
      <c r="L179" s="185"/>
      <c r="M179" s="190"/>
      <c r="N179" s="191"/>
      <c r="O179" s="191"/>
      <c r="P179" s="191"/>
      <c r="Q179" s="191"/>
      <c r="R179" s="191"/>
      <c r="S179" s="191"/>
      <c r="T179" s="19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6" t="s">
        <v>124</v>
      </c>
      <c r="AU179" s="186" t="s">
        <v>83</v>
      </c>
      <c r="AV179" s="13" t="s">
        <v>83</v>
      </c>
      <c r="AW179" s="13" t="s">
        <v>3</v>
      </c>
      <c r="AX179" s="13" t="s">
        <v>81</v>
      </c>
      <c r="AY179" s="186" t="s">
        <v>113</v>
      </c>
    </row>
    <row r="180" spans="1:65" s="2" customFormat="1" ht="33" customHeight="1">
      <c r="A180" s="37"/>
      <c r="B180" s="166"/>
      <c r="C180" s="167" t="s">
        <v>231</v>
      </c>
      <c r="D180" s="167" t="s">
        <v>115</v>
      </c>
      <c r="E180" s="168" t="s">
        <v>232</v>
      </c>
      <c r="F180" s="169" t="s">
        <v>233</v>
      </c>
      <c r="G180" s="170" t="s">
        <v>118</v>
      </c>
      <c r="H180" s="171">
        <v>3.5</v>
      </c>
      <c r="I180" s="172"/>
      <c r="J180" s="173">
        <f>ROUND(I180*H180,2)</f>
        <v>0</v>
      </c>
      <c r="K180" s="169" t="s">
        <v>119</v>
      </c>
      <c r="L180" s="38"/>
      <c r="M180" s="174" t="s">
        <v>1</v>
      </c>
      <c r="N180" s="175" t="s">
        <v>38</v>
      </c>
      <c r="O180" s="76"/>
      <c r="P180" s="176">
        <f>O180*H180</f>
        <v>0</v>
      </c>
      <c r="Q180" s="176">
        <v>0.101</v>
      </c>
      <c r="R180" s="176">
        <f>Q180*H180</f>
        <v>0.35350000000000004</v>
      </c>
      <c r="S180" s="176">
        <v>0</v>
      </c>
      <c r="T180" s="17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78" t="s">
        <v>120</v>
      </c>
      <c r="AT180" s="178" t="s">
        <v>115</v>
      </c>
      <c r="AU180" s="178" t="s">
        <v>83</v>
      </c>
      <c r="AY180" s="18" t="s">
        <v>113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8" t="s">
        <v>81</v>
      </c>
      <c r="BK180" s="179">
        <f>ROUND(I180*H180,2)</f>
        <v>0</v>
      </c>
      <c r="BL180" s="18" t="s">
        <v>120</v>
      </c>
      <c r="BM180" s="178" t="s">
        <v>234</v>
      </c>
    </row>
    <row r="181" spans="1:47" s="2" customFormat="1" ht="12">
      <c r="A181" s="37"/>
      <c r="B181" s="38"/>
      <c r="C181" s="37"/>
      <c r="D181" s="180" t="s">
        <v>122</v>
      </c>
      <c r="E181" s="37"/>
      <c r="F181" s="181" t="s">
        <v>235</v>
      </c>
      <c r="G181" s="37"/>
      <c r="H181" s="37"/>
      <c r="I181" s="182"/>
      <c r="J181" s="37"/>
      <c r="K181" s="37"/>
      <c r="L181" s="38"/>
      <c r="M181" s="183"/>
      <c r="N181" s="184"/>
      <c r="O181" s="76"/>
      <c r="P181" s="76"/>
      <c r="Q181" s="76"/>
      <c r="R181" s="76"/>
      <c r="S181" s="76"/>
      <c r="T181" s="7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122</v>
      </c>
      <c r="AU181" s="18" t="s">
        <v>83</v>
      </c>
    </row>
    <row r="182" spans="1:51" s="13" customFormat="1" ht="12">
      <c r="A182" s="13"/>
      <c r="B182" s="185"/>
      <c r="C182" s="13"/>
      <c r="D182" s="180" t="s">
        <v>124</v>
      </c>
      <c r="E182" s="186" t="s">
        <v>1</v>
      </c>
      <c r="F182" s="187" t="s">
        <v>236</v>
      </c>
      <c r="G182" s="13"/>
      <c r="H182" s="188">
        <v>3.5</v>
      </c>
      <c r="I182" s="189"/>
      <c r="J182" s="13"/>
      <c r="K182" s="13"/>
      <c r="L182" s="185"/>
      <c r="M182" s="190"/>
      <c r="N182" s="191"/>
      <c r="O182" s="191"/>
      <c r="P182" s="191"/>
      <c r="Q182" s="191"/>
      <c r="R182" s="191"/>
      <c r="S182" s="191"/>
      <c r="T182" s="19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6" t="s">
        <v>124</v>
      </c>
      <c r="AU182" s="186" t="s">
        <v>83</v>
      </c>
      <c r="AV182" s="13" t="s">
        <v>83</v>
      </c>
      <c r="AW182" s="13" t="s">
        <v>30</v>
      </c>
      <c r="AX182" s="13" t="s">
        <v>81</v>
      </c>
      <c r="AY182" s="186" t="s">
        <v>113</v>
      </c>
    </row>
    <row r="183" spans="1:63" s="12" customFormat="1" ht="22.8" customHeight="1">
      <c r="A183" s="12"/>
      <c r="B183" s="153"/>
      <c r="C183" s="12"/>
      <c r="D183" s="154" t="s">
        <v>72</v>
      </c>
      <c r="E183" s="164" t="s">
        <v>168</v>
      </c>
      <c r="F183" s="164" t="s">
        <v>237</v>
      </c>
      <c r="G183" s="12"/>
      <c r="H183" s="12"/>
      <c r="I183" s="156"/>
      <c r="J183" s="165">
        <f>BK183</f>
        <v>0</v>
      </c>
      <c r="K183" s="12"/>
      <c r="L183" s="153"/>
      <c r="M183" s="158"/>
      <c r="N183" s="159"/>
      <c r="O183" s="159"/>
      <c r="P183" s="160">
        <f>SUM(P184:P204)</f>
        <v>0</v>
      </c>
      <c r="Q183" s="159"/>
      <c r="R183" s="160">
        <f>SUM(R184:R204)</f>
        <v>31.162940000000003</v>
      </c>
      <c r="S183" s="159"/>
      <c r="T183" s="161">
        <f>SUM(T184:T204)</f>
        <v>5.159999999999999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4" t="s">
        <v>81</v>
      </c>
      <c r="AT183" s="162" t="s">
        <v>72</v>
      </c>
      <c r="AU183" s="162" t="s">
        <v>81</v>
      </c>
      <c r="AY183" s="154" t="s">
        <v>113</v>
      </c>
      <c r="BK183" s="163">
        <f>SUM(BK184:BK204)</f>
        <v>0</v>
      </c>
    </row>
    <row r="184" spans="1:65" s="2" customFormat="1" ht="33" customHeight="1">
      <c r="A184" s="37"/>
      <c r="B184" s="166"/>
      <c r="C184" s="167" t="s">
        <v>7</v>
      </c>
      <c r="D184" s="167" t="s">
        <v>115</v>
      </c>
      <c r="E184" s="168" t="s">
        <v>238</v>
      </c>
      <c r="F184" s="169" t="s">
        <v>239</v>
      </c>
      <c r="G184" s="170" t="s">
        <v>145</v>
      </c>
      <c r="H184" s="171">
        <v>204.8</v>
      </c>
      <c r="I184" s="172"/>
      <c r="J184" s="173">
        <f>ROUND(I184*H184,2)</f>
        <v>0</v>
      </c>
      <c r="K184" s="169" t="s">
        <v>119</v>
      </c>
      <c r="L184" s="38"/>
      <c r="M184" s="174" t="s">
        <v>1</v>
      </c>
      <c r="N184" s="175" t="s">
        <v>38</v>
      </c>
      <c r="O184" s="76"/>
      <c r="P184" s="176">
        <f>O184*H184</f>
        <v>0</v>
      </c>
      <c r="Q184" s="176">
        <v>0.1295</v>
      </c>
      <c r="R184" s="176">
        <f>Q184*H184</f>
        <v>26.521600000000003</v>
      </c>
      <c r="S184" s="176">
        <v>0</v>
      </c>
      <c r="T184" s="17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78" t="s">
        <v>120</v>
      </c>
      <c r="AT184" s="178" t="s">
        <v>115</v>
      </c>
      <c r="AU184" s="178" t="s">
        <v>83</v>
      </c>
      <c r="AY184" s="18" t="s">
        <v>113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81</v>
      </c>
      <c r="BK184" s="179">
        <f>ROUND(I184*H184,2)</f>
        <v>0</v>
      </c>
      <c r="BL184" s="18" t="s">
        <v>120</v>
      </c>
      <c r="BM184" s="178" t="s">
        <v>240</v>
      </c>
    </row>
    <row r="185" spans="1:47" s="2" customFormat="1" ht="12">
      <c r="A185" s="37"/>
      <c r="B185" s="38"/>
      <c r="C185" s="37"/>
      <c r="D185" s="180" t="s">
        <v>122</v>
      </c>
      <c r="E185" s="37"/>
      <c r="F185" s="181" t="s">
        <v>241</v>
      </c>
      <c r="G185" s="37"/>
      <c r="H185" s="37"/>
      <c r="I185" s="182"/>
      <c r="J185" s="37"/>
      <c r="K185" s="37"/>
      <c r="L185" s="38"/>
      <c r="M185" s="183"/>
      <c r="N185" s="184"/>
      <c r="O185" s="76"/>
      <c r="P185" s="76"/>
      <c r="Q185" s="76"/>
      <c r="R185" s="76"/>
      <c r="S185" s="76"/>
      <c r="T185" s="7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8" t="s">
        <v>122</v>
      </c>
      <c r="AU185" s="18" t="s">
        <v>83</v>
      </c>
    </row>
    <row r="186" spans="1:51" s="13" customFormat="1" ht="12">
      <c r="A186" s="13"/>
      <c r="B186" s="185"/>
      <c r="C186" s="13"/>
      <c r="D186" s="180" t="s">
        <v>124</v>
      </c>
      <c r="E186" s="186" t="s">
        <v>1</v>
      </c>
      <c r="F186" s="187" t="s">
        <v>242</v>
      </c>
      <c r="G186" s="13"/>
      <c r="H186" s="188">
        <v>204.8</v>
      </c>
      <c r="I186" s="189"/>
      <c r="J186" s="13"/>
      <c r="K186" s="13"/>
      <c r="L186" s="185"/>
      <c r="M186" s="190"/>
      <c r="N186" s="191"/>
      <c r="O186" s="191"/>
      <c r="P186" s="191"/>
      <c r="Q186" s="191"/>
      <c r="R186" s="191"/>
      <c r="S186" s="191"/>
      <c r="T186" s="19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6" t="s">
        <v>124</v>
      </c>
      <c r="AU186" s="186" t="s">
        <v>83</v>
      </c>
      <c r="AV186" s="13" t="s">
        <v>83</v>
      </c>
      <c r="AW186" s="13" t="s">
        <v>30</v>
      </c>
      <c r="AX186" s="13" t="s">
        <v>81</v>
      </c>
      <c r="AY186" s="186" t="s">
        <v>113</v>
      </c>
    </row>
    <row r="187" spans="1:65" s="2" customFormat="1" ht="21.75" customHeight="1">
      <c r="A187" s="37"/>
      <c r="B187" s="166"/>
      <c r="C187" s="193" t="s">
        <v>243</v>
      </c>
      <c r="D187" s="193" t="s">
        <v>180</v>
      </c>
      <c r="E187" s="194" t="s">
        <v>244</v>
      </c>
      <c r="F187" s="195" t="s">
        <v>245</v>
      </c>
      <c r="G187" s="196" t="s">
        <v>145</v>
      </c>
      <c r="H187" s="197">
        <v>210.944</v>
      </c>
      <c r="I187" s="198"/>
      <c r="J187" s="199">
        <f>ROUND(I187*H187,2)</f>
        <v>0</v>
      </c>
      <c r="K187" s="195" t="s">
        <v>119</v>
      </c>
      <c r="L187" s="200"/>
      <c r="M187" s="201" t="s">
        <v>1</v>
      </c>
      <c r="N187" s="202" t="s">
        <v>38</v>
      </c>
      <c r="O187" s="76"/>
      <c r="P187" s="176">
        <f>O187*H187</f>
        <v>0</v>
      </c>
      <c r="Q187" s="176">
        <v>0.022</v>
      </c>
      <c r="R187" s="176">
        <f>Q187*H187</f>
        <v>4.640768</v>
      </c>
      <c r="S187" s="176">
        <v>0</v>
      </c>
      <c r="T187" s="17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8" t="s">
        <v>162</v>
      </c>
      <c r="AT187" s="178" t="s">
        <v>180</v>
      </c>
      <c r="AU187" s="178" t="s">
        <v>83</v>
      </c>
      <c r="AY187" s="18" t="s">
        <v>113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81</v>
      </c>
      <c r="BK187" s="179">
        <f>ROUND(I187*H187,2)</f>
        <v>0</v>
      </c>
      <c r="BL187" s="18" t="s">
        <v>120</v>
      </c>
      <c r="BM187" s="178" t="s">
        <v>246</v>
      </c>
    </row>
    <row r="188" spans="1:47" s="2" customFormat="1" ht="12">
      <c r="A188" s="37"/>
      <c r="B188" s="38"/>
      <c r="C188" s="37"/>
      <c r="D188" s="180" t="s">
        <v>122</v>
      </c>
      <c r="E188" s="37"/>
      <c r="F188" s="181" t="s">
        <v>245</v>
      </c>
      <c r="G188" s="37"/>
      <c r="H188" s="37"/>
      <c r="I188" s="182"/>
      <c r="J188" s="37"/>
      <c r="K188" s="37"/>
      <c r="L188" s="38"/>
      <c r="M188" s="183"/>
      <c r="N188" s="184"/>
      <c r="O188" s="76"/>
      <c r="P188" s="76"/>
      <c r="Q188" s="76"/>
      <c r="R188" s="76"/>
      <c r="S188" s="76"/>
      <c r="T188" s="7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8" t="s">
        <v>122</v>
      </c>
      <c r="AU188" s="18" t="s">
        <v>83</v>
      </c>
    </row>
    <row r="189" spans="1:51" s="13" customFormat="1" ht="12">
      <c r="A189" s="13"/>
      <c r="B189" s="185"/>
      <c r="C189" s="13"/>
      <c r="D189" s="180" t="s">
        <v>124</v>
      </c>
      <c r="E189" s="13"/>
      <c r="F189" s="187" t="s">
        <v>247</v>
      </c>
      <c r="G189" s="13"/>
      <c r="H189" s="188">
        <v>210.944</v>
      </c>
      <c r="I189" s="189"/>
      <c r="J189" s="13"/>
      <c r="K189" s="13"/>
      <c r="L189" s="185"/>
      <c r="M189" s="190"/>
      <c r="N189" s="191"/>
      <c r="O189" s="191"/>
      <c r="P189" s="191"/>
      <c r="Q189" s="191"/>
      <c r="R189" s="191"/>
      <c r="S189" s="191"/>
      <c r="T189" s="19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6" t="s">
        <v>124</v>
      </c>
      <c r="AU189" s="186" t="s">
        <v>83</v>
      </c>
      <c r="AV189" s="13" t="s">
        <v>83</v>
      </c>
      <c r="AW189" s="13" t="s">
        <v>3</v>
      </c>
      <c r="AX189" s="13" t="s">
        <v>81</v>
      </c>
      <c r="AY189" s="186" t="s">
        <v>113</v>
      </c>
    </row>
    <row r="190" spans="1:65" s="2" customFormat="1" ht="12">
      <c r="A190" s="37"/>
      <c r="B190" s="166"/>
      <c r="C190" s="167" t="s">
        <v>248</v>
      </c>
      <c r="D190" s="167" t="s">
        <v>115</v>
      </c>
      <c r="E190" s="168" t="s">
        <v>249</v>
      </c>
      <c r="F190" s="169" t="s">
        <v>250</v>
      </c>
      <c r="G190" s="170" t="s">
        <v>145</v>
      </c>
      <c r="H190" s="171">
        <v>5.2</v>
      </c>
      <c r="I190" s="172"/>
      <c r="J190" s="173">
        <f>ROUND(I190*H190,2)</f>
        <v>0</v>
      </c>
      <c r="K190" s="169" t="s">
        <v>119</v>
      </c>
      <c r="L190" s="38"/>
      <c r="M190" s="174" t="s">
        <v>1</v>
      </c>
      <c r="N190" s="175" t="s">
        <v>38</v>
      </c>
      <c r="O190" s="76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78" t="s">
        <v>120</v>
      </c>
      <c r="AT190" s="178" t="s">
        <v>115</v>
      </c>
      <c r="AU190" s="178" t="s">
        <v>83</v>
      </c>
      <c r="AY190" s="18" t="s">
        <v>113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81</v>
      </c>
      <c r="BK190" s="179">
        <f>ROUND(I190*H190,2)</f>
        <v>0</v>
      </c>
      <c r="BL190" s="18" t="s">
        <v>120</v>
      </c>
      <c r="BM190" s="178" t="s">
        <v>251</v>
      </c>
    </row>
    <row r="191" spans="1:47" s="2" customFormat="1" ht="12">
      <c r="A191" s="37"/>
      <c r="B191" s="38"/>
      <c r="C191" s="37"/>
      <c r="D191" s="180" t="s">
        <v>122</v>
      </c>
      <c r="E191" s="37"/>
      <c r="F191" s="181" t="s">
        <v>252</v>
      </c>
      <c r="G191" s="37"/>
      <c r="H191" s="37"/>
      <c r="I191" s="182"/>
      <c r="J191" s="37"/>
      <c r="K191" s="37"/>
      <c r="L191" s="38"/>
      <c r="M191" s="183"/>
      <c r="N191" s="184"/>
      <c r="O191" s="76"/>
      <c r="P191" s="76"/>
      <c r="Q191" s="76"/>
      <c r="R191" s="76"/>
      <c r="S191" s="76"/>
      <c r="T191" s="7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8" t="s">
        <v>122</v>
      </c>
      <c r="AU191" s="18" t="s">
        <v>83</v>
      </c>
    </row>
    <row r="192" spans="1:51" s="13" customFormat="1" ht="12">
      <c r="A192" s="13"/>
      <c r="B192" s="185"/>
      <c r="C192" s="13"/>
      <c r="D192" s="180" t="s">
        <v>124</v>
      </c>
      <c r="E192" s="186" t="s">
        <v>1</v>
      </c>
      <c r="F192" s="187" t="s">
        <v>253</v>
      </c>
      <c r="G192" s="13"/>
      <c r="H192" s="188">
        <v>5.2</v>
      </c>
      <c r="I192" s="189"/>
      <c r="J192" s="13"/>
      <c r="K192" s="13"/>
      <c r="L192" s="185"/>
      <c r="M192" s="190"/>
      <c r="N192" s="191"/>
      <c r="O192" s="191"/>
      <c r="P192" s="191"/>
      <c r="Q192" s="191"/>
      <c r="R192" s="191"/>
      <c r="S192" s="191"/>
      <c r="T192" s="19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6" t="s">
        <v>124</v>
      </c>
      <c r="AU192" s="186" t="s">
        <v>83</v>
      </c>
      <c r="AV192" s="13" t="s">
        <v>83</v>
      </c>
      <c r="AW192" s="13" t="s">
        <v>30</v>
      </c>
      <c r="AX192" s="13" t="s">
        <v>81</v>
      </c>
      <c r="AY192" s="186" t="s">
        <v>113</v>
      </c>
    </row>
    <row r="193" spans="1:65" s="2" customFormat="1" ht="12">
      <c r="A193" s="37"/>
      <c r="B193" s="166"/>
      <c r="C193" s="167" t="s">
        <v>254</v>
      </c>
      <c r="D193" s="167" t="s">
        <v>115</v>
      </c>
      <c r="E193" s="168" t="s">
        <v>255</v>
      </c>
      <c r="F193" s="169" t="s">
        <v>256</v>
      </c>
      <c r="G193" s="170" t="s">
        <v>145</v>
      </c>
      <c r="H193" s="171">
        <v>5.2</v>
      </c>
      <c r="I193" s="172"/>
      <c r="J193" s="173">
        <f>ROUND(I193*H193,2)</f>
        <v>0</v>
      </c>
      <c r="K193" s="169" t="s">
        <v>119</v>
      </c>
      <c r="L193" s="38"/>
      <c r="M193" s="174" t="s">
        <v>1</v>
      </c>
      <c r="N193" s="175" t="s">
        <v>38</v>
      </c>
      <c r="O193" s="76"/>
      <c r="P193" s="176">
        <f>O193*H193</f>
        <v>0</v>
      </c>
      <c r="Q193" s="176">
        <v>0.00011</v>
      </c>
      <c r="R193" s="176">
        <f>Q193*H193</f>
        <v>0.000572</v>
      </c>
      <c r="S193" s="176">
        <v>0</v>
      </c>
      <c r="T193" s="17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78" t="s">
        <v>120</v>
      </c>
      <c r="AT193" s="178" t="s">
        <v>115</v>
      </c>
      <c r="AU193" s="178" t="s">
        <v>83</v>
      </c>
      <c r="AY193" s="18" t="s">
        <v>113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81</v>
      </c>
      <c r="BK193" s="179">
        <f>ROUND(I193*H193,2)</f>
        <v>0</v>
      </c>
      <c r="BL193" s="18" t="s">
        <v>120</v>
      </c>
      <c r="BM193" s="178" t="s">
        <v>257</v>
      </c>
    </row>
    <row r="194" spans="1:47" s="2" customFormat="1" ht="12">
      <c r="A194" s="37"/>
      <c r="B194" s="38"/>
      <c r="C194" s="37"/>
      <c r="D194" s="180" t="s">
        <v>122</v>
      </c>
      <c r="E194" s="37"/>
      <c r="F194" s="181" t="s">
        <v>258</v>
      </c>
      <c r="G194" s="37"/>
      <c r="H194" s="37"/>
      <c r="I194" s="182"/>
      <c r="J194" s="37"/>
      <c r="K194" s="37"/>
      <c r="L194" s="38"/>
      <c r="M194" s="183"/>
      <c r="N194" s="184"/>
      <c r="O194" s="76"/>
      <c r="P194" s="76"/>
      <c r="Q194" s="76"/>
      <c r="R194" s="76"/>
      <c r="S194" s="76"/>
      <c r="T194" s="7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8" t="s">
        <v>122</v>
      </c>
      <c r="AU194" s="18" t="s">
        <v>83</v>
      </c>
    </row>
    <row r="195" spans="1:51" s="13" customFormat="1" ht="12">
      <c r="A195" s="13"/>
      <c r="B195" s="185"/>
      <c r="C195" s="13"/>
      <c r="D195" s="180" t="s">
        <v>124</v>
      </c>
      <c r="E195" s="186" t="s">
        <v>1</v>
      </c>
      <c r="F195" s="187" t="s">
        <v>259</v>
      </c>
      <c r="G195" s="13"/>
      <c r="H195" s="188">
        <v>5.2</v>
      </c>
      <c r="I195" s="189"/>
      <c r="J195" s="13"/>
      <c r="K195" s="13"/>
      <c r="L195" s="185"/>
      <c r="M195" s="190"/>
      <c r="N195" s="191"/>
      <c r="O195" s="191"/>
      <c r="P195" s="191"/>
      <c r="Q195" s="191"/>
      <c r="R195" s="191"/>
      <c r="S195" s="191"/>
      <c r="T195" s="19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6" t="s">
        <v>124</v>
      </c>
      <c r="AU195" s="186" t="s">
        <v>83</v>
      </c>
      <c r="AV195" s="13" t="s">
        <v>83</v>
      </c>
      <c r="AW195" s="13" t="s">
        <v>30</v>
      </c>
      <c r="AX195" s="13" t="s">
        <v>81</v>
      </c>
      <c r="AY195" s="186" t="s">
        <v>113</v>
      </c>
    </row>
    <row r="196" spans="1:65" s="2" customFormat="1" ht="16.5" customHeight="1">
      <c r="A196" s="37"/>
      <c r="B196" s="166"/>
      <c r="C196" s="167" t="s">
        <v>260</v>
      </c>
      <c r="D196" s="167" t="s">
        <v>115</v>
      </c>
      <c r="E196" s="168" t="s">
        <v>261</v>
      </c>
      <c r="F196" s="169" t="s">
        <v>262</v>
      </c>
      <c r="G196" s="170" t="s">
        <v>145</v>
      </c>
      <c r="H196" s="171">
        <v>5.2</v>
      </c>
      <c r="I196" s="172"/>
      <c r="J196" s="173">
        <f>ROUND(I196*H196,2)</f>
        <v>0</v>
      </c>
      <c r="K196" s="169" t="s">
        <v>119</v>
      </c>
      <c r="L196" s="38"/>
      <c r="M196" s="174" t="s">
        <v>1</v>
      </c>
      <c r="N196" s="175" t="s">
        <v>38</v>
      </c>
      <c r="O196" s="76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78" t="s">
        <v>120</v>
      </c>
      <c r="AT196" s="178" t="s">
        <v>115</v>
      </c>
      <c r="AU196" s="178" t="s">
        <v>83</v>
      </c>
      <c r="AY196" s="18" t="s">
        <v>113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81</v>
      </c>
      <c r="BK196" s="179">
        <f>ROUND(I196*H196,2)</f>
        <v>0</v>
      </c>
      <c r="BL196" s="18" t="s">
        <v>120</v>
      </c>
      <c r="BM196" s="178" t="s">
        <v>263</v>
      </c>
    </row>
    <row r="197" spans="1:47" s="2" customFormat="1" ht="12">
      <c r="A197" s="37"/>
      <c r="B197" s="38"/>
      <c r="C197" s="37"/>
      <c r="D197" s="180" t="s">
        <v>122</v>
      </c>
      <c r="E197" s="37"/>
      <c r="F197" s="181" t="s">
        <v>264</v>
      </c>
      <c r="G197" s="37"/>
      <c r="H197" s="37"/>
      <c r="I197" s="182"/>
      <c r="J197" s="37"/>
      <c r="K197" s="37"/>
      <c r="L197" s="38"/>
      <c r="M197" s="183"/>
      <c r="N197" s="184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122</v>
      </c>
      <c r="AU197" s="18" t="s">
        <v>83</v>
      </c>
    </row>
    <row r="198" spans="1:51" s="13" customFormat="1" ht="12">
      <c r="A198" s="13"/>
      <c r="B198" s="185"/>
      <c r="C198" s="13"/>
      <c r="D198" s="180" t="s">
        <v>124</v>
      </c>
      <c r="E198" s="186" t="s">
        <v>1</v>
      </c>
      <c r="F198" s="187" t="s">
        <v>265</v>
      </c>
      <c r="G198" s="13"/>
      <c r="H198" s="188">
        <v>5.2</v>
      </c>
      <c r="I198" s="189"/>
      <c r="J198" s="13"/>
      <c r="K198" s="13"/>
      <c r="L198" s="185"/>
      <c r="M198" s="190"/>
      <c r="N198" s="191"/>
      <c r="O198" s="191"/>
      <c r="P198" s="191"/>
      <c r="Q198" s="191"/>
      <c r="R198" s="191"/>
      <c r="S198" s="191"/>
      <c r="T198" s="19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6" t="s">
        <v>124</v>
      </c>
      <c r="AU198" s="186" t="s">
        <v>83</v>
      </c>
      <c r="AV198" s="13" t="s">
        <v>83</v>
      </c>
      <c r="AW198" s="13" t="s">
        <v>30</v>
      </c>
      <c r="AX198" s="13" t="s">
        <v>81</v>
      </c>
      <c r="AY198" s="186" t="s">
        <v>113</v>
      </c>
    </row>
    <row r="199" spans="1:65" s="2" customFormat="1" ht="16.5" customHeight="1">
      <c r="A199" s="37"/>
      <c r="B199" s="166"/>
      <c r="C199" s="167" t="s">
        <v>266</v>
      </c>
      <c r="D199" s="167" t="s">
        <v>115</v>
      </c>
      <c r="E199" s="168" t="s">
        <v>267</v>
      </c>
      <c r="F199" s="169" t="s">
        <v>268</v>
      </c>
      <c r="G199" s="170" t="s">
        <v>145</v>
      </c>
      <c r="H199" s="171">
        <v>120</v>
      </c>
      <c r="I199" s="172"/>
      <c r="J199" s="173">
        <f>ROUND(I199*H199,2)</f>
        <v>0</v>
      </c>
      <c r="K199" s="169" t="s">
        <v>119</v>
      </c>
      <c r="L199" s="38"/>
      <c r="M199" s="174" t="s">
        <v>1</v>
      </c>
      <c r="N199" s="175" t="s">
        <v>38</v>
      </c>
      <c r="O199" s="76"/>
      <c r="P199" s="176">
        <f>O199*H199</f>
        <v>0</v>
      </c>
      <c r="Q199" s="176">
        <v>0</v>
      </c>
      <c r="R199" s="176">
        <f>Q199*H199</f>
        <v>0</v>
      </c>
      <c r="S199" s="176">
        <v>0.043</v>
      </c>
      <c r="T199" s="177">
        <f>S199*H199</f>
        <v>5.159999999999999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78" t="s">
        <v>120</v>
      </c>
      <c r="AT199" s="178" t="s">
        <v>115</v>
      </c>
      <c r="AU199" s="178" t="s">
        <v>83</v>
      </c>
      <c r="AY199" s="18" t="s">
        <v>113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8" t="s">
        <v>81</v>
      </c>
      <c r="BK199" s="179">
        <f>ROUND(I199*H199,2)</f>
        <v>0</v>
      </c>
      <c r="BL199" s="18" t="s">
        <v>120</v>
      </c>
      <c r="BM199" s="178" t="s">
        <v>269</v>
      </c>
    </row>
    <row r="200" spans="1:47" s="2" customFormat="1" ht="12">
      <c r="A200" s="37"/>
      <c r="B200" s="38"/>
      <c r="C200" s="37"/>
      <c r="D200" s="180" t="s">
        <v>122</v>
      </c>
      <c r="E200" s="37"/>
      <c r="F200" s="181" t="s">
        <v>270</v>
      </c>
      <c r="G200" s="37"/>
      <c r="H200" s="37"/>
      <c r="I200" s="182"/>
      <c r="J200" s="37"/>
      <c r="K200" s="37"/>
      <c r="L200" s="38"/>
      <c r="M200" s="183"/>
      <c r="N200" s="184"/>
      <c r="O200" s="76"/>
      <c r="P200" s="76"/>
      <c r="Q200" s="76"/>
      <c r="R200" s="76"/>
      <c r="S200" s="76"/>
      <c r="T200" s="7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8" t="s">
        <v>122</v>
      </c>
      <c r="AU200" s="18" t="s">
        <v>83</v>
      </c>
    </row>
    <row r="201" spans="1:51" s="13" customFormat="1" ht="12">
      <c r="A201" s="13"/>
      <c r="B201" s="185"/>
      <c r="C201" s="13"/>
      <c r="D201" s="180" t="s">
        <v>124</v>
      </c>
      <c r="E201" s="186" t="s">
        <v>1</v>
      </c>
      <c r="F201" s="187" t="s">
        <v>271</v>
      </c>
      <c r="G201" s="13"/>
      <c r="H201" s="188">
        <v>120</v>
      </c>
      <c r="I201" s="189"/>
      <c r="J201" s="13"/>
      <c r="K201" s="13"/>
      <c r="L201" s="185"/>
      <c r="M201" s="190"/>
      <c r="N201" s="191"/>
      <c r="O201" s="191"/>
      <c r="P201" s="191"/>
      <c r="Q201" s="191"/>
      <c r="R201" s="191"/>
      <c r="S201" s="191"/>
      <c r="T201" s="19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124</v>
      </c>
      <c r="AU201" s="186" t="s">
        <v>83</v>
      </c>
      <c r="AV201" s="13" t="s">
        <v>83</v>
      </c>
      <c r="AW201" s="13" t="s">
        <v>30</v>
      </c>
      <c r="AX201" s="13" t="s">
        <v>81</v>
      </c>
      <c r="AY201" s="186" t="s">
        <v>113</v>
      </c>
    </row>
    <row r="202" spans="1:65" s="2" customFormat="1" ht="12">
      <c r="A202" s="37"/>
      <c r="B202" s="166"/>
      <c r="C202" s="167" t="s">
        <v>272</v>
      </c>
      <c r="D202" s="167" t="s">
        <v>115</v>
      </c>
      <c r="E202" s="168" t="s">
        <v>273</v>
      </c>
      <c r="F202" s="169" t="s">
        <v>274</v>
      </c>
      <c r="G202" s="170" t="s">
        <v>118</v>
      </c>
      <c r="H202" s="171">
        <v>3.5</v>
      </c>
      <c r="I202" s="172"/>
      <c r="J202" s="173">
        <f>ROUND(I202*H202,2)</f>
        <v>0</v>
      </c>
      <c r="K202" s="169" t="s">
        <v>119</v>
      </c>
      <c r="L202" s="38"/>
      <c r="M202" s="174" t="s">
        <v>1</v>
      </c>
      <c r="N202" s="175" t="s">
        <v>38</v>
      </c>
      <c r="O202" s="76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8" t="s">
        <v>120</v>
      </c>
      <c r="AT202" s="178" t="s">
        <v>115</v>
      </c>
      <c r="AU202" s="178" t="s">
        <v>83</v>
      </c>
      <c r="AY202" s="18" t="s">
        <v>113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81</v>
      </c>
      <c r="BK202" s="179">
        <f>ROUND(I202*H202,2)</f>
        <v>0</v>
      </c>
      <c r="BL202" s="18" t="s">
        <v>120</v>
      </c>
      <c r="BM202" s="178" t="s">
        <v>275</v>
      </c>
    </row>
    <row r="203" spans="1:47" s="2" customFormat="1" ht="12">
      <c r="A203" s="37"/>
      <c r="B203" s="38"/>
      <c r="C203" s="37"/>
      <c r="D203" s="180" t="s">
        <v>122</v>
      </c>
      <c r="E203" s="37"/>
      <c r="F203" s="181" t="s">
        <v>276</v>
      </c>
      <c r="G203" s="37"/>
      <c r="H203" s="37"/>
      <c r="I203" s="182"/>
      <c r="J203" s="37"/>
      <c r="K203" s="37"/>
      <c r="L203" s="38"/>
      <c r="M203" s="183"/>
      <c r="N203" s="184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122</v>
      </c>
      <c r="AU203" s="18" t="s">
        <v>83</v>
      </c>
    </row>
    <row r="204" spans="1:51" s="13" customFormat="1" ht="12">
      <c r="A204" s="13"/>
      <c r="B204" s="185"/>
      <c r="C204" s="13"/>
      <c r="D204" s="180" t="s">
        <v>124</v>
      </c>
      <c r="E204" s="186" t="s">
        <v>1</v>
      </c>
      <c r="F204" s="187" t="s">
        <v>277</v>
      </c>
      <c r="G204" s="13"/>
      <c r="H204" s="188">
        <v>3.5</v>
      </c>
      <c r="I204" s="189"/>
      <c r="J204" s="13"/>
      <c r="K204" s="13"/>
      <c r="L204" s="185"/>
      <c r="M204" s="190"/>
      <c r="N204" s="191"/>
      <c r="O204" s="191"/>
      <c r="P204" s="191"/>
      <c r="Q204" s="191"/>
      <c r="R204" s="191"/>
      <c r="S204" s="191"/>
      <c r="T204" s="19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6" t="s">
        <v>124</v>
      </c>
      <c r="AU204" s="186" t="s">
        <v>83</v>
      </c>
      <c r="AV204" s="13" t="s">
        <v>83</v>
      </c>
      <c r="AW204" s="13" t="s">
        <v>30</v>
      </c>
      <c r="AX204" s="13" t="s">
        <v>81</v>
      </c>
      <c r="AY204" s="186" t="s">
        <v>113</v>
      </c>
    </row>
    <row r="205" spans="1:63" s="12" customFormat="1" ht="22.8" customHeight="1">
      <c r="A205" s="12"/>
      <c r="B205" s="153"/>
      <c r="C205" s="12"/>
      <c r="D205" s="154" t="s">
        <v>72</v>
      </c>
      <c r="E205" s="164" t="s">
        <v>278</v>
      </c>
      <c r="F205" s="164" t="s">
        <v>279</v>
      </c>
      <c r="G205" s="12"/>
      <c r="H205" s="12"/>
      <c r="I205" s="156"/>
      <c r="J205" s="165">
        <f>BK205</f>
        <v>0</v>
      </c>
      <c r="K205" s="12"/>
      <c r="L205" s="153"/>
      <c r="M205" s="158"/>
      <c r="N205" s="159"/>
      <c r="O205" s="159"/>
      <c r="P205" s="160">
        <f>SUM(P206:P236)</f>
        <v>0</v>
      </c>
      <c r="Q205" s="159"/>
      <c r="R205" s="160">
        <f>SUM(R206:R236)</f>
        <v>0</v>
      </c>
      <c r="S205" s="159"/>
      <c r="T205" s="161">
        <f>SUM(T206:T236)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54" t="s">
        <v>81</v>
      </c>
      <c r="AT205" s="162" t="s">
        <v>72</v>
      </c>
      <c r="AU205" s="162" t="s">
        <v>81</v>
      </c>
      <c r="AY205" s="154" t="s">
        <v>113</v>
      </c>
      <c r="BK205" s="163">
        <f>SUM(BK206:BK236)</f>
        <v>0</v>
      </c>
    </row>
    <row r="206" spans="1:65" s="2" customFormat="1" ht="21.75" customHeight="1">
      <c r="A206" s="37"/>
      <c r="B206" s="166"/>
      <c r="C206" s="167" t="s">
        <v>280</v>
      </c>
      <c r="D206" s="167" t="s">
        <v>115</v>
      </c>
      <c r="E206" s="168" t="s">
        <v>281</v>
      </c>
      <c r="F206" s="169" t="s">
        <v>282</v>
      </c>
      <c r="G206" s="170" t="s">
        <v>283</v>
      </c>
      <c r="H206" s="171">
        <v>157.273</v>
      </c>
      <c r="I206" s="172"/>
      <c r="J206" s="173">
        <f>ROUND(I206*H206,2)</f>
        <v>0</v>
      </c>
      <c r="K206" s="169" t="s">
        <v>119</v>
      </c>
      <c r="L206" s="38"/>
      <c r="M206" s="174" t="s">
        <v>1</v>
      </c>
      <c r="N206" s="175" t="s">
        <v>38</v>
      </c>
      <c r="O206" s="76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78" t="s">
        <v>120</v>
      </c>
      <c r="AT206" s="178" t="s">
        <v>115</v>
      </c>
      <c r="AU206" s="178" t="s">
        <v>83</v>
      </c>
      <c r="AY206" s="18" t="s">
        <v>113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81</v>
      </c>
      <c r="BK206" s="179">
        <f>ROUND(I206*H206,2)</f>
        <v>0</v>
      </c>
      <c r="BL206" s="18" t="s">
        <v>120</v>
      </c>
      <c r="BM206" s="178" t="s">
        <v>284</v>
      </c>
    </row>
    <row r="207" spans="1:47" s="2" customFormat="1" ht="12">
      <c r="A207" s="37"/>
      <c r="B207" s="38"/>
      <c r="C207" s="37"/>
      <c r="D207" s="180" t="s">
        <v>122</v>
      </c>
      <c r="E207" s="37"/>
      <c r="F207" s="181" t="s">
        <v>285</v>
      </c>
      <c r="G207" s="37"/>
      <c r="H207" s="37"/>
      <c r="I207" s="182"/>
      <c r="J207" s="37"/>
      <c r="K207" s="37"/>
      <c r="L207" s="38"/>
      <c r="M207" s="183"/>
      <c r="N207" s="184"/>
      <c r="O207" s="76"/>
      <c r="P207" s="76"/>
      <c r="Q207" s="76"/>
      <c r="R207" s="76"/>
      <c r="S207" s="76"/>
      <c r="T207" s="7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8" t="s">
        <v>122</v>
      </c>
      <c r="AU207" s="18" t="s">
        <v>83</v>
      </c>
    </row>
    <row r="208" spans="1:51" s="14" customFormat="1" ht="12">
      <c r="A208" s="14"/>
      <c r="B208" s="203"/>
      <c r="C208" s="14"/>
      <c r="D208" s="180" t="s">
        <v>124</v>
      </c>
      <c r="E208" s="204" t="s">
        <v>1</v>
      </c>
      <c r="F208" s="205" t="s">
        <v>286</v>
      </c>
      <c r="G208" s="14"/>
      <c r="H208" s="204" t="s">
        <v>1</v>
      </c>
      <c r="I208" s="206"/>
      <c r="J208" s="14"/>
      <c r="K208" s="14"/>
      <c r="L208" s="203"/>
      <c r="M208" s="207"/>
      <c r="N208" s="208"/>
      <c r="O208" s="208"/>
      <c r="P208" s="208"/>
      <c r="Q208" s="208"/>
      <c r="R208" s="208"/>
      <c r="S208" s="208"/>
      <c r="T208" s="20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04" t="s">
        <v>124</v>
      </c>
      <c r="AU208" s="204" t="s">
        <v>83</v>
      </c>
      <c r="AV208" s="14" t="s">
        <v>81</v>
      </c>
      <c r="AW208" s="14" t="s">
        <v>30</v>
      </c>
      <c r="AX208" s="14" t="s">
        <v>73</v>
      </c>
      <c r="AY208" s="204" t="s">
        <v>113</v>
      </c>
    </row>
    <row r="209" spans="1:51" s="13" customFormat="1" ht="12">
      <c r="A209" s="13"/>
      <c r="B209" s="185"/>
      <c r="C209" s="13"/>
      <c r="D209" s="180" t="s">
        <v>124</v>
      </c>
      <c r="E209" s="186" t="s">
        <v>1</v>
      </c>
      <c r="F209" s="187" t="s">
        <v>287</v>
      </c>
      <c r="G209" s="13"/>
      <c r="H209" s="188">
        <v>117.04</v>
      </c>
      <c r="I209" s="189"/>
      <c r="J209" s="13"/>
      <c r="K209" s="13"/>
      <c r="L209" s="185"/>
      <c r="M209" s="190"/>
      <c r="N209" s="191"/>
      <c r="O209" s="191"/>
      <c r="P209" s="191"/>
      <c r="Q209" s="191"/>
      <c r="R209" s="191"/>
      <c r="S209" s="191"/>
      <c r="T209" s="19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6" t="s">
        <v>124</v>
      </c>
      <c r="AU209" s="186" t="s">
        <v>83</v>
      </c>
      <c r="AV209" s="13" t="s">
        <v>83</v>
      </c>
      <c r="AW209" s="13" t="s">
        <v>30</v>
      </c>
      <c r="AX209" s="13" t="s">
        <v>73</v>
      </c>
      <c r="AY209" s="186" t="s">
        <v>113</v>
      </c>
    </row>
    <row r="210" spans="1:51" s="13" customFormat="1" ht="12">
      <c r="A210" s="13"/>
      <c r="B210" s="185"/>
      <c r="C210" s="13"/>
      <c r="D210" s="180" t="s">
        <v>124</v>
      </c>
      <c r="E210" s="186" t="s">
        <v>1</v>
      </c>
      <c r="F210" s="187" t="s">
        <v>288</v>
      </c>
      <c r="G210" s="13"/>
      <c r="H210" s="188">
        <v>26.068</v>
      </c>
      <c r="I210" s="189"/>
      <c r="J210" s="13"/>
      <c r="K210" s="13"/>
      <c r="L210" s="185"/>
      <c r="M210" s="190"/>
      <c r="N210" s="191"/>
      <c r="O210" s="191"/>
      <c r="P210" s="191"/>
      <c r="Q210" s="191"/>
      <c r="R210" s="191"/>
      <c r="S210" s="191"/>
      <c r="T210" s="19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6" t="s">
        <v>124</v>
      </c>
      <c r="AU210" s="186" t="s">
        <v>83</v>
      </c>
      <c r="AV210" s="13" t="s">
        <v>83</v>
      </c>
      <c r="AW210" s="13" t="s">
        <v>30</v>
      </c>
      <c r="AX210" s="13" t="s">
        <v>73</v>
      </c>
      <c r="AY210" s="186" t="s">
        <v>113</v>
      </c>
    </row>
    <row r="211" spans="1:51" s="13" customFormat="1" ht="12">
      <c r="A211" s="13"/>
      <c r="B211" s="185"/>
      <c r="C211" s="13"/>
      <c r="D211" s="180" t="s">
        <v>124</v>
      </c>
      <c r="E211" s="186" t="s">
        <v>1</v>
      </c>
      <c r="F211" s="187" t="s">
        <v>289</v>
      </c>
      <c r="G211" s="13"/>
      <c r="H211" s="188">
        <v>0.813</v>
      </c>
      <c r="I211" s="189"/>
      <c r="J211" s="13"/>
      <c r="K211" s="13"/>
      <c r="L211" s="185"/>
      <c r="M211" s="190"/>
      <c r="N211" s="191"/>
      <c r="O211" s="191"/>
      <c r="P211" s="191"/>
      <c r="Q211" s="191"/>
      <c r="R211" s="191"/>
      <c r="S211" s="191"/>
      <c r="T211" s="19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6" t="s">
        <v>124</v>
      </c>
      <c r="AU211" s="186" t="s">
        <v>83</v>
      </c>
      <c r="AV211" s="13" t="s">
        <v>83</v>
      </c>
      <c r="AW211" s="13" t="s">
        <v>30</v>
      </c>
      <c r="AX211" s="13" t="s">
        <v>73</v>
      </c>
      <c r="AY211" s="186" t="s">
        <v>113</v>
      </c>
    </row>
    <row r="212" spans="1:51" s="13" customFormat="1" ht="12">
      <c r="A212" s="13"/>
      <c r="B212" s="185"/>
      <c r="C212" s="13"/>
      <c r="D212" s="180" t="s">
        <v>124</v>
      </c>
      <c r="E212" s="186" t="s">
        <v>1</v>
      </c>
      <c r="F212" s="187" t="s">
        <v>290</v>
      </c>
      <c r="G212" s="13"/>
      <c r="H212" s="188">
        <v>8.192</v>
      </c>
      <c r="I212" s="189"/>
      <c r="J212" s="13"/>
      <c r="K212" s="13"/>
      <c r="L212" s="185"/>
      <c r="M212" s="190"/>
      <c r="N212" s="191"/>
      <c r="O212" s="191"/>
      <c r="P212" s="191"/>
      <c r="Q212" s="191"/>
      <c r="R212" s="191"/>
      <c r="S212" s="191"/>
      <c r="T212" s="19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6" t="s">
        <v>124</v>
      </c>
      <c r="AU212" s="186" t="s">
        <v>83</v>
      </c>
      <c r="AV212" s="13" t="s">
        <v>83</v>
      </c>
      <c r="AW212" s="13" t="s">
        <v>30</v>
      </c>
      <c r="AX212" s="13" t="s">
        <v>73</v>
      </c>
      <c r="AY212" s="186" t="s">
        <v>113</v>
      </c>
    </row>
    <row r="213" spans="1:51" s="13" customFormat="1" ht="12">
      <c r="A213" s="13"/>
      <c r="B213" s="185"/>
      <c r="C213" s="13"/>
      <c r="D213" s="180" t="s">
        <v>124</v>
      </c>
      <c r="E213" s="186" t="s">
        <v>1</v>
      </c>
      <c r="F213" s="187" t="s">
        <v>291</v>
      </c>
      <c r="G213" s="13"/>
      <c r="H213" s="188">
        <v>5.16</v>
      </c>
      <c r="I213" s="189"/>
      <c r="J213" s="13"/>
      <c r="K213" s="13"/>
      <c r="L213" s="185"/>
      <c r="M213" s="190"/>
      <c r="N213" s="191"/>
      <c r="O213" s="191"/>
      <c r="P213" s="191"/>
      <c r="Q213" s="191"/>
      <c r="R213" s="191"/>
      <c r="S213" s="191"/>
      <c r="T213" s="19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6" t="s">
        <v>124</v>
      </c>
      <c r="AU213" s="186" t="s">
        <v>83</v>
      </c>
      <c r="AV213" s="13" t="s">
        <v>83</v>
      </c>
      <c r="AW213" s="13" t="s">
        <v>30</v>
      </c>
      <c r="AX213" s="13" t="s">
        <v>73</v>
      </c>
      <c r="AY213" s="186" t="s">
        <v>113</v>
      </c>
    </row>
    <row r="214" spans="1:51" s="15" customFormat="1" ht="12">
      <c r="A214" s="15"/>
      <c r="B214" s="210"/>
      <c r="C214" s="15"/>
      <c r="D214" s="180" t="s">
        <v>124</v>
      </c>
      <c r="E214" s="211" t="s">
        <v>1</v>
      </c>
      <c r="F214" s="212" t="s">
        <v>292</v>
      </c>
      <c r="G214" s="15"/>
      <c r="H214" s="213">
        <v>157.273</v>
      </c>
      <c r="I214" s="214"/>
      <c r="J214" s="15"/>
      <c r="K214" s="15"/>
      <c r="L214" s="210"/>
      <c r="M214" s="215"/>
      <c r="N214" s="216"/>
      <c r="O214" s="216"/>
      <c r="P214" s="216"/>
      <c r="Q214" s="216"/>
      <c r="R214" s="216"/>
      <c r="S214" s="216"/>
      <c r="T214" s="21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11" t="s">
        <v>124</v>
      </c>
      <c r="AU214" s="211" t="s">
        <v>83</v>
      </c>
      <c r="AV214" s="15" t="s">
        <v>120</v>
      </c>
      <c r="AW214" s="15" t="s">
        <v>30</v>
      </c>
      <c r="AX214" s="15" t="s">
        <v>81</v>
      </c>
      <c r="AY214" s="211" t="s">
        <v>113</v>
      </c>
    </row>
    <row r="215" spans="1:65" s="2" customFormat="1" ht="12">
      <c r="A215" s="37"/>
      <c r="B215" s="166"/>
      <c r="C215" s="167" t="s">
        <v>293</v>
      </c>
      <c r="D215" s="167" t="s">
        <v>115</v>
      </c>
      <c r="E215" s="168" t="s">
        <v>294</v>
      </c>
      <c r="F215" s="169" t="s">
        <v>295</v>
      </c>
      <c r="G215" s="170" t="s">
        <v>283</v>
      </c>
      <c r="H215" s="171">
        <v>1415.453</v>
      </c>
      <c r="I215" s="172"/>
      <c r="J215" s="173">
        <f>ROUND(I215*H215,2)</f>
        <v>0</v>
      </c>
      <c r="K215" s="169" t="s">
        <v>119</v>
      </c>
      <c r="L215" s="38"/>
      <c r="M215" s="174" t="s">
        <v>1</v>
      </c>
      <c r="N215" s="175" t="s">
        <v>38</v>
      </c>
      <c r="O215" s="76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78" t="s">
        <v>120</v>
      </c>
      <c r="AT215" s="178" t="s">
        <v>115</v>
      </c>
      <c r="AU215" s="178" t="s">
        <v>83</v>
      </c>
      <c r="AY215" s="18" t="s">
        <v>113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81</v>
      </c>
      <c r="BK215" s="179">
        <f>ROUND(I215*H215,2)</f>
        <v>0</v>
      </c>
      <c r="BL215" s="18" t="s">
        <v>120</v>
      </c>
      <c r="BM215" s="178" t="s">
        <v>296</v>
      </c>
    </row>
    <row r="216" spans="1:47" s="2" customFormat="1" ht="12">
      <c r="A216" s="37"/>
      <c r="B216" s="38"/>
      <c r="C216" s="37"/>
      <c r="D216" s="180" t="s">
        <v>122</v>
      </c>
      <c r="E216" s="37"/>
      <c r="F216" s="181" t="s">
        <v>297</v>
      </c>
      <c r="G216" s="37"/>
      <c r="H216" s="37"/>
      <c r="I216" s="182"/>
      <c r="J216" s="37"/>
      <c r="K216" s="37"/>
      <c r="L216" s="38"/>
      <c r="M216" s="183"/>
      <c r="N216" s="184"/>
      <c r="O216" s="76"/>
      <c r="P216" s="76"/>
      <c r="Q216" s="76"/>
      <c r="R216" s="76"/>
      <c r="S216" s="76"/>
      <c r="T216" s="7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122</v>
      </c>
      <c r="AU216" s="18" t="s">
        <v>83</v>
      </c>
    </row>
    <row r="217" spans="1:51" s="14" customFormat="1" ht="12">
      <c r="A217" s="14"/>
      <c r="B217" s="203"/>
      <c r="C217" s="14"/>
      <c r="D217" s="180" t="s">
        <v>124</v>
      </c>
      <c r="E217" s="204" t="s">
        <v>1</v>
      </c>
      <c r="F217" s="205" t="s">
        <v>298</v>
      </c>
      <c r="G217" s="14"/>
      <c r="H217" s="204" t="s">
        <v>1</v>
      </c>
      <c r="I217" s="206"/>
      <c r="J217" s="14"/>
      <c r="K217" s="14"/>
      <c r="L217" s="203"/>
      <c r="M217" s="207"/>
      <c r="N217" s="208"/>
      <c r="O217" s="208"/>
      <c r="P217" s="208"/>
      <c r="Q217" s="208"/>
      <c r="R217" s="208"/>
      <c r="S217" s="208"/>
      <c r="T217" s="20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04" t="s">
        <v>124</v>
      </c>
      <c r="AU217" s="204" t="s">
        <v>83</v>
      </c>
      <c r="AV217" s="14" t="s">
        <v>81</v>
      </c>
      <c r="AW217" s="14" t="s">
        <v>30</v>
      </c>
      <c r="AX217" s="14" t="s">
        <v>73</v>
      </c>
      <c r="AY217" s="204" t="s">
        <v>113</v>
      </c>
    </row>
    <row r="218" spans="1:51" s="13" customFormat="1" ht="12">
      <c r="A218" s="13"/>
      <c r="B218" s="185"/>
      <c r="C218" s="13"/>
      <c r="D218" s="180" t="s">
        <v>124</v>
      </c>
      <c r="E218" s="186" t="s">
        <v>1</v>
      </c>
      <c r="F218" s="187" t="s">
        <v>299</v>
      </c>
      <c r="G218" s="13"/>
      <c r="H218" s="188">
        <v>1053.36</v>
      </c>
      <c r="I218" s="189"/>
      <c r="J218" s="13"/>
      <c r="K218" s="13"/>
      <c r="L218" s="185"/>
      <c r="M218" s="190"/>
      <c r="N218" s="191"/>
      <c r="O218" s="191"/>
      <c r="P218" s="191"/>
      <c r="Q218" s="191"/>
      <c r="R218" s="191"/>
      <c r="S218" s="191"/>
      <c r="T218" s="19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6" t="s">
        <v>124</v>
      </c>
      <c r="AU218" s="186" t="s">
        <v>83</v>
      </c>
      <c r="AV218" s="13" t="s">
        <v>83</v>
      </c>
      <c r="AW218" s="13" t="s">
        <v>30</v>
      </c>
      <c r="AX218" s="13" t="s">
        <v>73</v>
      </c>
      <c r="AY218" s="186" t="s">
        <v>113</v>
      </c>
    </row>
    <row r="219" spans="1:51" s="13" customFormat="1" ht="12">
      <c r="A219" s="13"/>
      <c r="B219" s="185"/>
      <c r="C219" s="13"/>
      <c r="D219" s="180" t="s">
        <v>124</v>
      </c>
      <c r="E219" s="186" t="s">
        <v>1</v>
      </c>
      <c r="F219" s="187" t="s">
        <v>300</v>
      </c>
      <c r="G219" s="13"/>
      <c r="H219" s="188">
        <v>234.612</v>
      </c>
      <c r="I219" s="189"/>
      <c r="J219" s="13"/>
      <c r="K219" s="13"/>
      <c r="L219" s="185"/>
      <c r="M219" s="190"/>
      <c r="N219" s="191"/>
      <c r="O219" s="191"/>
      <c r="P219" s="191"/>
      <c r="Q219" s="191"/>
      <c r="R219" s="191"/>
      <c r="S219" s="191"/>
      <c r="T219" s="19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6" t="s">
        <v>124</v>
      </c>
      <c r="AU219" s="186" t="s">
        <v>83</v>
      </c>
      <c r="AV219" s="13" t="s">
        <v>83</v>
      </c>
      <c r="AW219" s="13" t="s">
        <v>30</v>
      </c>
      <c r="AX219" s="13" t="s">
        <v>73</v>
      </c>
      <c r="AY219" s="186" t="s">
        <v>113</v>
      </c>
    </row>
    <row r="220" spans="1:51" s="13" customFormat="1" ht="12">
      <c r="A220" s="13"/>
      <c r="B220" s="185"/>
      <c r="C220" s="13"/>
      <c r="D220" s="180" t="s">
        <v>124</v>
      </c>
      <c r="E220" s="186" t="s">
        <v>1</v>
      </c>
      <c r="F220" s="187" t="s">
        <v>301</v>
      </c>
      <c r="G220" s="13"/>
      <c r="H220" s="188">
        <v>7.313</v>
      </c>
      <c r="I220" s="189"/>
      <c r="J220" s="13"/>
      <c r="K220" s="13"/>
      <c r="L220" s="185"/>
      <c r="M220" s="190"/>
      <c r="N220" s="191"/>
      <c r="O220" s="191"/>
      <c r="P220" s="191"/>
      <c r="Q220" s="191"/>
      <c r="R220" s="191"/>
      <c r="S220" s="191"/>
      <c r="T220" s="19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6" t="s">
        <v>124</v>
      </c>
      <c r="AU220" s="186" t="s">
        <v>83</v>
      </c>
      <c r="AV220" s="13" t="s">
        <v>83</v>
      </c>
      <c r="AW220" s="13" t="s">
        <v>30</v>
      </c>
      <c r="AX220" s="13" t="s">
        <v>73</v>
      </c>
      <c r="AY220" s="186" t="s">
        <v>113</v>
      </c>
    </row>
    <row r="221" spans="1:51" s="13" customFormat="1" ht="12">
      <c r="A221" s="13"/>
      <c r="B221" s="185"/>
      <c r="C221" s="13"/>
      <c r="D221" s="180" t="s">
        <v>124</v>
      </c>
      <c r="E221" s="186" t="s">
        <v>1</v>
      </c>
      <c r="F221" s="187" t="s">
        <v>302</v>
      </c>
      <c r="G221" s="13"/>
      <c r="H221" s="188">
        <v>73.728</v>
      </c>
      <c r="I221" s="189"/>
      <c r="J221" s="13"/>
      <c r="K221" s="13"/>
      <c r="L221" s="185"/>
      <c r="M221" s="190"/>
      <c r="N221" s="191"/>
      <c r="O221" s="191"/>
      <c r="P221" s="191"/>
      <c r="Q221" s="191"/>
      <c r="R221" s="191"/>
      <c r="S221" s="191"/>
      <c r="T221" s="19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6" t="s">
        <v>124</v>
      </c>
      <c r="AU221" s="186" t="s">
        <v>83</v>
      </c>
      <c r="AV221" s="13" t="s">
        <v>83</v>
      </c>
      <c r="AW221" s="13" t="s">
        <v>30</v>
      </c>
      <c r="AX221" s="13" t="s">
        <v>73</v>
      </c>
      <c r="AY221" s="186" t="s">
        <v>113</v>
      </c>
    </row>
    <row r="222" spans="1:51" s="13" customFormat="1" ht="12">
      <c r="A222" s="13"/>
      <c r="B222" s="185"/>
      <c r="C222" s="13"/>
      <c r="D222" s="180" t="s">
        <v>124</v>
      </c>
      <c r="E222" s="186" t="s">
        <v>1</v>
      </c>
      <c r="F222" s="187" t="s">
        <v>303</v>
      </c>
      <c r="G222" s="13"/>
      <c r="H222" s="188">
        <v>46.44</v>
      </c>
      <c r="I222" s="189"/>
      <c r="J222" s="13"/>
      <c r="K222" s="13"/>
      <c r="L222" s="185"/>
      <c r="M222" s="190"/>
      <c r="N222" s="191"/>
      <c r="O222" s="191"/>
      <c r="P222" s="191"/>
      <c r="Q222" s="191"/>
      <c r="R222" s="191"/>
      <c r="S222" s="191"/>
      <c r="T222" s="19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6" t="s">
        <v>124</v>
      </c>
      <c r="AU222" s="186" t="s">
        <v>83</v>
      </c>
      <c r="AV222" s="13" t="s">
        <v>83</v>
      </c>
      <c r="AW222" s="13" t="s">
        <v>30</v>
      </c>
      <c r="AX222" s="13" t="s">
        <v>73</v>
      </c>
      <c r="AY222" s="186" t="s">
        <v>113</v>
      </c>
    </row>
    <row r="223" spans="1:51" s="15" customFormat="1" ht="12">
      <c r="A223" s="15"/>
      <c r="B223" s="210"/>
      <c r="C223" s="15"/>
      <c r="D223" s="180" t="s">
        <v>124</v>
      </c>
      <c r="E223" s="211" t="s">
        <v>1</v>
      </c>
      <c r="F223" s="212" t="s">
        <v>292</v>
      </c>
      <c r="G223" s="15"/>
      <c r="H223" s="213">
        <v>1415.453</v>
      </c>
      <c r="I223" s="214"/>
      <c r="J223" s="15"/>
      <c r="K223" s="15"/>
      <c r="L223" s="210"/>
      <c r="M223" s="215"/>
      <c r="N223" s="216"/>
      <c r="O223" s="216"/>
      <c r="P223" s="216"/>
      <c r="Q223" s="216"/>
      <c r="R223" s="216"/>
      <c r="S223" s="216"/>
      <c r="T223" s="217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11" t="s">
        <v>124</v>
      </c>
      <c r="AU223" s="211" t="s">
        <v>83</v>
      </c>
      <c r="AV223" s="15" t="s">
        <v>120</v>
      </c>
      <c r="AW223" s="15" t="s">
        <v>30</v>
      </c>
      <c r="AX223" s="15" t="s">
        <v>81</v>
      </c>
      <c r="AY223" s="211" t="s">
        <v>113</v>
      </c>
    </row>
    <row r="224" spans="1:65" s="2" customFormat="1" ht="12">
      <c r="A224" s="37"/>
      <c r="B224" s="166"/>
      <c r="C224" s="167" t="s">
        <v>304</v>
      </c>
      <c r="D224" s="167" t="s">
        <v>115</v>
      </c>
      <c r="E224" s="168" t="s">
        <v>305</v>
      </c>
      <c r="F224" s="169" t="s">
        <v>306</v>
      </c>
      <c r="G224" s="170" t="s">
        <v>283</v>
      </c>
      <c r="H224" s="171">
        <v>9.005</v>
      </c>
      <c r="I224" s="172"/>
      <c r="J224" s="173">
        <f>ROUND(I224*H224,2)</f>
        <v>0</v>
      </c>
      <c r="K224" s="169" t="s">
        <v>119</v>
      </c>
      <c r="L224" s="38"/>
      <c r="M224" s="174" t="s">
        <v>1</v>
      </c>
      <c r="N224" s="175" t="s">
        <v>38</v>
      </c>
      <c r="O224" s="76"/>
      <c r="P224" s="176">
        <f>O224*H224</f>
        <v>0</v>
      </c>
      <c r="Q224" s="176">
        <v>0</v>
      </c>
      <c r="R224" s="176">
        <f>Q224*H224</f>
        <v>0</v>
      </c>
      <c r="S224" s="176">
        <v>0</v>
      </c>
      <c r="T224" s="17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78" t="s">
        <v>120</v>
      </c>
      <c r="AT224" s="178" t="s">
        <v>115</v>
      </c>
      <c r="AU224" s="178" t="s">
        <v>83</v>
      </c>
      <c r="AY224" s="18" t="s">
        <v>113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18" t="s">
        <v>81</v>
      </c>
      <c r="BK224" s="179">
        <f>ROUND(I224*H224,2)</f>
        <v>0</v>
      </c>
      <c r="BL224" s="18" t="s">
        <v>120</v>
      </c>
      <c r="BM224" s="178" t="s">
        <v>307</v>
      </c>
    </row>
    <row r="225" spans="1:47" s="2" customFormat="1" ht="12">
      <c r="A225" s="37"/>
      <c r="B225" s="38"/>
      <c r="C225" s="37"/>
      <c r="D225" s="180" t="s">
        <v>122</v>
      </c>
      <c r="E225" s="37"/>
      <c r="F225" s="181" t="s">
        <v>308</v>
      </c>
      <c r="G225" s="37"/>
      <c r="H225" s="37"/>
      <c r="I225" s="182"/>
      <c r="J225" s="37"/>
      <c r="K225" s="37"/>
      <c r="L225" s="38"/>
      <c r="M225" s="183"/>
      <c r="N225" s="184"/>
      <c r="O225" s="76"/>
      <c r="P225" s="76"/>
      <c r="Q225" s="76"/>
      <c r="R225" s="76"/>
      <c r="S225" s="76"/>
      <c r="T225" s="7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8" t="s">
        <v>122</v>
      </c>
      <c r="AU225" s="18" t="s">
        <v>83</v>
      </c>
    </row>
    <row r="226" spans="1:51" s="13" customFormat="1" ht="12">
      <c r="A226" s="13"/>
      <c r="B226" s="185"/>
      <c r="C226" s="13"/>
      <c r="D226" s="180" t="s">
        <v>124</v>
      </c>
      <c r="E226" s="186" t="s">
        <v>1</v>
      </c>
      <c r="F226" s="187" t="s">
        <v>289</v>
      </c>
      <c r="G226" s="13"/>
      <c r="H226" s="188">
        <v>0.813</v>
      </c>
      <c r="I226" s="189"/>
      <c r="J226" s="13"/>
      <c r="K226" s="13"/>
      <c r="L226" s="185"/>
      <c r="M226" s="190"/>
      <c r="N226" s="191"/>
      <c r="O226" s="191"/>
      <c r="P226" s="191"/>
      <c r="Q226" s="191"/>
      <c r="R226" s="191"/>
      <c r="S226" s="191"/>
      <c r="T226" s="19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6" t="s">
        <v>124</v>
      </c>
      <c r="AU226" s="186" t="s">
        <v>83</v>
      </c>
      <c r="AV226" s="13" t="s">
        <v>83</v>
      </c>
      <c r="AW226" s="13" t="s">
        <v>30</v>
      </c>
      <c r="AX226" s="13" t="s">
        <v>73</v>
      </c>
      <c r="AY226" s="186" t="s">
        <v>113</v>
      </c>
    </row>
    <row r="227" spans="1:51" s="13" customFormat="1" ht="12">
      <c r="A227" s="13"/>
      <c r="B227" s="185"/>
      <c r="C227" s="13"/>
      <c r="D227" s="180" t="s">
        <v>124</v>
      </c>
      <c r="E227" s="186" t="s">
        <v>1</v>
      </c>
      <c r="F227" s="187" t="s">
        <v>290</v>
      </c>
      <c r="G227" s="13"/>
      <c r="H227" s="188">
        <v>8.192</v>
      </c>
      <c r="I227" s="189"/>
      <c r="J227" s="13"/>
      <c r="K227" s="13"/>
      <c r="L227" s="185"/>
      <c r="M227" s="190"/>
      <c r="N227" s="191"/>
      <c r="O227" s="191"/>
      <c r="P227" s="191"/>
      <c r="Q227" s="191"/>
      <c r="R227" s="191"/>
      <c r="S227" s="191"/>
      <c r="T227" s="19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6" t="s">
        <v>124</v>
      </c>
      <c r="AU227" s="186" t="s">
        <v>83</v>
      </c>
      <c r="AV227" s="13" t="s">
        <v>83</v>
      </c>
      <c r="AW227" s="13" t="s">
        <v>30</v>
      </c>
      <c r="AX227" s="13" t="s">
        <v>73</v>
      </c>
      <c r="AY227" s="186" t="s">
        <v>113</v>
      </c>
    </row>
    <row r="228" spans="1:51" s="15" customFormat="1" ht="12">
      <c r="A228" s="15"/>
      <c r="B228" s="210"/>
      <c r="C228" s="15"/>
      <c r="D228" s="180" t="s">
        <v>124</v>
      </c>
      <c r="E228" s="211" t="s">
        <v>1</v>
      </c>
      <c r="F228" s="212" t="s">
        <v>292</v>
      </c>
      <c r="G228" s="15"/>
      <c r="H228" s="213">
        <v>9.005</v>
      </c>
      <c r="I228" s="214"/>
      <c r="J228" s="15"/>
      <c r="K228" s="15"/>
      <c r="L228" s="210"/>
      <c r="M228" s="215"/>
      <c r="N228" s="216"/>
      <c r="O228" s="216"/>
      <c r="P228" s="216"/>
      <c r="Q228" s="216"/>
      <c r="R228" s="216"/>
      <c r="S228" s="216"/>
      <c r="T228" s="21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11" t="s">
        <v>124</v>
      </c>
      <c r="AU228" s="211" t="s">
        <v>83</v>
      </c>
      <c r="AV228" s="15" t="s">
        <v>120</v>
      </c>
      <c r="AW228" s="15" t="s">
        <v>30</v>
      </c>
      <c r="AX228" s="15" t="s">
        <v>81</v>
      </c>
      <c r="AY228" s="211" t="s">
        <v>113</v>
      </c>
    </row>
    <row r="229" spans="1:65" s="2" customFormat="1" ht="44.25" customHeight="1">
      <c r="A229" s="37"/>
      <c r="B229" s="166"/>
      <c r="C229" s="167" t="s">
        <v>309</v>
      </c>
      <c r="D229" s="167" t="s">
        <v>115</v>
      </c>
      <c r="E229" s="168" t="s">
        <v>310</v>
      </c>
      <c r="F229" s="169" t="s">
        <v>311</v>
      </c>
      <c r="G229" s="170" t="s">
        <v>283</v>
      </c>
      <c r="H229" s="171">
        <v>122.2</v>
      </c>
      <c r="I229" s="172"/>
      <c r="J229" s="173">
        <f>ROUND(I229*H229,2)</f>
        <v>0</v>
      </c>
      <c r="K229" s="169" t="s">
        <v>119</v>
      </c>
      <c r="L229" s="38"/>
      <c r="M229" s="174" t="s">
        <v>1</v>
      </c>
      <c r="N229" s="175" t="s">
        <v>38</v>
      </c>
      <c r="O229" s="76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78" t="s">
        <v>120</v>
      </c>
      <c r="AT229" s="178" t="s">
        <v>115</v>
      </c>
      <c r="AU229" s="178" t="s">
        <v>83</v>
      </c>
      <c r="AY229" s="18" t="s">
        <v>113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8" t="s">
        <v>81</v>
      </c>
      <c r="BK229" s="179">
        <f>ROUND(I229*H229,2)</f>
        <v>0</v>
      </c>
      <c r="BL229" s="18" t="s">
        <v>120</v>
      </c>
      <c r="BM229" s="178" t="s">
        <v>312</v>
      </c>
    </row>
    <row r="230" spans="1:47" s="2" customFormat="1" ht="12">
      <c r="A230" s="37"/>
      <c r="B230" s="38"/>
      <c r="C230" s="37"/>
      <c r="D230" s="180" t="s">
        <v>122</v>
      </c>
      <c r="E230" s="37"/>
      <c r="F230" s="181" t="s">
        <v>311</v>
      </c>
      <c r="G230" s="37"/>
      <c r="H230" s="37"/>
      <c r="I230" s="182"/>
      <c r="J230" s="37"/>
      <c r="K230" s="37"/>
      <c r="L230" s="38"/>
      <c r="M230" s="183"/>
      <c r="N230" s="184"/>
      <c r="O230" s="76"/>
      <c r="P230" s="76"/>
      <c r="Q230" s="76"/>
      <c r="R230" s="76"/>
      <c r="S230" s="76"/>
      <c r="T230" s="7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8" t="s">
        <v>122</v>
      </c>
      <c r="AU230" s="18" t="s">
        <v>83</v>
      </c>
    </row>
    <row r="231" spans="1:51" s="13" customFormat="1" ht="12">
      <c r="A231" s="13"/>
      <c r="B231" s="185"/>
      <c r="C231" s="13"/>
      <c r="D231" s="180" t="s">
        <v>124</v>
      </c>
      <c r="E231" s="186" t="s">
        <v>1</v>
      </c>
      <c r="F231" s="187" t="s">
        <v>313</v>
      </c>
      <c r="G231" s="13"/>
      <c r="H231" s="188">
        <v>117.04</v>
      </c>
      <c r="I231" s="189"/>
      <c r="J231" s="13"/>
      <c r="K231" s="13"/>
      <c r="L231" s="185"/>
      <c r="M231" s="190"/>
      <c r="N231" s="191"/>
      <c r="O231" s="191"/>
      <c r="P231" s="191"/>
      <c r="Q231" s="191"/>
      <c r="R231" s="191"/>
      <c r="S231" s="191"/>
      <c r="T231" s="19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6" t="s">
        <v>124</v>
      </c>
      <c r="AU231" s="186" t="s">
        <v>83</v>
      </c>
      <c r="AV231" s="13" t="s">
        <v>83</v>
      </c>
      <c r="AW231" s="13" t="s">
        <v>30</v>
      </c>
      <c r="AX231" s="13" t="s">
        <v>73</v>
      </c>
      <c r="AY231" s="186" t="s">
        <v>113</v>
      </c>
    </row>
    <row r="232" spans="1:51" s="13" customFormat="1" ht="12">
      <c r="A232" s="13"/>
      <c r="B232" s="185"/>
      <c r="C232" s="13"/>
      <c r="D232" s="180" t="s">
        <v>124</v>
      </c>
      <c r="E232" s="186" t="s">
        <v>1</v>
      </c>
      <c r="F232" s="187" t="s">
        <v>314</v>
      </c>
      <c r="G232" s="13"/>
      <c r="H232" s="188">
        <v>5.16</v>
      </c>
      <c r="I232" s="189"/>
      <c r="J232" s="13"/>
      <c r="K232" s="13"/>
      <c r="L232" s="185"/>
      <c r="M232" s="190"/>
      <c r="N232" s="191"/>
      <c r="O232" s="191"/>
      <c r="P232" s="191"/>
      <c r="Q232" s="191"/>
      <c r="R232" s="191"/>
      <c r="S232" s="191"/>
      <c r="T232" s="19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6" t="s">
        <v>124</v>
      </c>
      <c r="AU232" s="186" t="s">
        <v>83</v>
      </c>
      <c r="AV232" s="13" t="s">
        <v>83</v>
      </c>
      <c r="AW232" s="13" t="s">
        <v>30</v>
      </c>
      <c r="AX232" s="13" t="s">
        <v>73</v>
      </c>
      <c r="AY232" s="186" t="s">
        <v>113</v>
      </c>
    </row>
    <row r="233" spans="1:51" s="15" customFormat="1" ht="12">
      <c r="A233" s="15"/>
      <c r="B233" s="210"/>
      <c r="C233" s="15"/>
      <c r="D233" s="180" t="s">
        <v>124</v>
      </c>
      <c r="E233" s="211" t="s">
        <v>1</v>
      </c>
      <c r="F233" s="212" t="s">
        <v>292</v>
      </c>
      <c r="G233" s="15"/>
      <c r="H233" s="213">
        <v>122.2</v>
      </c>
      <c r="I233" s="214"/>
      <c r="J233" s="15"/>
      <c r="K233" s="15"/>
      <c r="L233" s="210"/>
      <c r="M233" s="215"/>
      <c r="N233" s="216"/>
      <c r="O233" s="216"/>
      <c r="P233" s="216"/>
      <c r="Q233" s="216"/>
      <c r="R233" s="216"/>
      <c r="S233" s="216"/>
      <c r="T233" s="21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11" t="s">
        <v>124</v>
      </c>
      <c r="AU233" s="211" t="s">
        <v>83</v>
      </c>
      <c r="AV233" s="15" t="s">
        <v>120</v>
      </c>
      <c r="AW233" s="15" t="s">
        <v>30</v>
      </c>
      <c r="AX233" s="15" t="s">
        <v>81</v>
      </c>
      <c r="AY233" s="211" t="s">
        <v>113</v>
      </c>
    </row>
    <row r="234" spans="1:65" s="2" customFormat="1" ht="44.25" customHeight="1">
      <c r="A234" s="37"/>
      <c r="B234" s="166"/>
      <c r="C234" s="167" t="s">
        <v>315</v>
      </c>
      <c r="D234" s="167" t="s">
        <v>115</v>
      </c>
      <c r="E234" s="168" t="s">
        <v>316</v>
      </c>
      <c r="F234" s="169" t="s">
        <v>317</v>
      </c>
      <c r="G234" s="170" t="s">
        <v>283</v>
      </c>
      <c r="H234" s="171">
        <v>26.068</v>
      </c>
      <c r="I234" s="172"/>
      <c r="J234" s="173">
        <f>ROUND(I234*H234,2)</f>
        <v>0</v>
      </c>
      <c r="K234" s="169" t="s">
        <v>119</v>
      </c>
      <c r="L234" s="38"/>
      <c r="M234" s="174" t="s">
        <v>1</v>
      </c>
      <c r="N234" s="175" t="s">
        <v>38</v>
      </c>
      <c r="O234" s="76"/>
      <c r="P234" s="176">
        <f>O234*H234</f>
        <v>0</v>
      </c>
      <c r="Q234" s="176">
        <v>0</v>
      </c>
      <c r="R234" s="176">
        <f>Q234*H234</f>
        <v>0</v>
      </c>
      <c r="S234" s="176">
        <v>0</v>
      </c>
      <c r="T234" s="17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78" t="s">
        <v>120</v>
      </c>
      <c r="AT234" s="178" t="s">
        <v>115</v>
      </c>
      <c r="AU234" s="178" t="s">
        <v>83</v>
      </c>
      <c r="AY234" s="18" t="s">
        <v>113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8" t="s">
        <v>81</v>
      </c>
      <c r="BK234" s="179">
        <f>ROUND(I234*H234,2)</f>
        <v>0</v>
      </c>
      <c r="BL234" s="18" t="s">
        <v>120</v>
      </c>
      <c r="BM234" s="178" t="s">
        <v>318</v>
      </c>
    </row>
    <row r="235" spans="1:47" s="2" customFormat="1" ht="12">
      <c r="A235" s="37"/>
      <c r="B235" s="38"/>
      <c r="C235" s="37"/>
      <c r="D235" s="180" t="s">
        <v>122</v>
      </c>
      <c r="E235" s="37"/>
      <c r="F235" s="181" t="s">
        <v>317</v>
      </c>
      <c r="G235" s="37"/>
      <c r="H235" s="37"/>
      <c r="I235" s="182"/>
      <c r="J235" s="37"/>
      <c r="K235" s="37"/>
      <c r="L235" s="38"/>
      <c r="M235" s="183"/>
      <c r="N235" s="184"/>
      <c r="O235" s="76"/>
      <c r="P235" s="76"/>
      <c r="Q235" s="76"/>
      <c r="R235" s="76"/>
      <c r="S235" s="76"/>
      <c r="T235" s="7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8" t="s">
        <v>122</v>
      </c>
      <c r="AU235" s="18" t="s">
        <v>83</v>
      </c>
    </row>
    <row r="236" spans="1:51" s="13" customFormat="1" ht="12">
      <c r="A236" s="13"/>
      <c r="B236" s="185"/>
      <c r="C236" s="13"/>
      <c r="D236" s="180" t="s">
        <v>124</v>
      </c>
      <c r="E236" s="186" t="s">
        <v>1</v>
      </c>
      <c r="F236" s="187" t="s">
        <v>288</v>
      </c>
      <c r="G236" s="13"/>
      <c r="H236" s="188">
        <v>26.068</v>
      </c>
      <c r="I236" s="189"/>
      <c r="J236" s="13"/>
      <c r="K236" s="13"/>
      <c r="L236" s="185"/>
      <c r="M236" s="190"/>
      <c r="N236" s="191"/>
      <c r="O236" s="191"/>
      <c r="P236" s="191"/>
      <c r="Q236" s="191"/>
      <c r="R236" s="191"/>
      <c r="S236" s="191"/>
      <c r="T236" s="19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6" t="s">
        <v>124</v>
      </c>
      <c r="AU236" s="186" t="s">
        <v>83</v>
      </c>
      <c r="AV236" s="13" t="s">
        <v>83</v>
      </c>
      <c r="AW236" s="13" t="s">
        <v>30</v>
      </c>
      <c r="AX236" s="13" t="s">
        <v>81</v>
      </c>
      <c r="AY236" s="186" t="s">
        <v>113</v>
      </c>
    </row>
    <row r="237" spans="1:63" s="12" customFormat="1" ht="22.8" customHeight="1">
      <c r="A237" s="12"/>
      <c r="B237" s="153"/>
      <c r="C237" s="12"/>
      <c r="D237" s="154" t="s">
        <v>72</v>
      </c>
      <c r="E237" s="164" t="s">
        <v>319</v>
      </c>
      <c r="F237" s="164" t="s">
        <v>320</v>
      </c>
      <c r="G237" s="12"/>
      <c r="H237" s="12"/>
      <c r="I237" s="156"/>
      <c r="J237" s="165">
        <f>BK237</f>
        <v>0</v>
      </c>
      <c r="K237" s="12"/>
      <c r="L237" s="153"/>
      <c r="M237" s="158"/>
      <c r="N237" s="159"/>
      <c r="O237" s="159"/>
      <c r="P237" s="160">
        <f>SUM(P238:P239)</f>
        <v>0</v>
      </c>
      <c r="Q237" s="159"/>
      <c r="R237" s="160">
        <f>SUM(R238:R239)</f>
        <v>0</v>
      </c>
      <c r="S237" s="159"/>
      <c r="T237" s="161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54" t="s">
        <v>81</v>
      </c>
      <c r="AT237" s="162" t="s">
        <v>72</v>
      </c>
      <c r="AU237" s="162" t="s">
        <v>81</v>
      </c>
      <c r="AY237" s="154" t="s">
        <v>113</v>
      </c>
      <c r="BK237" s="163">
        <f>SUM(BK238:BK239)</f>
        <v>0</v>
      </c>
    </row>
    <row r="238" spans="1:65" s="2" customFormat="1" ht="33" customHeight="1">
      <c r="A238" s="37"/>
      <c r="B238" s="166"/>
      <c r="C238" s="167" t="s">
        <v>321</v>
      </c>
      <c r="D238" s="167" t="s">
        <v>115</v>
      </c>
      <c r="E238" s="168" t="s">
        <v>322</v>
      </c>
      <c r="F238" s="169" t="s">
        <v>323</v>
      </c>
      <c r="G238" s="170" t="s">
        <v>283</v>
      </c>
      <c r="H238" s="171">
        <v>230.75</v>
      </c>
      <c r="I238" s="172"/>
      <c r="J238" s="173">
        <f>ROUND(I238*H238,2)</f>
        <v>0</v>
      </c>
      <c r="K238" s="169" t="s">
        <v>119</v>
      </c>
      <c r="L238" s="38"/>
      <c r="M238" s="174" t="s">
        <v>1</v>
      </c>
      <c r="N238" s="175" t="s">
        <v>38</v>
      </c>
      <c r="O238" s="76"/>
      <c r="P238" s="176">
        <f>O238*H238</f>
        <v>0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78" t="s">
        <v>120</v>
      </c>
      <c r="AT238" s="178" t="s">
        <v>115</v>
      </c>
      <c r="AU238" s="178" t="s">
        <v>83</v>
      </c>
      <c r="AY238" s="18" t="s">
        <v>113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18" t="s">
        <v>81</v>
      </c>
      <c r="BK238" s="179">
        <f>ROUND(I238*H238,2)</f>
        <v>0</v>
      </c>
      <c r="BL238" s="18" t="s">
        <v>120</v>
      </c>
      <c r="BM238" s="178" t="s">
        <v>324</v>
      </c>
    </row>
    <row r="239" spans="1:47" s="2" customFormat="1" ht="12">
      <c r="A239" s="37"/>
      <c r="B239" s="38"/>
      <c r="C239" s="37"/>
      <c r="D239" s="180" t="s">
        <v>122</v>
      </c>
      <c r="E239" s="37"/>
      <c r="F239" s="181" t="s">
        <v>325</v>
      </c>
      <c r="G239" s="37"/>
      <c r="H239" s="37"/>
      <c r="I239" s="182"/>
      <c r="J239" s="37"/>
      <c r="K239" s="37"/>
      <c r="L239" s="38"/>
      <c r="M239" s="218"/>
      <c r="N239" s="219"/>
      <c r="O239" s="220"/>
      <c r="P239" s="220"/>
      <c r="Q239" s="220"/>
      <c r="R239" s="220"/>
      <c r="S239" s="220"/>
      <c r="T239" s="22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8" t="s">
        <v>122</v>
      </c>
      <c r="AU239" s="18" t="s">
        <v>83</v>
      </c>
    </row>
    <row r="240" spans="1:31" s="2" customFormat="1" ht="6.95" customHeight="1">
      <c r="A240" s="37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38"/>
      <c r="M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</sheetData>
  <autoFilter ref="C121:K23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Šárka</cp:lastModifiedBy>
  <dcterms:created xsi:type="dcterms:W3CDTF">2021-04-25T10:50:48Z</dcterms:created>
  <dcterms:modified xsi:type="dcterms:W3CDTF">2021-04-25T10:50:52Z</dcterms:modified>
  <cp:category/>
  <cp:version/>
  <cp:contentType/>
  <cp:contentStatus/>
</cp:coreProperties>
</file>