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2a - Zázemí - ASR" sheetId="2" r:id="rId2"/>
    <sheet name="002c - Zázemí elektro" sheetId="3" r:id="rId3"/>
    <sheet name="003 - Studna" sheetId="4" r:id="rId4"/>
    <sheet name="004 - Hráz řeky Moravy" sheetId="5" r:id="rId5"/>
    <sheet name="002b - ZTI Zázemí, přípojky" sheetId="6" r:id="rId6"/>
    <sheet name="001 - Transborder" sheetId="7" r:id="rId7"/>
    <sheet name="VRN - Vedlejší rozpočtové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'002a - Zázemí - ASR'!$C$99:$K$585</definedName>
    <definedName name="_xlnm.Print_Area" localSheetId="1">'002a - Zázemí - ASR'!$C$4:$J$39,'002a - Zázemí - ASR'!$C$45:$J$81,'002a - Zázemí - ASR'!$C$87:$K$585</definedName>
    <definedName name="_xlnm.Print_Titles" localSheetId="1">'002a - Zázemí - ASR'!$99:$99</definedName>
    <definedName name="_xlnm._FilterDatabase" localSheetId="2" hidden="1">'002c - Zázemí elektro'!$C$84:$K$137</definedName>
    <definedName name="_xlnm.Print_Area" localSheetId="2">'002c - Zázemí elektro'!$C$4:$J$39,'002c - Zázemí elektro'!$C$45:$J$66,'002c - Zázemí elektro'!$C$72:$K$137</definedName>
    <definedName name="_xlnm.Print_Titles" localSheetId="2">'002c - Zázemí elektro'!$84:$84</definedName>
    <definedName name="_xlnm._FilterDatabase" localSheetId="3" hidden="1">'003 - Studna'!$C$92:$K$215</definedName>
    <definedName name="_xlnm.Print_Area" localSheetId="3">'003 - Studna'!$C$4:$J$39,'003 - Studna'!$C$45:$J$74,'003 - Studna'!$C$80:$K$215</definedName>
    <definedName name="_xlnm.Print_Titles" localSheetId="3">'003 - Studna'!$92:$92</definedName>
    <definedName name="_xlnm._FilterDatabase" localSheetId="4" hidden="1">'004 - Hráz řeky Moravy'!$C$84:$K$210</definedName>
    <definedName name="_xlnm.Print_Area" localSheetId="4">'004 - Hráz řeky Moravy'!$C$4:$J$39,'004 - Hráz řeky Moravy'!$C$45:$J$66,'004 - Hráz řeky Moravy'!$C$72:$K$210</definedName>
    <definedName name="_xlnm.Print_Titles" localSheetId="4">'004 - Hráz řeky Moravy'!$84:$84</definedName>
    <definedName name="_xlnm._FilterDatabase" localSheetId="5" hidden="1">'002b - ZTI Zázemí, přípojky'!$C$78:$K$137</definedName>
    <definedName name="_xlnm.Print_Area" localSheetId="5">'002b - ZTI Zázemí, přípojky'!$C$4:$J$39,'002b - ZTI Zázemí, přípojky'!$C$45:$J$60,'002b - ZTI Zázemí, přípojky'!$C$66:$K$137</definedName>
    <definedName name="_xlnm.Print_Titles" localSheetId="5">'002b - ZTI Zázemí, přípojky'!$78:$78</definedName>
    <definedName name="_xlnm._FilterDatabase" localSheetId="6" hidden="1">'001 - Transborder'!$C$94:$K$368</definedName>
    <definedName name="_xlnm.Print_Area" localSheetId="6">'001 - Transborder'!$C$4:$J$39,'001 - Transborder'!$C$45:$J$76,'001 - Transborder'!$C$82:$K$368</definedName>
    <definedName name="_xlnm.Print_Titles" localSheetId="6">'001 - Transborder'!$94:$94</definedName>
    <definedName name="_xlnm._FilterDatabase" localSheetId="7" hidden="1">'VRN - Vedlejší rozpočtové...'!$C$80:$K$120</definedName>
    <definedName name="_xlnm.Print_Area" localSheetId="7">'VRN - Vedlejší rozpočtové...'!$C$4:$J$39,'VRN - Vedlejší rozpočtové...'!$C$45:$J$62,'VRN - Vedlejší rozpočtové...'!$C$68:$K$120</definedName>
    <definedName name="_xlnm.Print_Titles" localSheetId="7">'VRN - Vedlejší rozpočtové...'!$80:$80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F75"/>
  <c r="E73"/>
  <c r="F52"/>
  <c r="E50"/>
  <c r="J24"/>
  <c r="E24"/>
  <c r="J78"/>
  <c r="J23"/>
  <c r="J21"/>
  <c r="E21"/>
  <c r="J77"/>
  <c r="J20"/>
  <c r="J18"/>
  <c r="E18"/>
  <c r="F78"/>
  <c r="J17"/>
  <c r="J15"/>
  <c r="E15"/>
  <c r="F77"/>
  <c r="J14"/>
  <c r="J12"/>
  <c r="J75"/>
  <c r="E7"/>
  <c r="E71"/>
  <c i="7" r="J37"/>
  <c r="J36"/>
  <c i="1" r="AY60"/>
  <c i="7" r="J35"/>
  <c i="1" r="AX60"/>
  <c i="7"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7"/>
  <c r="BH357"/>
  <c r="BG357"/>
  <c r="BF357"/>
  <c r="T357"/>
  <c r="R357"/>
  <c r="P357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27"/>
  <c r="BH327"/>
  <c r="BG327"/>
  <c r="BF327"/>
  <c r="T327"/>
  <c r="R327"/>
  <c r="P327"/>
  <c r="BI322"/>
  <c r="BH322"/>
  <c r="BG322"/>
  <c r="BF322"/>
  <c r="T322"/>
  <c r="R322"/>
  <c r="P322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198"/>
  <c r="BH198"/>
  <c r="BG198"/>
  <c r="BF198"/>
  <c r="T198"/>
  <c r="R198"/>
  <c r="P198"/>
  <c r="BI196"/>
  <c r="BH196"/>
  <c r="BG196"/>
  <c r="BF196"/>
  <c r="T196"/>
  <c r="R196"/>
  <c r="P196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11"/>
  <c r="BH111"/>
  <c r="BG111"/>
  <c r="BF111"/>
  <c r="T111"/>
  <c r="R111"/>
  <c r="P111"/>
  <c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R97"/>
  <c r="P97"/>
  <c r="F89"/>
  <c r="E87"/>
  <c r="F52"/>
  <c r="E50"/>
  <c r="J24"/>
  <c r="E24"/>
  <c r="J92"/>
  <c r="J23"/>
  <c r="J21"/>
  <c r="E21"/>
  <c r="J54"/>
  <c r="J20"/>
  <c r="J18"/>
  <c r="E18"/>
  <c r="F92"/>
  <c r="J17"/>
  <c r="J15"/>
  <c r="E15"/>
  <c r="F91"/>
  <c r="J14"/>
  <c r="J12"/>
  <c r="J89"/>
  <c r="E7"/>
  <c r="E85"/>
  <c i="6" r="J37"/>
  <c r="J36"/>
  <c i="1" r="AY59"/>
  <c i="6" r="J35"/>
  <c i="1" r="AX59"/>
  <c i="6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F73"/>
  <c r="E71"/>
  <c r="F52"/>
  <c r="E50"/>
  <c r="J24"/>
  <c r="E24"/>
  <c r="J76"/>
  <c r="J23"/>
  <c r="J21"/>
  <c r="E21"/>
  <c r="J75"/>
  <c r="J20"/>
  <c r="J18"/>
  <c r="E18"/>
  <c r="F76"/>
  <c r="J17"/>
  <c r="J15"/>
  <c r="E15"/>
  <c r="F75"/>
  <c r="J14"/>
  <c r="J12"/>
  <c r="J73"/>
  <c r="E7"/>
  <c r="E69"/>
  <c i="5" r="J37"/>
  <c r="J36"/>
  <c i="1" r="AY58"/>
  <c i="5" r="J35"/>
  <c i="1" r="AX58"/>
  <c i="5"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16"/>
  <c r="BH116"/>
  <c r="BG116"/>
  <c r="BF116"/>
  <c r="T116"/>
  <c r="R116"/>
  <c r="P116"/>
  <c r="BI110"/>
  <c r="BH110"/>
  <c r="BG110"/>
  <c r="BF110"/>
  <c r="T110"/>
  <c r="R110"/>
  <c r="P110"/>
  <c r="BI103"/>
  <c r="BH103"/>
  <c r="BG103"/>
  <c r="BF103"/>
  <c r="T103"/>
  <c r="R103"/>
  <c r="P103"/>
  <c r="BI101"/>
  <c r="BH101"/>
  <c r="BG101"/>
  <c r="BF101"/>
  <c r="T101"/>
  <c r="R101"/>
  <c r="P101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81"/>
  <c r="J14"/>
  <c r="J12"/>
  <c r="J52"/>
  <c r="E7"/>
  <c r="E75"/>
  <c i="4" r="J37"/>
  <c r="J36"/>
  <c i="1" r="AY57"/>
  <c i="4" r="J35"/>
  <c i="1" r="AX57"/>
  <c i="4"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F87"/>
  <c r="E85"/>
  <c r="F52"/>
  <c r="E50"/>
  <c r="J24"/>
  <c r="E24"/>
  <c r="J90"/>
  <c r="J23"/>
  <c r="J21"/>
  <c r="E21"/>
  <c r="J89"/>
  <c r="J20"/>
  <c r="J18"/>
  <c r="E18"/>
  <c r="F90"/>
  <c r="J17"/>
  <c r="J15"/>
  <c r="E15"/>
  <c r="F89"/>
  <c r="J14"/>
  <c r="J12"/>
  <c r="J87"/>
  <c r="E7"/>
  <c r="E83"/>
  <c i="3" r="J37"/>
  <c r="J36"/>
  <c i="1" r="AY56"/>
  <c i="3" r="J35"/>
  <c i="1" r="AX56"/>
  <c i="3"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T131"/>
  <c r="T130"/>
  <c r="R132"/>
  <c r="R131"/>
  <c r="R130"/>
  <c r="P132"/>
  <c r="P131"/>
  <c r="P130"/>
  <c r="BI128"/>
  <c r="BH128"/>
  <c r="BG128"/>
  <c r="BF128"/>
  <c r="T128"/>
  <c r="T127"/>
  <c r="T126"/>
  <c r="R128"/>
  <c r="R127"/>
  <c r="R126"/>
  <c r="P128"/>
  <c r="P127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81"/>
  <c r="J14"/>
  <c r="J12"/>
  <c r="J79"/>
  <c r="E7"/>
  <c r="E75"/>
  <c i="2" r="J37"/>
  <c r="J36"/>
  <c i="1" r="AY55"/>
  <c i="2" r="J35"/>
  <c i="1" r="AX55"/>
  <c i="2" r="BI582"/>
  <c r="BH582"/>
  <c r="BG582"/>
  <c r="BF582"/>
  <c r="T582"/>
  <c r="T581"/>
  <c r="R582"/>
  <c r="R581"/>
  <c r="P582"/>
  <c r="P581"/>
  <c r="BI575"/>
  <c r="BH575"/>
  <c r="BG575"/>
  <c r="BF575"/>
  <c r="T575"/>
  <c r="R575"/>
  <c r="P575"/>
  <c r="BI569"/>
  <c r="BH569"/>
  <c r="BG569"/>
  <c r="BF569"/>
  <c r="T569"/>
  <c r="R569"/>
  <c r="P569"/>
  <c r="BI567"/>
  <c r="BH567"/>
  <c r="BG567"/>
  <c r="BF567"/>
  <c r="T567"/>
  <c r="R567"/>
  <c r="P567"/>
  <c r="BI561"/>
  <c r="BH561"/>
  <c r="BG561"/>
  <c r="BF561"/>
  <c r="T561"/>
  <c r="R561"/>
  <c r="P561"/>
  <c r="BI559"/>
  <c r="BH559"/>
  <c r="BG559"/>
  <c r="BF559"/>
  <c r="T559"/>
  <c r="R559"/>
  <c r="P559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16"/>
  <c r="BH516"/>
  <c r="BG516"/>
  <c r="BF516"/>
  <c r="T516"/>
  <c r="R516"/>
  <c r="P516"/>
  <c r="BI510"/>
  <c r="BH510"/>
  <c r="BG510"/>
  <c r="BF510"/>
  <c r="T510"/>
  <c r="R510"/>
  <c r="P510"/>
  <c r="BI503"/>
  <c r="BH503"/>
  <c r="BG503"/>
  <c r="BF503"/>
  <c r="T503"/>
  <c r="R503"/>
  <c r="P50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6"/>
  <c r="BH406"/>
  <c r="BG406"/>
  <c r="BF406"/>
  <c r="T406"/>
  <c r="R406"/>
  <c r="P406"/>
  <c r="BI404"/>
  <c r="BH404"/>
  <c r="BG404"/>
  <c r="BF404"/>
  <c r="T404"/>
  <c r="R404"/>
  <c r="P404"/>
  <c r="BI397"/>
  <c r="BH397"/>
  <c r="BG397"/>
  <c r="BF397"/>
  <c r="T397"/>
  <c r="R397"/>
  <c r="P397"/>
  <c r="BI396"/>
  <c r="BH396"/>
  <c r="BG396"/>
  <c r="BF396"/>
  <c r="T396"/>
  <c r="R396"/>
  <c r="P396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0"/>
  <c r="BH380"/>
  <c r="BG380"/>
  <c r="BF380"/>
  <c r="T380"/>
  <c r="R380"/>
  <c r="P380"/>
  <c r="BI374"/>
  <c r="BH374"/>
  <c r="BG374"/>
  <c r="BF374"/>
  <c r="T374"/>
  <c r="R374"/>
  <c r="P374"/>
  <c r="BI370"/>
  <c r="BH370"/>
  <c r="BG370"/>
  <c r="BF370"/>
  <c r="T370"/>
  <c r="R370"/>
  <c r="P370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5"/>
  <c r="BH335"/>
  <c r="BG335"/>
  <c r="BF335"/>
  <c r="T335"/>
  <c r="R335"/>
  <c r="P335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T298"/>
  <c r="R299"/>
  <c r="R298"/>
  <c r="P299"/>
  <c r="P298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4"/>
  <c r="BH244"/>
  <c r="BG244"/>
  <c r="BF244"/>
  <c r="T244"/>
  <c r="R244"/>
  <c r="P244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F94"/>
  <c r="E92"/>
  <c r="F52"/>
  <c r="E50"/>
  <c r="J24"/>
  <c r="E24"/>
  <c r="J97"/>
  <c r="J23"/>
  <c r="J21"/>
  <c r="E21"/>
  <c r="J54"/>
  <c r="J20"/>
  <c r="J18"/>
  <c r="E18"/>
  <c r="F97"/>
  <c r="J17"/>
  <c r="J15"/>
  <c r="E15"/>
  <c r="F96"/>
  <c r="J14"/>
  <c r="J12"/>
  <c r="J94"/>
  <c r="E7"/>
  <c r="E90"/>
  <c i="1" r="L50"/>
  <c r="AM50"/>
  <c r="AM49"/>
  <c r="L49"/>
  <c r="AM47"/>
  <c r="L47"/>
  <c r="L45"/>
  <c r="L44"/>
  <c i="6" r="J102"/>
  <c r="J97"/>
  <c r="J95"/>
  <c r="J91"/>
  <c r="J89"/>
  <c r="BK86"/>
  <c r="BK84"/>
  <c r="BK81"/>
  <c i="5" r="J208"/>
  <c r="J198"/>
  <c r="BK191"/>
  <c i="4" r="BK159"/>
  <c r="J139"/>
  <c r="BK135"/>
  <c r="BK131"/>
  <c r="BK127"/>
  <c r="J123"/>
  <c r="BK117"/>
  <c r="BK106"/>
  <c r="J100"/>
  <c r="BK96"/>
  <c i="3" r="BK132"/>
  <c r="J124"/>
  <c r="BK121"/>
  <c r="J118"/>
  <c r="J115"/>
  <c r="J113"/>
  <c r="BK110"/>
  <c r="J107"/>
  <c r="BK104"/>
  <c r="BK101"/>
  <c r="J98"/>
  <c r="J95"/>
  <c r="BK86"/>
  <c i="2" r="J534"/>
  <c r="J528"/>
  <c r="J491"/>
  <c r="J485"/>
  <c r="J468"/>
  <c r="BK462"/>
  <c r="BK442"/>
  <c r="J439"/>
  <c r="J431"/>
  <c r="J424"/>
  <c r="BK418"/>
  <c r="J410"/>
  <c r="BK386"/>
  <c r="J370"/>
  <c r="J357"/>
  <c r="J340"/>
  <c r="BK326"/>
  <c r="J299"/>
  <c r="BK290"/>
  <c r="J284"/>
  <c r="BK277"/>
  <c r="J272"/>
  <c r="J265"/>
  <c r="BK254"/>
  <c r="BK238"/>
  <c r="BK233"/>
  <c r="BK217"/>
  <c r="J197"/>
  <c r="BK183"/>
  <c r="BK172"/>
  <c r="J165"/>
  <c r="J155"/>
  <c r="J145"/>
  <c r="J134"/>
  <c r="BK105"/>
  <c i="8" r="BK116"/>
  <c r="BK110"/>
  <c r="J99"/>
  <c r="J95"/>
  <c r="J91"/>
  <c r="BK87"/>
  <c i="7" r="BK366"/>
  <c r="BK357"/>
  <c r="J348"/>
  <c r="J344"/>
  <c r="J339"/>
  <c r="J338"/>
  <c r="BK337"/>
  <c r="BK327"/>
  <c r="J322"/>
  <c r="J315"/>
  <c r="BK311"/>
  <c r="J307"/>
  <c r="J305"/>
  <c r="J304"/>
  <c r="J302"/>
  <c r="BK299"/>
  <c r="J296"/>
  <c r="BK294"/>
  <c r="BK293"/>
  <c r="BK287"/>
  <c r="BK280"/>
  <c r="BK269"/>
  <c r="BK256"/>
  <c r="BK253"/>
  <c r="BK242"/>
  <c r="BK227"/>
  <c r="J215"/>
  <c r="BK204"/>
  <c r="BK187"/>
  <c r="BK172"/>
  <c r="J163"/>
  <c r="BK155"/>
  <c r="J151"/>
  <c r="J144"/>
  <c r="J130"/>
  <c r="BK118"/>
  <c r="BK106"/>
  <c i="6" r="BK137"/>
  <c r="BK131"/>
  <c r="BK127"/>
  <c r="BK124"/>
  <c r="BK120"/>
  <c r="J118"/>
  <c r="J115"/>
  <c r="BK112"/>
  <c r="J110"/>
  <c r="J107"/>
  <c r="BK104"/>
  <c r="BK102"/>
  <c r="BK99"/>
  <c r="J96"/>
  <c r="J93"/>
  <c r="BK89"/>
  <c r="BK85"/>
  <c r="BK83"/>
  <c r="BK80"/>
  <c i="5" r="BK208"/>
  <c r="J195"/>
  <c r="BK186"/>
  <c r="J178"/>
  <c r="J175"/>
  <c r="J166"/>
  <c r="BK162"/>
  <c r="BK155"/>
  <c r="J149"/>
  <c r="J144"/>
  <c r="BK138"/>
  <c r="J133"/>
  <c r="BK116"/>
  <c r="J101"/>
  <c r="J92"/>
  <c i="4" r="J215"/>
  <c r="J212"/>
  <c r="J209"/>
  <c r="J203"/>
  <c r="J198"/>
  <c r="J194"/>
  <c r="BK189"/>
  <c r="BK183"/>
  <c r="BK176"/>
  <c r="BK168"/>
  <c r="BK161"/>
  <c r="J149"/>
  <c r="BK139"/>
  <c r="J132"/>
  <c r="J127"/>
  <c r="J121"/>
  <c r="J114"/>
  <c r="J106"/>
  <c r="BK100"/>
  <c i="3" r="BK137"/>
  <c r="BK128"/>
  <c i="8" r="J116"/>
  <c r="J110"/>
  <c r="BK107"/>
  <c r="BK106"/>
  <c r="J105"/>
  <c r="J102"/>
  <c r="J97"/>
  <c r="BK93"/>
  <c r="J87"/>
  <c i="7" r="J366"/>
  <c r="BK361"/>
  <c i="2" r="J178"/>
  <c r="J115"/>
  <c r="J107"/>
  <c i="7" r="J343"/>
  <c r="BK307"/>
  <c r="BK304"/>
  <c r="J299"/>
  <c r="J297"/>
  <c r="BK295"/>
  <c r="J292"/>
  <c r="BK289"/>
  <c r="J287"/>
  <c r="BK285"/>
  <c r="J281"/>
  <c r="J278"/>
  <c r="BK274"/>
  <c r="J271"/>
  <c r="BK264"/>
  <c r="BK262"/>
  <c r="BK254"/>
  <c r="J230"/>
  <c r="BK218"/>
  <c r="J198"/>
  <c r="BK185"/>
  <c r="BK170"/>
  <c r="J161"/>
  <c r="J155"/>
  <c r="BK149"/>
  <c r="BK142"/>
  <c r="J136"/>
  <c r="BK126"/>
  <c r="BK113"/>
  <c i="6" r="BK135"/>
  <c r="BK130"/>
  <c i="2" r="BK582"/>
  <c r="BK569"/>
  <c r="BK561"/>
  <c r="J550"/>
  <c r="BK532"/>
  <c r="BK516"/>
  <c r="BK491"/>
  <c r="BK485"/>
  <c r="J466"/>
  <c r="BK463"/>
  <c r="J455"/>
  <c r="J443"/>
  <c r="J428"/>
  <c r="BK422"/>
  <c r="J418"/>
  <c r="J416"/>
  <c r="BK410"/>
  <c r="BK404"/>
  <c r="BK396"/>
  <c r="J390"/>
  <c r="BK380"/>
  <c r="BK359"/>
  <c r="J353"/>
  <c r="BK342"/>
  <c r="J323"/>
  <c r="J318"/>
  <c r="J315"/>
  <c r="BK307"/>
  <c r="J306"/>
  <c r="BK302"/>
  <c r="BK297"/>
  <c r="J288"/>
  <c r="BK279"/>
  <c r="BK274"/>
  <c r="BK262"/>
  <c r="J258"/>
  <c r="BK237"/>
  <c r="BK219"/>
  <c r="BK213"/>
  <c r="J183"/>
  <c r="BK174"/>
  <c r="BK165"/>
  <c r="J146"/>
  <c r="BK129"/>
  <c r="BK118"/>
  <c r="BK109"/>
  <c r="BK103"/>
  <c i="8" r="J120"/>
  <c r="BK118"/>
  <c r="J118"/>
  <c i="7" r="J181"/>
  <c r="BK179"/>
  <c r="J179"/>
  <c r="J177"/>
  <c r="J172"/>
  <c r="J170"/>
  <c r="BK167"/>
  <c r="BK163"/>
  <c r="BK159"/>
  <c r="BK146"/>
  <c r="J140"/>
  <c r="BK136"/>
  <c r="BK134"/>
  <c r="BK130"/>
  <c r="J106"/>
  <c r="BK102"/>
  <c r="BK97"/>
  <c i="6" r="J136"/>
  <c r="J135"/>
  <c r="J134"/>
  <c r="J132"/>
  <c r="J131"/>
  <c r="J130"/>
  <c r="J129"/>
  <c r="J128"/>
  <c r="J127"/>
  <c r="BK126"/>
  <c r="J125"/>
  <c r="J124"/>
  <c r="J123"/>
  <c r="BK122"/>
  <c r="BK121"/>
  <c r="J120"/>
  <c r="BK119"/>
  <c r="BK118"/>
  <c r="J117"/>
  <c r="J116"/>
  <c r="BK115"/>
  <c r="J114"/>
  <c r="BK113"/>
  <c r="J112"/>
  <c r="J111"/>
  <c r="J109"/>
  <c r="BK108"/>
  <c r="BK107"/>
  <c r="BK106"/>
  <c r="J105"/>
  <c r="J104"/>
  <c r="J103"/>
  <c r="J101"/>
  <c r="J99"/>
  <c r="J98"/>
  <c r="BK96"/>
  <c r="J94"/>
  <c r="BK92"/>
  <c r="J90"/>
  <c r="J87"/>
  <c r="J85"/>
  <c r="BK82"/>
  <c i="5" r="BK210"/>
  <c r="BK203"/>
  <c r="BK195"/>
  <c r="J186"/>
  <c r="J180"/>
  <c r="J177"/>
  <c r="BK172"/>
  <c r="BK166"/>
  <c r="BK163"/>
  <c r="BK160"/>
  <c r="J157"/>
  <c r="J153"/>
  <c r="BK149"/>
  <c r="BK146"/>
  <c r="BK142"/>
  <c r="J138"/>
  <c r="BK133"/>
  <c r="J126"/>
  <c r="J110"/>
  <c r="BK101"/>
  <c r="J94"/>
  <c r="BK90"/>
  <c i="4" r="BK215"/>
  <c r="J213"/>
  <c r="BK211"/>
  <c r="BK209"/>
  <c r="J204"/>
  <c r="BK201"/>
  <c r="J197"/>
  <c r="BK194"/>
  <c r="BK190"/>
  <c r="BK187"/>
  <c r="J183"/>
  <c r="J182"/>
  <c r="J174"/>
  <c r="BK171"/>
  <c r="BK166"/>
  <c r="J161"/>
  <c r="BK149"/>
  <c r="BK143"/>
  <c r="BK133"/>
  <c r="J129"/>
  <c r="J126"/>
  <c r="BK123"/>
  <c r="J119"/>
  <c r="J110"/>
  <c r="J104"/>
  <c r="J98"/>
  <c i="3" r="J135"/>
  <c r="BK125"/>
  <c r="BK122"/>
  <c r="J119"/>
  <c r="BK116"/>
  <c r="BK112"/>
  <c r="J109"/>
  <c r="J106"/>
  <c r="J103"/>
  <c r="J100"/>
  <c r="J97"/>
  <c r="BK92"/>
  <c r="J88"/>
  <c i="2" r="J559"/>
  <c r="J532"/>
  <c r="J516"/>
  <c r="J489"/>
  <c r="BK470"/>
  <c r="BK453"/>
  <c r="BK445"/>
  <c r="BK441"/>
  <c r="J434"/>
  <c r="J422"/>
  <c r="BK416"/>
  <c r="BK406"/>
  <c r="BK397"/>
  <c r="J374"/>
  <c r="J359"/>
  <c r="J346"/>
  <c r="J328"/>
  <c r="BK319"/>
  <c r="J289"/>
  <c r="J280"/>
  <c r="J276"/>
  <c r="BK270"/>
  <c r="BK260"/>
  <c r="BK251"/>
  <c r="J237"/>
  <c r="BK231"/>
  <c r="J213"/>
  <c r="J187"/>
  <c r="BK176"/>
  <c r="J170"/>
  <c r="J157"/>
  <c r="BK146"/>
  <c r="J139"/>
  <c r="J110"/>
  <c i="8" r="BK120"/>
  <c r="BK112"/>
  <c r="BK97"/>
  <c r="J93"/>
  <c r="BK89"/>
  <c r="J86"/>
  <c i="7" r="J363"/>
  <c r="BK356"/>
  <c r="BK345"/>
  <c r="BK342"/>
  <c r="J341"/>
  <c r="BK338"/>
  <c r="J337"/>
  <c r="J327"/>
  <c r="BK322"/>
  <c r="BK315"/>
  <c r="J311"/>
  <c r="BK303"/>
  <c r="J301"/>
  <c r="BK300"/>
  <c r="J298"/>
  <c r="J295"/>
  <c r="J294"/>
  <c r="BK291"/>
  <c r="J290"/>
  <c r="J285"/>
  <c r="BK271"/>
  <c r="J264"/>
  <c r="J258"/>
  <c r="BK251"/>
  <c r="BK238"/>
  <c r="BK232"/>
  <c r="BK224"/>
  <c r="J210"/>
  <c r="BK198"/>
  <c r="BK177"/>
  <c r="BK165"/>
  <c r="BK161"/>
  <c r="J153"/>
  <c r="J149"/>
  <c r="J142"/>
  <c r="J126"/>
  <c r="BK111"/>
  <c r="J102"/>
  <c i="6" r="BK134"/>
  <c r="BK129"/>
  <c r="J126"/>
  <c r="BK123"/>
  <c r="J121"/>
  <c r="BK117"/>
  <c r="J113"/>
  <c r="BK111"/>
  <c r="J108"/>
  <c r="BK105"/>
  <c r="BK101"/>
  <c r="BK98"/>
  <c r="BK95"/>
  <c r="J92"/>
  <c r="J88"/>
  <c r="J86"/>
  <c r="J82"/>
  <c i="5" r="J210"/>
  <c r="J203"/>
  <c r="BK198"/>
  <c r="J191"/>
  <c r="BK180"/>
  <c r="J169"/>
  <c r="J165"/>
  <c r="J160"/>
  <c r="BK157"/>
  <c r="J151"/>
  <c r="J146"/>
  <c r="J140"/>
  <c r="BK131"/>
  <c r="BK110"/>
  <c r="BK96"/>
  <c r="J90"/>
  <c i="4" r="J214"/>
  <c r="J211"/>
  <c r="BK207"/>
  <c r="J201"/>
  <c r="BK197"/>
  <c r="BK192"/>
  <c r="J187"/>
  <c r="BK182"/>
  <c r="BK174"/>
  <c r="J164"/>
  <c r="J153"/>
  <c r="BK147"/>
  <c r="BK141"/>
  <c r="J135"/>
  <c r="J131"/>
  <c r="BK126"/>
  <c r="J117"/>
  <c r="BK108"/>
  <c r="J102"/>
  <c r="J96"/>
  <c i="3" r="J132"/>
  <c r="BK124"/>
  <c i="8" r="J112"/>
  <c r="J108"/>
  <c r="J106"/>
  <c r="BK103"/>
  <c r="BK102"/>
  <c r="BK99"/>
  <c r="BK95"/>
  <c r="BK91"/>
  <c r="BK86"/>
  <c i="7" r="BK363"/>
  <c r="J356"/>
  <c r="BK352"/>
  <c r="BK348"/>
  <c r="BK284"/>
  <c r="J282"/>
  <c r="J280"/>
  <c r="BK277"/>
  <c r="BK276"/>
  <c r="J274"/>
  <c r="J272"/>
  <c r="BK265"/>
  <c r="J260"/>
  <c r="J247"/>
  <c r="J240"/>
  <c r="J237"/>
  <c r="BK221"/>
  <c r="BK210"/>
  <c r="J204"/>
  <c r="J196"/>
  <c r="J185"/>
  <c r="J183"/>
  <c i="3" r="J122"/>
  <c r="J120"/>
  <c r="BK118"/>
  <c r="J116"/>
  <c r="J114"/>
  <c r="J112"/>
  <c r="J110"/>
  <c r="BK108"/>
  <c r="BK106"/>
  <c r="J104"/>
  <c r="BK102"/>
  <c r="BK100"/>
  <c r="BK97"/>
  <c r="BK95"/>
  <c r="J92"/>
  <c r="BK88"/>
  <c i="2" r="J582"/>
  <c r="J569"/>
  <c r="J567"/>
  <c r="BK552"/>
  <c r="J548"/>
  <c r="BK534"/>
  <c r="J510"/>
  <c r="BK489"/>
  <c r="J487"/>
  <c r="J470"/>
  <c r="J463"/>
  <c r="BK461"/>
  <c r="BK455"/>
  <c r="BK443"/>
  <c r="J441"/>
  <c r="BK436"/>
  <c r="BK432"/>
  <c r="J430"/>
  <c r="J426"/>
  <c r="BK417"/>
  <c r="BK412"/>
  <c r="BK388"/>
  <c r="J380"/>
  <c r="J362"/>
  <c r="BK353"/>
  <c r="BK346"/>
  <c r="BK340"/>
  <c r="J330"/>
  <c r="J326"/>
  <c r="BK318"/>
  <c r="J297"/>
  <c r="BK291"/>
  <c r="BK286"/>
  <c r="J277"/>
  <c r="J270"/>
  <c r="J267"/>
  <c r="J262"/>
  <c r="BK258"/>
  <c r="J251"/>
  <c r="J238"/>
  <c r="J231"/>
  <c r="J219"/>
  <c r="BK197"/>
  <c r="J193"/>
  <c r="BK187"/>
  <c r="J184"/>
  <c r="J176"/>
  <c r="BK159"/>
  <c r="BK157"/>
  <c r="BK155"/>
  <c r="BK154"/>
  <c r="BK145"/>
  <c r="BK139"/>
  <c r="J129"/>
  <c r="BK123"/>
  <c r="J118"/>
  <c r="J109"/>
  <c i="7" r="J352"/>
  <c r="J342"/>
  <c r="BK305"/>
  <c r="BK302"/>
  <c r="J300"/>
  <c r="BK298"/>
  <c r="BK290"/>
  <c r="J288"/>
  <c r="J286"/>
  <c r="J283"/>
  <c r="BK278"/>
  <c r="J275"/>
  <c r="BK272"/>
  <c r="J265"/>
  <c r="J263"/>
  <c r="BK258"/>
  <c r="J253"/>
  <c r="BK237"/>
  <c r="J221"/>
  <c r="J213"/>
  <c r="BK196"/>
  <c r="BK181"/>
  <c r="J167"/>
  <c r="J159"/>
  <c r="BK153"/>
  <c r="BK140"/>
  <c r="J134"/>
  <c r="BK123"/>
  <c r="J111"/>
  <c i="6" r="BK136"/>
  <c r="BK132"/>
  <c i="2" r="J575"/>
  <c r="BK567"/>
  <c r="J552"/>
  <c r="J546"/>
  <c r="BK528"/>
  <c r="BK510"/>
  <c r="BK487"/>
  <c r="BK468"/>
  <c r="BK464"/>
  <c r="BK457"/>
  <c r="J453"/>
  <c r="J447"/>
  <c r="J432"/>
  <c r="BK426"/>
  <c r="BK420"/>
  <c r="J417"/>
  <c r="BK414"/>
  <c r="J406"/>
  <c r="J397"/>
  <c r="J388"/>
  <c r="BK374"/>
  <c r="BK357"/>
  <c r="J351"/>
  <c r="BK335"/>
  <c r="J319"/>
  <c r="J317"/>
  <c r="J313"/>
  <c r="BK306"/>
  <c r="J304"/>
  <c r="BK299"/>
  <c r="J293"/>
  <c r="BK289"/>
  <c r="BK284"/>
  <c r="BK268"/>
  <c r="J260"/>
  <c r="J256"/>
  <c r="J233"/>
  <c r="J223"/>
  <c r="BK215"/>
  <c r="BK193"/>
  <c r="J172"/>
  <c r="J163"/>
  <c r="BK142"/>
  <c r="BK125"/>
  <c r="BK115"/>
  <c r="BK107"/>
  <c i="1" r="AS54"/>
  <c i="6" r="BK100"/>
  <c r="BK93"/>
  <c r="BK90"/>
  <c r="BK88"/>
  <c r="J83"/>
  <c r="J80"/>
  <c i="5" r="J206"/>
  <c r="BK200"/>
  <c r="J193"/>
  <c r="BK182"/>
  <c r="BK178"/>
  <c r="BK175"/>
  <c r="BK169"/>
  <c r="BK165"/>
  <c r="J162"/>
  <c r="BK158"/>
  <c r="J155"/>
  <c r="BK151"/>
  <c r="J148"/>
  <c r="BK144"/>
  <c r="BK140"/>
  <c r="J136"/>
  <c r="J131"/>
  <c r="J116"/>
  <c r="J103"/>
  <c r="J96"/>
  <c r="BK92"/>
  <c r="J88"/>
  <c i="4" r="BK214"/>
  <c r="BK212"/>
  <c r="J210"/>
  <c r="J207"/>
  <c r="BK203"/>
  <c r="BK200"/>
  <c r="BK198"/>
  <c r="J195"/>
  <c r="J192"/>
  <c r="J189"/>
  <c r="J186"/>
  <c r="J179"/>
  <c r="J176"/>
  <c r="J168"/>
  <c r="BK164"/>
  <c r="BK153"/>
  <c r="J147"/>
  <c r="J141"/>
  <c r="J137"/>
  <c r="BK132"/>
  <c r="J125"/>
  <c r="BK121"/>
  <c r="BK114"/>
  <c r="J108"/>
  <c r="BK102"/>
  <c i="3" r="J137"/>
  <c r="J128"/>
  <c r="BK123"/>
  <c r="BK120"/>
  <c r="J117"/>
  <c r="BK114"/>
  <c r="BK111"/>
  <c r="J108"/>
  <c r="J105"/>
  <c r="J102"/>
  <c r="J99"/>
  <c r="BK96"/>
  <c r="J94"/>
  <c r="J90"/>
  <c i="2" r="BK548"/>
  <c r="J530"/>
  <c r="BK503"/>
  <c r="J473"/>
  <c r="J464"/>
  <c r="J461"/>
  <c r="BK447"/>
  <c r="J436"/>
  <c r="BK430"/>
  <c r="J420"/>
  <c r="J412"/>
  <c r="J404"/>
  <c r="BK390"/>
  <c r="BK362"/>
  <c r="BK355"/>
  <c r="BK330"/>
  <c r="BK323"/>
  <c r="BK295"/>
  <c r="BK288"/>
  <c r="J279"/>
  <c r="J274"/>
  <c r="BK267"/>
  <c r="J264"/>
  <c r="J244"/>
  <c r="J235"/>
  <c r="J226"/>
  <c r="J211"/>
  <c r="BK184"/>
  <c r="J174"/>
  <c r="BK163"/>
  <c r="J154"/>
  <c r="J142"/>
  <c r="J125"/>
  <c r="J103"/>
  <c i="8" r="J114"/>
  <c r="BK101"/>
  <c r="BK96"/>
  <c r="J92"/>
  <c r="J89"/>
  <c r="J84"/>
  <c i="7" r="J361"/>
  <c r="BK350"/>
  <c r="BK343"/>
  <c r="BK341"/>
  <c r="BK339"/>
  <c r="BK297"/>
  <c r="BK292"/>
  <c r="J291"/>
  <c r="BK288"/>
  <c r="BK282"/>
  <c r="BK270"/>
  <c r="J262"/>
  <c r="J254"/>
  <c r="BK247"/>
  <c r="J235"/>
  <c r="BK230"/>
  <c r="J218"/>
  <c r="BK207"/>
  <c r="BK190"/>
  <c r="J174"/>
  <c r="BK157"/>
  <c r="J146"/>
  <c r="J138"/>
  <c r="J123"/>
  <c r="J113"/>
  <c r="J97"/>
  <c i="6" r="J133"/>
  <c r="BK128"/>
  <c r="BK125"/>
  <c r="J122"/>
  <c r="J119"/>
  <c r="BK116"/>
  <c r="BK114"/>
  <c r="BK110"/>
  <c r="BK109"/>
  <c r="J106"/>
  <c r="BK103"/>
  <c r="J100"/>
  <c r="BK97"/>
  <c r="BK94"/>
  <c r="BK91"/>
  <c r="BK87"/>
  <c r="J84"/>
  <c r="J81"/>
  <c i="5" r="BK206"/>
  <c r="J200"/>
  <c r="BK193"/>
  <c r="J182"/>
  <c r="BK177"/>
  <c r="J172"/>
  <c r="J163"/>
  <c r="J158"/>
  <c r="BK153"/>
  <c r="BK148"/>
  <c r="J142"/>
  <c r="BK136"/>
  <c r="BK126"/>
  <c r="BK103"/>
  <c r="BK94"/>
  <c r="BK88"/>
  <c i="4" r="BK213"/>
  <c r="BK210"/>
  <c r="BK204"/>
  <c r="J200"/>
  <c r="BK195"/>
  <c r="J190"/>
  <c r="BK186"/>
  <c r="BK179"/>
  <c r="J171"/>
  <c r="J166"/>
  <c r="J159"/>
  <c r="J143"/>
  <c r="BK137"/>
  <c r="J133"/>
  <c r="BK129"/>
  <c r="BK125"/>
  <c r="BK119"/>
  <c r="BK110"/>
  <c r="BK104"/>
  <c r="BK98"/>
  <c i="3" r="BK135"/>
  <c r="J125"/>
  <c i="8" r="BK114"/>
  <c r="BK108"/>
  <c r="J107"/>
  <c r="BK105"/>
  <c r="J103"/>
  <c r="J101"/>
  <c r="J96"/>
  <c r="BK92"/>
  <c r="BK84"/>
  <c i="7" r="J357"/>
  <c r="J350"/>
  <c r="J345"/>
  <c r="BK283"/>
  <c r="BK281"/>
  <c r="BK279"/>
  <c r="J277"/>
  <c r="BK275"/>
  <c r="BK273"/>
  <c r="J270"/>
  <c r="BK263"/>
  <c r="J251"/>
  <c r="J242"/>
  <c r="J238"/>
  <c r="J232"/>
  <c r="J227"/>
  <c r="BK213"/>
  <c r="J207"/>
  <c r="J187"/>
  <c r="BK183"/>
  <c i="3" r="J123"/>
  <c r="J121"/>
  <c r="BK119"/>
  <c r="BK117"/>
  <c r="BK115"/>
  <c r="BK113"/>
  <c r="J111"/>
  <c r="BK109"/>
  <c r="BK107"/>
  <c r="BK105"/>
  <c r="BK103"/>
  <c r="J101"/>
  <c r="BK99"/>
  <c r="BK98"/>
  <c r="J96"/>
  <c r="BK94"/>
  <c r="BK90"/>
  <c r="J86"/>
  <c i="2" r="BK575"/>
  <c r="J561"/>
  <c r="BK559"/>
  <c r="BK550"/>
  <c r="BK546"/>
  <c r="BK530"/>
  <c r="J503"/>
  <c r="BK473"/>
  <c r="BK466"/>
  <c r="J462"/>
  <c r="J457"/>
  <c r="J445"/>
  <c r="J442"/>
  <c r="BK439"/>
  <c r="BK434"/>
  <c r="BK431"/>
  <c r="BK428"/>
  <c r="BK424"/>
  <c r="J414"/>
  <c r="J396"/>
  <c r="J386"/>
  <c r="BK370"/>
  <c r="J355"/>
  <c r="BK351"/>
  <c r="J342"/>
  <c r="J335"/>
  <c r="BK328"/>
  <c r="BK321"/>
  <c r="BK317"/>
  <c r="BK293"/>
  <c r="J290"/>
  <c r="BK280"/>
  <c r="BK272"/>
  <c r="J268"/>
  <c r="BK264"/>
  <c r="J259"/>
  <c r="BK256"/>
  <c r="BK244"/>
  <c r="BK235"/>
  <c r="BK223"/>
  <c r="J215"/>
  <c i="7" r="BK344"/>
  <c r="J303"/>
  <c r="BK301"/>
  <c r="BK296"/>
  <c r="J293"/>
  <c r="J289"/>
  <c r="BK286"/>
  <c r="J284"/>
  <c r="J279"/>
  <c r="J276"/>
  <c r="J273"/>
  <c r="J269"/>
  <c r="BK260"/>
  <c r="J256"/>
  <c r="BK240"/>
  <c r="BK235"/>
  <c r="J224"/>
  <c r="BK215"/>
  <c r="J190"/>
  <c r="BK174"/>
  <c r="J165"/>
  <c r="J157"/>
  <c r="BK151"/>
  <c r="BK144"/>
  <c r="BK138"/>
  <c r="J118"/>
  <c i="6" r="J137"/>
  <c r="BK133"/>
  <c i="5" r="F34"/>
  <c i="2" r="J321"/>
  <c r="BK315"/>
  <c r="BK313"/>
  <c r="J307"/>
  <c r="BK304"/>
  <c r="J302"/>
  <c r="J295"/>
  <c r="J291"/>
  <c r="J286"/>
  <c r="BK276"/>
  <c r="BK265"/>
  <c r="BK259"/>
  <c r="J254"/>
  <c r="BK226"/>
  <c r="J217"/>
  <c r="BK211"/>
  <c r="BK178"/>
  <c r="BK170"/>
  <c r="J159"/>
  <c r="BK134"/>
  <c r="J123"/>
  <c r="BK110"/>
  <c r="J105"/>
  <c l="1" r="P102"/>
  <c r="T102"/>
  <c r="R117"/>
  <c r="P141"/>
  <c r="BK186"/>
  <c r="J186"/>
  <c r="J66"/>
  <c r="R186"/>
  <c r="P278"/>
  <c r="BK301"/>
  <c r="J301"/>
  <c r="J70"/>
  <c r="BK320"/>
  <c r="J320"/>
  <c r="J71"/>
  <c r="P356"/>
  <c i="6" r="P79"/>
  <c i="1" r="AU59"/>
  <c i="7" r="R110"/>
  <c r="P125"/>
  <c r="P148"/>
  <c i="8" r="BK83"/>
  <c r="J83"/>
  <c r="J61"/>
  <c i="2" r="BK102"/>
  <c r="BK117"/>
  <c r="J117"/>
  <c r="J62"/>
  <c r="BK141"/>
  <c r="J141"/>
  <c r="J63"/>
  <c r="T141"/>
  <c r="P169"/>
  <c r="T169"/>
  <c r="P182"/>
  <c r="T182"/>
  <c r="P186"/>
  <c r="BK278"/>
  <c r="J278"/>
  <c r="J67"/>
  <c r="R278"/>
  <c r="R301"/>
  <c r="P320"/>
  <c r="BK356"/>
  <c r="J356"/>
  <c r="J72"/>
  <c r="T356"/>
  <c r="P415"/>
  <c r="T415"/>
  <c r="P425"/>
  <c r="T425"/>
  <c r="R446"/>
  <c r="T446"/>
  <c r="P456"/>
  <c r="BK465"/>
  <c r="J465"/>
  <c r="J77"/>
  <c r="R465"/>
  <c r="BK490"/>
  <c r="J490"/>
  <c r="J78"/>
  <c r="R490"/>
  <c r="BK568"/>
  <c r="J568"/>
  <c r="J79"/>
  <c r="R568"/>
  <c i="7" r="P110"/>
  <c r="BK125"/>
  <c r="J125"/>
  <c r="J62"/>
  <c r="T125"/>
  <c r="R148"/>
  <c r="BK169"/>
  <c r="J169"/>
  <c r="J64"/>
  <c r="P169"/>
  <c r="T169"/>
  <c r="P176"/>
  <c r="R176"/>
  <c r="P206"/>
  <c r="R206"/>
  <c r="BK234"/>
  <c r="J234"/>
  <c r="J69"/>
  <c r="R234"/>
  <c r="T234"/>
  <c r="P241"/>
  <c r="T241"/>
  <c r="P347"/>
  <c r="T347"/>
  <c r="BK355"/>
  <c r="J355"/>
  <c r="J73"/>
  <c r="P355"/>
  <c r="P354"/>
  <c r="T355"/>
  <c r="T354"/>
  <c r="BK360"/>
  <c r="BK359"/>
  <c r="J359"/>
  <c r="J74"/>
  <c r="T360"/>
  <c r="T359"/>
  <c i="8" r="P83"/>
  <c r="P82"/>
  <c r="P81"/>
  <c i="1" r="AU61"/>
  <c i="3" r="BK134"/>
  <c r="BK133"/>
  <c r="J133"/>
  <c r="J64"/>
  <c r="T134"/>
  <c r="T133"/>
  <c r="T85"/>
  <c i="4" r="P95"/>
  <c r="T95"/>
  <c r="P116"/>
  <c r="T116"/>
  <c r="R158"/>
  <c r="T158"/>
  <c r="P163"/>
  <c r="T163"/>
  <c r="BK173"/>
  <c r="J173"/>
  <c r="J66"/>
  <c r="R173"/>
  <c r="BK181"/>
  <c r="J181"/>
  <c r="J67"/>
  <c r="R181"/>
  <c r="BK185"/>
  <c r="R185"/>
  <c r="BK191"/>
  <c r="J191"/>
  <c r="J70"/>
  <c r="P191"/>
  <c r="R191"/>
  <c r="BK199"/>
  <c r="J199"/>
  <c r="J71"/>
  <c r="P199"/>
  <c r="R199"/>
  <c r="T199"/>
  <c r="BK206"/>
  <c r="J206"/>
  <c r="J73"/>
  <c r="P206"/>
  <c r="P205"/>
  <c r="R206"/>
  <c r="R205"/>
  <c r="T206"/>
  <c r="T205"/>
  <c i="5" r="BK87"/>
  <c r="J87"/>
  <c r="J61"/>
  <c r="R87"/>
  <c r="BK171"/>
  <c r="J171"/>
  <c r="J62"/>
  <c r="R171"/>
  <c r="BK185"/>
  <c r="J185"/>
  <c r="J63"/>
  <c r="R185"/>
  <c r="BK202"/>
  <c r="J202"/>
  <c r="J64"/>
  <c r="R202"/>
  <c i="6" r="BK79"/>
  <c r="J79"/>
  <c r="J59"/>
  <c r="T79"/>
  <c i="7" r="BK110"/>
  <c r="J110"/>
  <c r="J61"/>
  <c r="T110"/>
  <c r="R125"/>
  <c r="BK148"/>
  <c r="J148"/>
  <c r="J63"/>
  <c r="T148"/>
  <c r="R169"/>
  <c r="BK176"/>
  <c r="J176"/>
  <c r="J65"/>
  <c r="T176"/>
  <c r="BK206"/>
  <c r="J206"/>
  <c r="J68"/>
  <c r="T206"/>
  <c r="T205"/>
  <c r="P234"/>
  <c r="BK241"/>
  <c r="J241"/>
  <c r="J70"/>
  <c r="R241"/>
  <c r="BK347"/>
  <c r="J347"/>
  <c r="J71"/>
  <c r="R347"/>
  <c r="R355"/>
  <c r="R354"/>
  <c r="P360"/>
  <c r="P359"/>
  <c r="R360"/>
  <c r="R359"/>
  <c i="8" r="R83"/>
  <c r="R82"/>
  <c r="R81"/>
  <c i="2" r="R102"/>
  <c r="P117"/>
  <c r="T117"/>
  <c r="R141"/>
  <c r="BK169"/>
  <c r="J169"/>
  <c r="J64"/>
  <c r="R169"/>
  <c r="BK182"/>
  <c r="J182"/>
  <c r="J65"/>
  <c r="R182"/>
  <c r="T186"/>
  <c r="T278"/>
  <c r="P301"/>
  <c r="T301"/>
  <c r="R320"/>
  <c r="T320"/>
  <c r="R356"/>
  <c r="BK415"/>
  <c r="J415"/>
  <c r="J73"/>
  <c r="R415"/>
  <c r="BK425"/>
  <c r="J425"/>
  <c r="J74"/>
  <c r="R425"/>
  <c r="BK446"/>
  <c r="J446"/>
  <c r="J75"/>
  <c r="P446"/>
  <c r="BK456"/>
  <c r="J456"/>
  <c r="J76"/>
  <c r="R456"/>
  <c r="T456"/>
  <c r="P465"/>
  <c r="T465"/>
  <c r="P490"/>
  <c r="T490"/>
  <c r="P568"/>
  <c r="T568"/>
  <c i="3" r="P134"/>
  <c r="P133"/>
  <c r="P85"/>
  <c i="1" r="AU56"/>
  <c i="3" r="R134"/>
  <c r="R133"/>
  <c r="R85"/>
  <c i="4" r="BK95"/>
  <c r="J95"/>
  <c r="J61"/>
  <c r="R95"/>
  <c r="BK116"/>
  <c r="J116"/>
  <c r="J62"/>
  <c r="R116"/>
  <c r="BK158"/>
  <c r="J158"/>
  <c r="J63"/>
  <c r="P158"/>
  <c r="BK163"/>
  <c r="J163"/>
  <c r="J64"/>
  <c r="R163"/>
  <c r="P173"/>
  <c r="T173"/>
  <c r="P181"/>
  <c r="T181"/>
  <c r="P185"/>
  <c r="P184"/>
  <c r="T185"/>
  <c r="T191"/>
  <c i="5" r="P87"/>
  <c r="T87"/>
  <c r="P171"/>
  <c r="T171"/>
  <c r="P185"/>
  <c r="T185"/>
  <c r="P202"/>
  <c r="T202"/>
  <c i="6" r="R79"/>
  <c i="8" r="T83"/>
  <c r="T82"/>
  <c r="T81"/>
  <c i="2" r="E48"/>
  <c r="F55"/>
  <c r="J96"/>
  <c r="BE105"/>
  <c r="BE109"/>
  <c r="BE123"/>
  <c r="BE129"/>
  <c r="BE145"/>
  <c r="BE154"/>
  <c r="BE157"/>
  <c r="BE163"/>
  <c r="BE172"/>
  <c r="BE176"/>
  <c r="BE187"/>
  <c r="BE197"/>
  <c r="BE217"/>
  <c r="BE223"/>
  <c r="BE235"/>
  <c r="BE237"/>
  <c r="BE244"/>
  <c r="BE254"/>
  <c r="BE258"/>
  <c r="BE260"/>
  <c r="BE264"/>
  <c r="BE267"/>
  <c r="BE272"/>
  <c r="BE274"/>
  <c r="BE277"/>
  <c r="BE280"/>
  <c r="BE284"/>
  <c r="BE286"/>
  <c r="BE288"/>
  <c r="BE295"/>
  <c r="BE302"/>
  <c r="BE304"/>
  <c r="BE306"/>
  <c r="BE307"/>
  <c r="BE313"/>
  <c r="BE317"/>
  <c r="BE321"/>
  <c r="BE330"/>
  <c r="BE335"/>
  <c r="BE340"/>
  <c r="BE346"/>
  <c r="BE370"/>
  <c r="BE374"/>
  <c r="BE390"/>
  <c r="BE397"/>
  <c r="BE412"/>
  <c r="BE418"/>
  <c r="BE420"/>
  <c r="BE428"/>
  <c r="BE436"/>
  <c r="BE447"/>
  <c r="BE455"/>
  <c r="BE463"/>
  <c r="BE466"/>
  <c r="BE473"/>
  <c r="BE485"/>
  <c r="BE503"/>
  <c r="BE510"/>
  <c r="BE516"/>
  <c r="BE530"/>
  <c r="BE548"/>
  <c r="BE552"/>
  <c r="BE559"/>
  <c r="BE582"/>
  <c r="BK298"/>
  <c r="J298"/>
  <c r="J68"/>
  <c i="6" r="BE131"/>
  <c r="BE132"/>
  <c r="BE135"/>
  <c r="BE137"/>
  <c i="7" r="BE111"/>
  <c r="BE134"/>
  <c r="BE136"/>
  <c r="BE138"/>
  <c r="BE142"/>
  <c r="BE151"/>
  <c r="BE155"/>
  <c r="BE165"/>
  <c r="BE167"/>
  <c r="BE172"/>
  <c r="BE177"/>
  <c r="BE183"/>
  <c r="BE187"/>
  <c r="BE204"/>
  <c r="BE213"/>
  <c r="BE221"/>
  <c r="BE227"/>
  <c r="BE230"/>
  <c r="BE232"/>
  <c r="BE235"/>
  <c r="BE237"/>
  <c r="BE256"/>
  <c r="BE262"/>
  <c r="BE264"/>
  <c r="BE269"/>
  <c r="BE273"/>
  <c r="BE275"/>
  <c r="BE284"/>
  <c r="BE286"/>
  <c r="BE287"/>
  <c r="BE288"/>
  <c r="BE292"/>
  <c r="BE294"/>
  <c r="BE297"/>
  <c r="BE300"/>
  <c r="BE301"/>
  <c r="BE303"/>
  <c r="BE304"/>
  <c r="BE343"/>
  <c r="BE344"/>
  <c i="2" r="J52"/>
  <c r="BE103"/>
  <c r="BE107"/>
  <c r="BE110"/>
  <c r="BE118"/>
  <c r="BE125"/>
  <c r="BE134"/>
  <c r="BE142"/>
  <c r="BE155"/>
  <c r="BE178"/>
  <c r="BE183"/>
  <c r="BE193"/>
  <c r="BE219"/>
  <c r="BE226"/>
  <c r="BE233"/>
  <c r="BE238"/>
  <c r="BE256"/>
  <c r="BE270"/>
  <c r="BE279"/>
  <c r="BE290"/>
  <c r="BE291"/>
  <c r="BE297"/>
  <c r="BE319"/>
  <c r="BE326"/>
  <c r="BE342"/>
  <c r="BE351"/>
  <c r="BE355"/>
  <c r="BE357"/>
  <c r="BE359"/>
  <c r="BE362"/>
  <c r="BE386"/>
  <c r="BE406"/>
  <c r="BE410"/>
  <c r="BE416"/>
  <c r="BE426"/>
  <c r="BE430"/>
  <c r="BE431"/>
  <c r="BE434"/>
  <c r="BE442"/>
  <c r="BE445"/>
  <c r="BE453"/>
  <c r="BE457"/>
  <c r="BE462"/>
  <c r="BE470"/>
  <c r="BE487"/>
  <c r="BE489"/>
  <c r="BE528"/>
  <c r="BE532"/>
  <c r="BE534"/>
  <c r="BE561"/>
  <c r="BE567"/>
  <c r="BE569"/>
  <c r="BE575"/>
  <c r="BK581"/>
  <c r="J581"/>
  <c r="J80"/>
  <c i="3" r="E48"/>
  <c r="J52"/>
  <c r="J54"/>
  <c r="J55"/>
  <c r="BE86"/>
  <c r="BE92"/>
  <c r="BE96"/>
  <c r="BE97"/>
  <c r="BE98"/>
  <c r="BE99"/>
  <c r="BE100"/>
  <c r="BE102"/>
  <c r="BE105"/>
  <c r="BE106"/>
  <c r="BE107"/>
  <c r="BE108"/>
  <c r="BE112"/>
  <c r="BE114"/>
  <c r="BE117"/>
  <c r="BE118"/>
  <c r="BE123"/>
  <c i="7" r="BE185"/>
  <c r="BE190"/>
  <c r="BE196"/>
  <c r="BE198"/>
  <c r="BE218"/>
  <c r="BE224"/>
  <c r="BE251"/>
  <c r="BE253"/>
  <c r="BE254"/>
  <c r="BE270"/>
  <c r="BE271"/>
  <c r="BE274"/>
  <c r="BE276"/>
  <c r="BE277"/>
  <c r="BE278"/>
  <c r="BE279"/>
  <c r="BE280"/>
  <c r="BE281"/>
  <c r="BE350"/>
  <c r="BE356"/>
  <c r="BE357"/>
  <c r="BE361"/>
  <c r="BE366"/>
  <c r="BK96"/>
  <c r="J96"/>
  <c r="J60"/>
  <c r="BK203"/>
  <c r="J203"/>
  <c r="J66"/>
  <c i="8" r="E48"/>
  <c r="F54"/>
  <c r="F55"/>
  <c r="J55"/>
  <c r="BE86"/>
  <c r="BE87"/>
  <c r="BE92"/>
  <c r="BE95"/>
  <c r="BE97"/>
  <c r="BE99"/>
  <c r="BE101"/>
  <c r="BE102"/>
  <c r="BE103"/>
  <c r="BE105"/>
  <c r="BE106"/>
  <c r="BE107"/>
  <c r="BE108"/>
  <c r="BE112"/>
  <c r="BE114"/>
  <c i="3" r="BE124"/>
  <c r="BE125"/>
  <c r="BE128"/>
  <c r="BE132"/>
  <c r="BE135"/>
  <c r="BK127"/>
  <c r="J127"/>
  <c r="J61"/>
  <c r="BK131"/>
  <c r="J131"/>
  <c r="J63"/>
  <c i="4" r="E48"/>
  <c r="F54"/>
  <c r="F55"/>
  <c r="BE96"/>
  <c r="BE98"/>
  <c r="BE102"/>
  <c r="BE108"/>
  <c r="BE114"/>
  <c r="BE117"/>
  <c r="BE121"/>
  <c r="BE125"/>
  <c r="BE126"/>
  <c r="BE127"/>
  <c r="BE131"/>
  <c r="BE135"/>
  <c r="BE137"/>
  <c r="BE139"/>
  <c r="BE143"/>
  <c r="BE153"/>
  <c r="BE159"/>
  <c r="BE161"/>
  <c r="BE166"/>
  <c r="BE171"/>
  <c r="BE174"/>
  <c r="BE176"/>
  <c r="BE182"/>
  <c r="BE183"/>
  <c r="BE187"/>
  <c r="BE190"/>
  <c r="BE194"/>
  <c r="BE195"/>
  <c r="BE198"/>
  <c r="BE200"/>
  <c r="BE201"/>
  <c r="BE203"/>
  <c r="BE204"/>
  <c r="BE209"/>
  <c r="BE210"/>
  <c r="BE212"/>
  <c r="BE213"/>
  <c r="BE214"/>
  <c i="5" r="E48"/>
  <c r="F54"/>
  <c r="J55"/>
  <c r="J79"/>
  <c r="J81"/>
  <c r="BE90"/>
  <c r="BE92"/>
  <c r="BE94"/>
  <c r="BE101"/>
  <c r="BE103"/>
  <c r="BE126"/>
  <c r="BE133"/>
  <c r="BE136"/>
  <c r="BE142"/>
  <c r="BE146"/>
  <c r="BE148"/>
  <c r="BE151"/>
  <c r="BE153"/>
  <c r="BE155"/>
  <c r="BE158"/>
  <c r="BE160"/>
  <c r="BE163"/>
  <c r="BE165"/>
  <c r="BE169"/>
  <c r="BE172"/>
  <c r="BE191"/>
  <c r="BE195"/>
  <c r="BE200"/>
  <c r="BE203"/>
  <c r="BE206"/>
  <c r="BE208"/>
  <c r="BK209"/>
  <c r="J209"/>
  <c r="J65"/>
  <c i="6" r="E48"/>
  <c r="F54"/>
  <c r="J55"/>
  <c r="BE82"/>
  <c r="BE84"/>
  <c r="BE86"/>
  <c r="BE88"/>
  <c r="BE89"/>
  <c r="BE90"/>
  <c r="BE94"/>
  <c r="BE96"/>
  <c r="BE97"/>
  <c r="BE98"/>
  <c r="BE100"/>
  <c r="BE101"/>
  <c r="BE102"/>
  <c r="BE103"/>
  <c r="BE104"/>
  <c r="BE108"/>
  <c r="BE109"/>
  <c r="BE110"/>
  <c r="BE111"/>
  <c r="BE113"/>
  <c r="BE114"/>
  <c r="BE116"/>
  <c r="BE119"/>
  <c r="BE120"/>
  <c r="BE122"/>
  <c r="BE124"/>
  <c r="BE126"/>
  <c r="BE127"/>
  <c r="BE128"/>
  <c r="BE133"/>
  <c r="BE134"/>
  <c i="7" r="E48"/>
  <c r="J52"/>
  <c r="F54"/>
  <c r="J55"/>
  <c r="J91"/>
  <c r="BE106"/>
  <c r="BE113"/>
  <c r="BE126"/>
  <c r="BE146"/>
  <c r="BE153"/>
  <c r="BE159"/>
  <c r="BE163"/>
  <c r="BE170"/>
  <c r="BE174"/>
  <c r="BE207"/>
  <c r="BE210"/>
  <c r="BE215"/>
  <c r="BE238"/>
  <c r="BE240"/>
  <c r="BE242"/>
  <c r="BE247"/>
  <c r="BE258"/>
  <c r="BE260"/>
  <c r="BE263"/>
  <c r="BE265"/>
  <c r="BE272"/>
  <c r="BE282"/>
  <c r="BE283"/>
  <c r="BE285"/>
  <c r="BE289"/>
  <c r="BE290"/>
  <c r="BE291"/>
  <c r="BE293"/>
  <c r="BE295"/>
  <c r="BE296"/>
  <c r="BE298"/>
  <c r="BE299"/>
  <c r="BE302"/>
  <c r="BE305"/>
  <c r="BE307"/>
  <c r="BE311"/>
  <c r="BE315"/>
  <c r="BE322"/>
  <c r="BE327"/>
  <c r="BE337"/>
  <c r="BE338"/>
  <c r="BE339"/>
  <c r="BE341"/>
  <c r="BE342"/>
  <c r="BE345"/>
  <c r="BE348"/>
  <c r="BE352"/>
  <c r="BE363"/>
  <c i="8" r="J52"/>
  <c r="J54"/>
  <c r="BE84"/>
  <c r="BE89"/>
  <c r="BE91"/>
  <c r="BE93"/>
  <c r="BE96"/>
  <c r="BE110"/>
  <c r="BE116"/>
  <c r="BE118"/>
  <c r="BE120"/>
  <c i="2" r="F54"/>
  <c r="J55"/>
  <c r="BE115"/>
  <c r="BE139"/>
  <c r="BE146"/>
  <c r="BE159"/>
  <c r="BE165"/>
  <c r="BE170"/>
  <c r="BE174"/>
  <c r="BE184"/>
  <c r="BE211"/>
  <c r="BE213"/>
  <c r="BE215"/>
  <c r="BE231"/>
  <c r="BE251"/>
  <c r="BE259"/>
  <c r="BE262"/>
  <c r="BE265"/>
  <c r="BE268"/>
  <c r="BE276"/>
  <c r="BE289"/>
  <c r="BE293"/>
  <c r="BE299"/>
  <c r="BE315"/>
  <c r="BE318"/>
  <c r="BE323"/>
  <c r="BE328"/>
  <c r="BE353"/>
  <c r="BE380"/>
  <c r="BE388"/>
  <c r="BE396"/>
  <c r="BE404"/>
  <c r="BE414"/>
  <c r="BE417"/>
  <c r="BE422"/>
  <c r="BE424"/>
  <c r="BE432"/>
  <c r="BE439"/>
  <c r="BE441"/>
  <c r="BE443"/>
  <c r="BE461"/>
  <c r="BE464"/>
  <c r="BE468"/>
  <c r="BE491"/>
  <c r="BE546"/>
  <c r="BE550"/>
  <c i="3" r="F54"/>
  <c r="F55"/>
  <c r="BE88"/>
  <c r="BE90"/>
  <c r="BE94"/>
  <c r="BE95"/>
  <c r="BE101"/>
  <c r="BE103"/>
  <c r="BE104"/>
  <c r="BE109"/>
  <c r="BE110"/>
  <c r="BE111"/>
  <c r="BE113"/>
  <c r="BE115"/>
  <c r="BE116"/>
  <c r="BE119"/>
  <c r="BE120"/>
  <c r="BE121"/>
  <c r="BE122"/>
  <c r="BE137"/>
  <c i="4" r="J52"/>
  <c r="J54"/>
  <c r="J55"/>
  <c r="BE100"/>
  <c r="BE104"/>
  <c r="BE106"/>
  <c r="BE110"/>
  <c r="BE119"/>
  <c r="BE123"/>
  <c r="BE129"/>
  <c r="BE132"/>
  <c r="BE133"/>
  <c r="BE141"/>
  <c r="BE147"/>
  <c r="BE149"/>
  <c r="BE164"/>
  <c r="BE168"/>
  <c r="BE179"/>
  <c r="BE186"/>
  <c r="BE189"/>
  <c r="BE192"/>
  <c r="BE197"/>
  <c r="BE207"/>
  <c r="BE211"/>
  <c r="BE215"/>
  <c r="BK170"/>
  <c r="J170"/>
  <c r="J65"/>
  <c i="5" r="F55"/>
  <c r="BE88"/>
  <c r="BE96"/>
  <c r="BE110"/>
  <c r="BE116"/>
  <c r="BE131"/>
  <c r="BE138"/>
  <c r="BE140"/>
  <c r="BE144"/>
  <c r="BE149"/>
  <c r="BE157"/>
  <c r="BE162"/>
  <c r="BE166"/>
  <c r="BE175"/>
  <c r="BE177"/>
  <c r="BE178"/>
  <c r="BE180"/>
  <c r="BE182"/>
  <c r="BE186"/>
  <c r="BE193"/>
  <c r="BE198"/>
  <c r="BE210"/>
  <c i="1" r="BA58"/>
  <c i="6" r="J52"/>
  <c r="J54"/>
  <c r="F55"/>
  <c r="BE80"/>
  <c r="BE81"/>
  <c r="BE83"/>
  <c r="BE85"/>
  <c r="BE87"/>
  <c r="BE91"/>
  <c r="BE92"/>
  <c r="BE93"/>
  <c r="BE95"/>
  <c r="BE99"/>
  <c r="BE105"/>
  <c r="BE106"/>
  <c r="BE107"/>
  <c r="BE112"/>
  <c r="BE115"/>
  <c r="BE117"/>
  <c r="BE118"/>
  <c r="BE121"/>
  <c r="BE123"/>
  <c r="BE125"/>
  <c r="BE129"/>
  <c r="BE130"/>
  <c r="BE136"/>
  <c i="7" r="F55"/>
  <c r="BE97"/>
  <c r="BE102"/>
  <c r="BE118"/>
  <c r="BE123"/>
  <c r="BE130"/>
  <c r="BE140"/>
  <c r="BE144"/>
  <c r="BE149"/>
  <c r="BE157"/>
  <c r="BE161"/>
  <c r="BE179"/>
  <c r="BE181"/>
  <c i="2" r="F37"/>
  <c i="1" r="BD55"/>
  <c i="2" r="F36"/>
  <c i="1" r="BC55"/>
  <c i="2" r="J34"/>
  <c i="1" r="AW55"/>
  <c i="3" r="F37"/>
  <c i="1" r="BD56"/>
  <c i="6" r="J34"/>
  <c i="1" r="AW59"/>
  <c i="3" r="F35"/>
  <c i="1" r="BB56"/>
  <c i="7" r="J34"/>
  <c i="1" r="AW60"/>
  <c i="3" r="F34"/>
  <c i="1" r="BA56"/>
  <c i="4" r="J34"/>
  <c i="1" r="AW57"/>
  <c i="8" r="F34"/>
  <c i="1" r="BA61"/>
  <c i="8" r="F37"/>
  <c i="1" r="BD61"/>
  <c i="2" r="F35"/>
  <c i="1" r="BB55"/>
  <c i="6" r="F36"/>
  <c i="1" r="BC59"/>
  <c i="7" r="F34"/>
  <c i="1" r="BA60"/>
  <c i="8" r="F36"/>
  <c i="1" r="BC61"/>
  <c i="3" r="F36"/>
  <c i="1" r="BC56"/>
  <c i="4" r="F36"/>
  <c i="1" r="BC57"/>
  <c i="7" r="F35"/>
  <c i="1" r="BB60"/>
  <c i="5" r="F37"/>
  <c i="1" r="BD58"/>
  <c i="2" r="F34"/>
  <c i="1" r="BA55"/>
  <c i="6" r="F35"/>
  <c i="1" r="BB59"/>
  <c i="5" r="J34"/>
  <c i="1" r="AW58"/>
  <c i="8" r="J34"/>
  <c i="1" r="AW61"/>
  <c i="4" r="F34"/>
  <c i="1" r="BA57"/>
  <c i="5" r="F35"/>
  <c i="1" r="BB58"/>
  <c i="3" r="J34"/>
  <c i="1" r="AW56"/>
  <c i="4" r="F37"/>
  <c i="1" r="BD57"/>
  <c i="6" r="F37"/>
  <c i="1" r="BD59"/>
  <c i="6" r="F34"/>
  <c i="1" r="BA59"/>
  <c i="7" r="F37"/>
  <c i="1" r="BD60"/>
  <c i="7" r="F36"/>
  <c i="1" r="BC60"/>
  <c i="5" r="F36"/>
  <c i="1" r="BC58"/>
  <c i="8" r="F35"/>
  <c i="1" r="BB61"/>
  <c i="4" r="F35"/>
  <c i="1" r="BB57"/>
  <c i="7" l="1" r="T96"/>
  <c r="T95"/>
  <c i="4" r="T94"/>
  <c i="7" r="P96"/>
  <c r="R96"/>
  <c i="5" r="P86"/>
  <c r="P85"/>
  <c i="1" r="AU58"/>
  <c i="4" r="T184"/>
  <c i="5" r="R86"/>
  <c r="R85"/>
  <c i="4" r="BK184"/>
  <c r="J184"/>
  <c r="J68"/>
  <c i="7" r="P205"/>
  <c r="P95"/>
  <c i="1" r="AU60"/>
  <c i="2" r="R300"/>
  <c i="4" r="T93"/>
  <c i="7" r="R205"/>
  <c r="R95"/>
  <c i="2" r="T101"/>
  <c r="P101"/>
  <c i="5" r="T86"/>
  <c r="T85"/>
  <c i="4" r="R94"/>
  <c i="2" r="T300"/>
  <c r="P300"/>
  <c r="R101"/>
  <c r="R100"/>
  <c i="4" r="R184"/>
  <c r="P94"/>
  <c r="P93"/>
  <c i="1" r="AU57"/>
  <c i="2" r="BK101"/>
  <c r="J101"/>
  <c r="J60"/>
  <c i="8" r="BK82"/>
  <c r="J82"/>
  <c r="J60"/>
  <c i="2" r="J102"/>
  <c r="J61"/>
  <c r="BK300"/>
  <c r="J300"/>
  <c r="J69"/>
  <c i="7" r="BK205"/>
  <c r="J205"/>
  <c r="J67"/>
  <c r="J360"/>
  <c r="J75"/>
  <c i="3" r="BK126"/>
  <c r="J126"/>
  <c r="J60"/>
  <c r="J134"/>
  <c r="J65"/>
  <c i="4" r="BK94"/>
  <c r="J94"/>
  <c r="J60"/>
  <c r="J185"/>
  <c r="J69"/>
  <c r="BK205"/>
  <c r="J205"/>
  <c r="J72"/>
  <c i="5" r="BK86"/>
  <c r="J86"/>
  <c r="J60"/>
  <c i="7" r="BK354"/>
  <c r="J354"/>
  <c r="J72"/>
  <c i="3" r="BK130"/>
  <c r="J130"/>
  <c r="J62"/>
  <c i="6" r="J33"/>
  <c i="1" r="AV59"/>
  <c r="AT59"/>
  <c i="2" r="F33"/>
  <c i="1" r="AZ55"/>
  <c i="3" r="F33"/>
  <c i="1" r="AZ56"/>
  <c i="4" r="J33"/>
  <c i="1" r="AV57"/>
  <c r="AT57"/>
  <c i="7" r="F33"/>
  <c i="1" r="AZ60"/>
  <c i="6" r="F33"/>
  <c i="1" r="AZ59"/>
  <c r="BA54"/>
  <c r="W30"/>
  <c i="2" r="J33"/>
  <c i="1" r="AV55"/>
  <c r="AT55"/>
  <c i="4" r="F33"/>
  <c i="1" r="AZ57"/>
  <c i="7" r="J33"/>
  <c i="1" r="AV60"/>
  <c r="AT60"/>
  <c r="BC54"/>
  <c r="W32"/>
  <c r="BD54"/>
  <c r="W33"/>
  <c i="5" r="F33"/>
  <c i="1" r="AZ58"/>
  <c i="6" r="J30"/>
  <c i="1" r="AG59"/>
  <c r="AN59"/>
  <c i="8" r="J33"/>
  <c i="1" r="AV61"/>
  <c r="AT61"/>
  <c i="5" r="J33"/>
  <c i="1" r="AV58"/>
  <c r="AT58"/>
  <c i="8" r="F33"/>
  <c i="1" r="AZ61"/>
  <c r="BB54"/>
  <c r="W31"/>
  <c i="3" r="J33"/>
  <c i="1" r="AV56"/>
  <c r="AT56"/>
  <c i="4" l="1" r="R93"/>
  <c i="2" r="T100"/>
  <c r="P100"/>
  <c i="1" r="AU55"/>
  <c i="6" r="J39"/>
  <c i="7" r="BK95"/>
  <c r="J95"/>
  <c i="3" r="BK85"/>
  <c r="J85"/>
  <c r="J59"/>
  <c i="2" r="BK100"/>
  <c r="J100"/>
  <c i="8" r="BK81"/>
  <c r="J81"/>
  <c r="J59"/>
  <c i="4" r="BK93"/>
  <c r="J93"/>
  <c r="J59"/>
  <c i="5" r="BK85"/>
  <c r="J85"/>
  <c r="J59"/>
  <c i="1" r="AX54"/>
  <c i="2" r="J30"/>
  <c i="1" r="AG55"/>
  <c r="AN55"/>
  <c r="AY54"/>
  <c r="AU54"/>
  <c i="7" r="J30"/>
  <c i="1" r="AG60"/>
  <c r="AN60"/>
  <c r="AZ54"/>
  <c r="W29"/>
  <c r="AW54"/>
  <c r="AK30"/>
  <c i="2" l="1" r="J59"/>
  <c i="7" r="J59"/>
  <c i="2" r="J39"/>
  <c i="7" r="J39"/>
  <c i="3" r="J30"/>
  <c i="1" r="AG56"/>
  <c r="AN56"/>
  <c r="AV54"/>
  <c r="AK29"/>
  <c i="8" r="J30"/>
  <c i="1" r="AG61"/>
  <c r="AN61"/>
  <c i="4" r="J30"/>
  <c i="1" r="AG57"/>
  <c r="AN57"/>
  <c i="5" r="J30"/>
  <c i="1" r="AG58"/>
  <c r="AN58"/>
  <c i="3" l="1" r="J39"/>
  <c i="8" r="J39"/>
  <c i="4" r="J39"/>
  <c i="5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<sst xmlns="http://schemas.openxmlformats.org/spreadsheetml/2006/main">
  <si>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</si>
  <si>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</si>
  <si>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</si>
  <si>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</si>
  <si>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</si>
  <si>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{5c3f2f1d-c169-4cb9-bc9d-b54c1a71fe22}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</si>
  <si>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</si>
  <si>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</si>
  <si>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</si>
  <si>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</si>
  <si>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</si>
  <si>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</si>
  <si>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</si>
  <si>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</si>
  <si>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</si>
  <si>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</si>
  <si>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</si>
  <si>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VH uzel Vnorovy - křížení Baťova kanálu s Moravou_UPRAVA</t>
  </si>
  <si>
    <t>KSO:</t>
  </si>
  <si>
    <t/>
  </si>
  <si>
    <t>CC-CZ:</t>
  </si>
  <si>
    <t>Místo:</t>
  </si>
  <si>
    <t xml:space="preserve"> </t>
  </si>
  <si>
    <t>Datum:</t>
  </si>
  <si>
    <t>16. 3. 2021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</si>
  <si>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</si>
  <si>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</si>
  <si>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</si>
  <si>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</si>
  <si>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</si>
  <si>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</si>
  <si>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</si>
  <si>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</si>
  <si>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</si>
  <si>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</si>
  <si>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</si>
  <si>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</si>
  <si>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</si>
  <si>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</si>
  <si>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</si>
  <si>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</si>
  <si>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</si>
  <si>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</si>
  <si>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</si>
  <si>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</si>
  <si>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</si>
  <si>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</si>
  <si>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</si>
  <si>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</si>
  <si>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</si>
  <si>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</si>
  <si>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</si>
  <si>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</si>
  <si>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</si>
  <si>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</si>
  <si>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</si>
  <si>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</si>
  <si>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</si>
  <si>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</si>
  <si>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</si>
  <si>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</si>
  <si>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</si>
  <si>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</si>
  <si>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</si>
  <si>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</si>
  <si>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</si>
  <si>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</si>
  <si>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</si>
  <si>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</si>
  <si>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</si>
  <si>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</si>
  <si>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</si>
  <si>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</si>
  <si>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</si>
  <si>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002a</t>
  </si>
  <si>
    <t>Zázemí - ASR</t>
  </si>
  <si>
    <t>STA</t>
  </si>
  <si>
    <t>1</t>
  </si>
  <si>
    <t>{f7619435-5bf9-4cd7-9455-0c43ad873ef5}</t>
  </si>
  <si>
    <t>2</t>
  </si>
  <si>
    <t>002c</t>
  </si>
  <si>
    <t>Zázemí elektro</t>
  </si>
  <si>
    <t>{3dfaecbc-526e-4358-acda-695cd5965d65}</t>
  </si>
  <si>
    <t>003</t>
  </si>
  <si>
    <t>Studna</t>
  </si>
  <si>
    <t>{0d0a1057-0ffe-4221-b0dd-45c4a53a85e7}</t>
  </si>
  <si>
    <t>004</t>
  </si>
  <si>
    <t>Hráz řeky Moravy</t>
  </si>
  <si>
    <t>{80edadad-5e10-41e8-bfee-936b23fd760d}</t>
  </si>
  <si>
    <t>002b</t>
  </si>
  <si>
    <t>ZTI Zázemí, přípojky</t>
  </si>
  <si>
    <t>{3eab2a1a-70f2-496e-a7bb-0abdac895478}</t>
  </si>
  <si>
    <t>001</t>
  </si>
  <si>
    <t>Transborder</t>
  </si>
  <si>
    <t>{81aa92df-1d1a-4eef-adab-5f0bc921d384}</t>
  </si>
  <si>
    <t>VRN</t>
  </si>
  <si>
    <t>Vedlejší rozpočtové náklady</t>
  </si>
  <si>
    <t>{44e6b458-cb69-4a91-9b92-e5daee80faa2}</t>
  </si>
  <si>
    <t>KRYCÍ LIST SOUPISU PRACÍ</t>
  </si>
  <si>
    <t>Objekt:</t>
  </si>
  <si>
    <t>002a - Zázemí - ASR</t>
  </si>
  <si>
    <t>Vnorovy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</si>
  <si>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</si>
  <si>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</si>
  <si>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</si>
  <si>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</si>
  <si>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</si>
  <si>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</si>
  <si>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</si>
  <si>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</si>
  <si>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</si>
  <si>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</si>
  <si>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</si>
  <si>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</si>
  <si>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</si>
  <si>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</si>
  <si>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</si>
  <si>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</si>
  <si>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</si>
  <si>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</si>
  <si>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</si>
  <si>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</si>
  <si>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</si>
  <si>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</si>
  <si>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</si>
  <si>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</si>
  <si>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</si>
  <si>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</si>
  <si>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</si>
  <si>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</si>
  <si>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</si>
  <si>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</si>
  <si>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</si>
  <si>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</si>
  <si>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</si>
  <si>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</si>
  <si>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</si>
  <si>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</si>
  <si>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</si>
  <si>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</si>
  <si>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</si>
  <si>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</si>
  <si>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</si>
  <si>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</si>
  <si>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</si>
  <si>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121151105</t>
  </si>
  <si>
    <t>Sejmutí ornice strojně při souvislé ploše do 100 m2, tl. vrstvy přes 250 do 300 mm</t>
  </si>
  <si>
    <t>m2</t>
  </si>
  <si>
    <t>CS ÚRS 2021 01</t>
  </si>
  <si>
    <t>4</t>
  </si>
  <si>
    <t>749054500</t>
  </si>
  <si>
    <t>VV</t>
  </si>
  <si>
    <t>"zázemí+přístupové cesty, hl. 0,3" 545*0,3</t>
  </si>
  <si>
    <t>131151103</t>
  </si>
  <si>
    <t>Hloubení nezapažených jam a zářezů strojně s urovnáním dna do předepsaného profilu a spádu v hornině třídy těžitelnosti I skupiny 1 a 2 přes 50 do 100 m3</t>
  </si>
  <si>
    <t>m3</t>
  </si>
  <si>
    <t>-192493536</t>
  </si>
  <si>
    <t>"zázemí - výkop pro základy" 156*0,7</t>
  </si>
  <si>
    <t>159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</si>
  <si>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</si>
  <si>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</si>
  <si>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-1865934540</t>
  </si>
  <si>
    <t>"zbývající zemina pro zázemí"46,17</t>
  </si>
  <si>
    <t>160</t>
  </si>
  <si>
    <t>167151101</t>
  </si>
  <si>
    <t>Nakládání, skládání a překládání neulehlého výkopku nebo sypaniny strojně nakládání, množství do 100 m3, z horniny třídy těžitelnosti I, skupiny 1 až 3</t>
  </si>
  <si>
    <t>988247880</t>
  </si>
  <si>
    <t>3</t>
  </si>
  <si>
    <t>174151101</t>
  </si>
  <si>
    <t>Zásyp sypaninou z jakékoliv horniny strojně s uložením výkopku ve vrstvách se zhutněním jam, šachet, rýh nebo kolem objektů v těchto vykopávkách</t>
  </si>
  <si>
    <t>2022624822</t>
  </si>
  <si>
    <t>"mezi základy"24*0,8+6,88*0,8</t>
  </si>
  <si>
    <t>"kolem stěn"0,75*15,6+0,85*15,6+4,1*0,85*2</t>
  </si>
  <si>
    <t>"základy sloupy"(0,9*4*0,8-0,5*4*0,8)*5</t>
  </si>
  <si>
    <t>Součet</t>
  </si>
  <si>
    <t>181912112</t>
  </si>
  <si>
    <t>Úprava pláně vyrovnáním výškových rozdílů ručně v hornině třídy těžitelnosti I skupiny 3 se zhutněním</t>
  </si>
  <si>
    <t>-1701733627</t>
  </si>
  <si>
    <t>"plocha pod zázemím"156</t>
  </si>
  <si>
    <t>Zakládání</t>
  </si>
  <si>
    <t>5</t>
  </si>
  <si>
    <t>271532212</t>
  </si>
  <si>
    <t>Podsyp pod základové konstrukce se zhutněním a urovnáním povrchu z kameniva hrubého, frakce 16 - 32 mm</t>
  </si>
  <si>
    <t>-1297163307</t>
  </si>
  <si>
    <t>"podsyp chodník"25,7*0,2</t>
  </si>
  <si>
    <t>"podlaha pergola"48*0,15</t>
  </si>
  <si>
    <t>"podlaha sklaba P1"6,9*0,1+24*0,1</t>
  </si>
  <si>
    <t>6</t>
  </si>
  <si>
    <t>273362021</t>
  </si>
  <si>
    <t>Výztuž základů desek ze svařovaných sítí z drátů typu KARI</t>
  </si>
  <si>
    <t>t</t>
  </si>
  <si>
    <t>883378552</t>
  </si>
  <si>
    <t>"podlaha zázemí+20%prořez"61*7,9*0,001*2</t>
  </si>
  <si>
    <t>7</t>
  </si>
  <si>
    <t>274321117</t>
  </si>
  <si>
    <t>Základové konstrukce z betonu železového pásy, prahy, věnce a ostruhy ve výkopu nebo na hlavách pilot C 25/30</t>
  </si>
  <si>
    <t>CS ÚRS 2020 02</t>
  </si>
  <si>
    <t>2073340126</t>
  </si>
  <si>
    <t>"základ sloupy 5 ks"0,5*0,5*0,8*5</t>
  </si>
  <si>
    <t>"základ zázemí"(19,8+1,35)*0,8</t>
  </si>
  <si>
    <t>8</t>
  </si>
  <si>
    <t>274351121</t>
  </si>
  <si>
    <t>Bednění základů pasů rovné zřízení</t>
  </si>
  <si>
    <t>492085338</t>
  </si>
  <si>
    <t>"základ - boční část, zadní část"25,5*0,8</t>
  </si>
  <si>
    <t>"základ 5 ks pod sloupky"(0,5*4*0,8)*5</t>
  </si>
  <si>
    <t xml:space="preserve">"základ - přední  a vnitřní část"(19,5+2,55+2,55+2,7+2,7+2,55+2,55+9,4+9,4)*0,8</t>
  </si>
  <si>
    <t>9</t>
  </si>
  <si>
    <t>274351122</t>
  </si>
  <si>
    <t>Bednění základů pasů rovné odstranění</t>
  </si>
  <si>
    <t>-727199632</t>
  </si>
  <si>
    <t>10</t>
  </si>
  <si>
    <t>274361821</t>
  </si>
  <si>
    <t>Výztuž základů pasů z betonářské oceli 10 505 (R) nebo BSt 500</t>
  </si>
  <si>
    <t>-910499880</t>
  </si>
  <si>
    <t>"výztuž základů" (0,89*0,001)*(14,3*4+3,95*4)*2</t>
  </si>
  <si>
    <t>Svislé a kompletní konstrukce</t>
  </si>
  <si>
    <t>11</t>
  </si>
  <si>
    <t>311232014</t>
  </si>
  <si>
    <t>Zdivo z cihel pálených nosné z cihel lícových včetně spárování pevnosti P 60, na maltu MVC dl. 290 mm (český formát 290x140x65 mm) plných</t>
  </si>
  <si>
    <t>-1801820174</t>
  </si>
  <si>
    <t>"sloupky z pálených cihel"0,6*0,6*3,3*9*1,2</t>
  </si>
  <si>
    <t>12</t>
  </si>
  <si>
    <t>M</t>
  </si>
  <si>
    <t>54825002</t>
  </si>
  <si>
    <t>kotevní patka tvaru U široká 120x120x4,0 20x250mm</t>
  </si>
  <si>
    <t>kus</t>
  </si>
  <si>
    <t>-831875125</t>
  </si>
  <si>
    <t>13</t>
  </si>
  <si>
    <t>311235161</t>
  </si>
  <si>
    <t>Zdivo jednovrstvé z cihel děrovaných broušených na celoplošnou tenkovrstvou maltu, pevnost cihel přes P10 do P15, tl. zdiva 300 mm</t>
  </si>
  <si>
    <t>-1291064203</t>
  </si>
  <si>
    <t>"odpočet otvorů"-0,8*2*3</t>
  </si>
  <si>
    <t>-1*2</t>
  </si>
  <si>
    <t>-1,1*2</t>
  </si>
  <si>
    <t>-0,9*2</t>
  </si>
  <si>
    <t>-0,9*0,7*4</t>
  </si>
  <si>
    <t>(2,72*3,1+2,78*3,1+1,75*3,1+1,78*3,1+1,73*3,1+2,75*3,1+2,78*3,1*3+2,72*3,1+4,28)*3,1</t>
  </si>
  <si>
    <t>14</t>
  </si>
  <si>
    <t>317168052</t>
  </si>
  <si>
    <t>Překlady keramické vysoké osazené do maltového lože, šířky překladu 70 mm výšky 238 mm, délky 1250 mm</t>
  </si>
  <si>
    <t>1284830471</t>
  </si>
  <si>
    <t>317361821</t>
  </si>
  <si>
    <t>Výztuž překladů, říms, žlabů, žlabových říms, klenbových pásů z betonářské oceli 10 505 (R) nebo BSt 500</t>
  </si>
  <si>
    <t>-1442519116</t>
  </si>
  <si>
    <t>"výztuž překlady"0,035</t>
  </si>
  <si>
    <t>16</t>
  </si>
  <si>
    <t>317998113</t>
  </si>
  <si>
    <t>Izolace tepelná mezi překlady z pěnového polystyrenu výšky 24 cm, tloušťky 80 mm</t>
  </si>
  <si>
    <t>m</t>
  </si>
  <si>
    <t>-1454368216</t>
  </si>
  <si>
    <t>"mezi překlady"12</t>
  </si>
  <si>
    <t>17</t>
  </si>
  <si>
    <t>317998141</t>
  </si>
  <si>
    <t>Izolace tepelná mezi překlady z extrudovaného polystyrenu jakékoliv výšky, tloušťky přes 30 do 50 mm</t>
  </si>
  <si>
    <t>-1111950204</t>
  </si>
  <si>
    <t>"základ - boční část, zadní část"25,5*0,65</t>
  </si>
  <si>
    <t>"základ - přední část"19,5*0,4</t>
  </si>
  <si>
    <t>18</t>
  </si>
  <si>
    <t>342241115</t>
  </si>
  <si>
    <t>Příčky nebo přizdívky jednoduché z cihel nebo příčkovek pálených na maltu MVC nebo MC lícových, včetně spárování dl. 290 mm (český formát 290x140x65 mm) děrovaných, tl. 140 mm</t>
  </si>
  <si>
    <t>992705014</t>
  </si>
  <si>
    <t>2,15*2,3+4,33*2,3+2,9*2,3</t>
  </si>
  <si>
    <t>19</t>
  </si>
  <si>
    <t>342244111.WNR</t>
  </si>
  <si>
    <t>Příčka z cihel Porotherm 11,5 P10 na maltu M5 tloušťky 115 mm</t>
  </si>
  <si>
    <t>1839399743</t>
  </si>
  <si>
    <t>(1,85+1,7+1,2+2,75+1,1+0,97+0,9)*2,3</t>
  </si>
  <si>
    <t>-0,7*2*3</t>
  </si>
  <si>
    <t>Vodorovné konstrukce</t>
  </si>
  <si>
    <t>20</t>
  </si>
  <si>
    <t>417238233</t>
  </si>
  <si>
    <t>Obezdívka ztužujícího věnce keramickými věncovkami bez tepelné izolace jednostranná, výška věnce přes 210 do 250 mm</t>
  </si>
  <si>
    <t>-1061900522</t>
  </si>
  <si>
    <t>"věnec"2*14,05+3,95+3,95+3,95+3,95</t>
  </si>
  <si>
    <t>417321515</t>
  </si>
  <si>
    <t>Ztužující pásy a věnce z betonu železového (bez výztuže) tř. C 25/30</t>
  </si>
  <si>
    <t>2012132718</t>
  </si>
  <si>
    <t>"věnec"(0,25*0,2)*13,7*2+0,25*0,2*3,65*2+3,65*2*0,1*0,25</t>
  </si>
  <si>
    <t>22</t>
  </si>
  <si>
    <t>417361821</t>
  </si>
  <si>
    <t>Výztuž ztužujících pásů a věnců z betonářské oceli 10 505 (R) nebo BSt 500</t>
  </si>
  <si>
    <t>-665177619</t>
  </si>
  <si>
    <t>"výztuž věnce - viz výkres věnce"0,3</t>
  </si>
  <si>
    <t>23</t>
  </si>
  <si>
    <t>451315116</t>
  </si>
  <si>
    <t>Podkladní a výplňové vrstvy z betonu prostého tloušťky do 100 mm, z betonu C 20/25</t>
  </si>
  <si>
    <t>1611550623</t>
  </si>
  <si>
    <t>"podlaha skladba P1"51</t>
  </si>
  <si>
    <t>24</t>
  </si>
  <si>
    <t>451315125</t>
  </si>
  <si>
    <t>Podkladní a výplňové vrstvy z betonu prostého tloušťky do 150 mm, z betonu C 16/20</t>
  </si>
  <si>
    <t>-13444626</t>
  </si>
  <si>
    <t>"základ pod sloupky 5ks"0,7*0,7*0,1*5</t>
  </si>
  <si>
    <t>"pod základem podklad" (19,8+1,3)*0,1</t>
  </si>
  <si>
    <t>Komunikace pozemní</t>
  </si>
  <si>
    <t>25</t>
  </si>
  <si>
    <t>596212220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</si>
  <si>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do 50 m2</t>
  </si>
  <si>
    <t>-530432477</t>
  </si>
  <si>
    <t>26</t>
  </si>
  <si>
    <t>59245213</t>
  </si>
  <si>
    <t>dlažba zámková tvaru I 196x161x80mm přírodní</t>
  </si>
  <si>
    <t>-1465511644</t>
  </si>
  <si>
    <t>48,5*1,03 'Přepočtené koeficientem množství</t>
  </si>
  <si>
    <t>Úpravy povrchů, podlahy a osazování výplní</t>
  </si>
  <si>
    <t>27</t>
  </si>
  <si>
    <t>612142001</t>
  </si>
  <si>
    <t>Potažení vnitřních ploch pletivem v ploše nebo pruzích, na plném podkladu sklovláknitým vtlačením do tmelu stěn</t>
  </si>
  <si>
    <t>204108714</t>
  </si>
  <si>
    <t>"ostění"3,2*0,2*4+5*0,2*4,8*3+0,2*5*3</t>
  </si>
  <si>
    <t>"omítky"172,654</t>
  </si>
  <si>
    <t>"pod střechou" 0,65*(12,9+12,9+2,75+2,75)</t>
  </si>
  <si>
    <t>"na překlad"0,25*(12,9+2,75+2,75+12,9)</t>
  </si>
  <si>
    <t>28</t>
  </si>
  <si>
    <t>612321121</t>
  </si>
  <si>
    <t>Omítka vápenocementová vnitřních ploch nanášená ručně jednovrstvá, tloušťky do 10 mm hladká svislých konstrukcí stěn</t>
  </si>
  <si>
    <t>-1752830996</t>
  </si>
  <si>
    <t>"půdní prostor"0,77*13+0,55*13+3*2</t>
  </si>
  <si>
    <t>(2,72+1,1+1,6+2,75+1,2+1,2+0,45+1,75+1,65+1,65+0,9+1,9+2,15)*2,3</t>
  </si>
  <si>
    <t>29</t>
  </si>
  <si>
    <t>612331111</t>
  </si>
  <si>
    <t>Omítka cementová vnitřních ploch nanášená ručně jednovrstvá, tloušťky do 10 mm hrubá zatřená svislých konstrukcí stěn</t>
  </si>
  <si>
    <t>256940663</t>
  </si>
  <si>
    <t>"místnost.1.01"(2,75+2,72+2,75+2,72)*2,3-2*1-0,9*0,7*2</t>
  </si>
  <si>
    <t>"místnost 1.02." (1,7+1,85+1,2+1,1)*2,3-0,8*2</t>
  </si>
  <si>
    <t>"místnost 1.03." (1,48+1,6+0,95+1,2)*2,3-0,7*2</t>
  </si>
  <si>
    <t>"místnost 1.04"(2,75+1,2+1,2+0,41+1,9+1,6)*2,3-0,7*2-0,7*2-0,8*2-0,9*0,7</t>
  </si>
  <si>
    <t>"místnost 1.05"(2,05+1,1+2,25+0,9)*2,3-0,7*2</t>
  </si>
  <si>
    <t>"místnost 1.06"(1,65+2,25+1,65+1,75)*2,3-1*2</t>
  </si>
  <si>
    <t>"místnost 1.07"(1,1+2+2+1,1)*2,3-0,7*2</t>
  </si>
  <si>
    <t>"místnost 1.08"(1,65+1,95+1,8+1,8+0,9+0,1+0,9)*2,3-0,8*2</t>
  </si>
  <si>
    <t>"místnost 1.09."(1,9+2,2+1+1,65)*2,3-1*2</t>
  </si>
  <si>
    <t>"místnost 1.10"(0,1+0,25+1,9+1,1+1)*2,3-0,7*0,9</t>
  </si>
  <si>
    <t>"ostění okenní a dveřní"0,15*3,2*4+0,15*5*3+0,15*4,8*3</t>
  </si>
  <si>
    <t>30</t>
  </si>
  <si>
    <t>619995001</t>
  </si>
  <si>
    <t>Začištění omítek (s dodáním hmot) kolem oken, dveří, podlah, obkladů apod.</t>
  </si>
  <si>
    <t>1116655702</t>
  </si>
  <si>
    <t>31</t>
  </si>
  <si>
    <t>622131121</t>
  </si>
  <si>
    <t>Podkladní a spojovací vrstva vnějších omítaných ploch penetrace nanášená ručně stěn</t>
  </si>
  <si>
    <t>696204308</t>
  </si>
  <si>
    <t>94,044</t>
  </si>
  <si>
    <t>32</t>
  </si>
  <si>
    <t>622143005</t>
  </si>
  <si>
    <t>Montáž omítkových profilů plastových, pozinkovaných nebo dřevěných upevněných vtlačením do podkladní vrstvy nebo přibitím omítníků</t>
  </si>
  <si>
    <t>1802048409</t>
  </si>
  <si>
    <t>50*2,5+13+13+3+3</t>
  </si>
  <si>
    <t>33</t>
  </si>
  <si>
    <t>56284233</t>
  </si>
  <si>
    <t>omítník PVC tl omítky tl 10mm</t>
  </si>
  <si>
    <t>432262732</t>
  </si>
  <si>
    <t>157*1,05 'Přepočtené koeficientem množství</t>
  </si>
  <si>
    <t>34</t>
  </si>
  <si>
    <t>622252001</t>
  </si>
  <si>
    <t>Montáž profilů kontaktního zateplení zakládacích soklových připevněných hmoždinkami</t>
  </si>
  <si>
    <t>-990793078</t>
  </si>
  <si>
    <t>"pod střechou" 12,9+12,9+2,75+2,75</t>
  </si>
  <si>
    <t>"na překlad"12,9+2,75+2,75+12,9</t>
  </si>
  <si>
    <t>35</t>
  </si>
  <si>
    <t>56280353</t>
  </si>
  <si>
    <t>hmoždinka fasádní 8x140mm s vrutem torx</t>
  </si>
  <si>
    <t>100 kus</t>
  </si>
  <si>
    <t>1777935323</t>
  </si>
  <si>
    <t>3*1,05 'Přepočtené koeficientem množství</t>
  </si>
  <si>
    <t>36</t>
  </si>
  <si>
    <t>622271011</t>
  </si>
  <si>
    <t>Montáž zavěšené odvětrávané fasády na kombinované nosné konstrukci z desek na jednosměrné nosné konstrukci opláštění připevněné mechanickým viditelným spojem, (nýty) stěn s vložením tepelné izolace, tloušťky 60 mm</t>
  </si>
  <si>
    <t>-960576074</t>
  </si>
  <si>
    <t>"přední stěna"8,4+8,6+19,1-1*2*2-0,8*2*3-0,9*2</t>
  </si>
  <si>
    <t>"zadní stěna"8,7+8,5*3-0,7*0,9*2</t>
  </si>
  <si>
    <t>"boční stěny"8,4+8,5-0,9*0,7*2</t>
  </si>
  <si>
    <t>37</t>
  </si>
  <si>
    <t>61191157</t>
  </si>
  <si>
    <t>palubky obkladové modřín profil klasický 24x140mm jakost A/B</t>
  </si>
  <si>
    <t>-301895002</t>
  </si>
  <si>
    <t>74,08*1,25 'Přepočtené koeficientem množství</t>
  </si>
  <si>
    <t>38</t>
  </si>
  <si>
    <t>082</t>
  </si>
  <si>
    <t>Držák klipu provětrávaná fasáda - 10 ks na 2 m2</t>
  </si>
  <si>
    <t>ks</t>
  </si>
  <si>
    <t>657439056</t>
  </si>
  <si>
    <t>"držák klipu na provětrávanou fasádu"370</t>
  </si>
  <si>
    <t>39</t>
  </si>
  <si>
    <t>083</t>
  </si>
  <si>
    <t>Klip na přichycení fasády</t>
  </si>
  <si>
    <t>581285890</t>
  </si>
  <si>
    <t>"klip na přichycení desek"1185</t>
  </si>
  <si>
    <t>40</t>
  </si>
  <si>
    <t>084</t>
  </si>
  <si>
    <t>Mezerníky</t>
  </si>
  <si>
    <t>-1896530186</t>
  </si>
  <si>
    <t>41</t>
  </si>
  <si>
    <t>622274011</t>
  </si>
  <si>
    <t>Montáž profilů zavěšené odvětrávané fasády rohových nebo do spár, na rošt kovový</t>
  </si>
  <si>
    <t>-531775013</t>
  </si>
  <si>
    <t xml:space="preserve">"ohraničení prostoru s provětrávanou fasádou -  L profily"</t>
  </si>
  <si>
    <t>"přední"(2,72+2,78+6,20)*4+2,1*18+0,77*8</t>
  </si>
  <si>
    <t>"zadní"2,1*8+(2,78+2,78+2,78+2,72)*4+0,5*8+3,4+3,4</t>
  </si>
  <si>
    <t>"boční"2,8*4+0,77*2+2,8*4+0,77*2+3,4+3,4</t>
  </si>
  <si>
    <t>42</t>
  </si>
  <si>
    <t>15441063</t>
  </si>
  <si>
    <t>konzola nosného roštu L90 pozink</t>
  </si>
  <si>
    <t>-1653858351</t>
  </si>
  <si>
    <t>"ohraničení prostoru s provětrávanou fasádou - hlinikové L profily"</t>
  </si>
  <si>
    <t>194,88*1,05 'Přepočtené koeficientem množství</t>
  </si>
  <si>
    <t>43</t>
  </si>
  <si>
    <t>622322121</t>
  </si>
  <si>
    <t>Omítka vápenocementová lehčená vnějších ploch nanášená ručně jednovrstvá, tloušťky do 15 mm hladká stěn</t>
  </si>
  <si>
    <t>897592271</t>
  </si>
  <si>
    <t>44</t>
  </si>
  <si>
    <t>629135101</t>
  </si>
  <si>
    <t>Vyrovnávací vrstva z cementové malty pod klempířskými prvky šířky do 150 mm</t>
  </si>
  <si>
    <t>-1705286096</t>
  </si>
  <si>
    <t>45</t>
  </si>
  <si>
    <t>631311115</t>
  </si>
  <si>
    <t>Mazanina z betonu prostého bez zvýšených nároků na prostředí tl. přes 50 do 80 mm tř. C 20/25</t>
  </si>
  <si>
    <t>-959286696</t>
  </si>
  <si>
    <t>"podlaha"51*0,05</t>
  </si>
  <si>
    <t>46</t>
  </si>
  <si>
    <t>631319021</t>
  </si>
  <si>
    <t>Příplatek k cenám mazanin za úpravu povrchu mazaniny přehlazením s poprášením cementem pro konečnou úpravu, mazanina tl. přes 50 do 80 mm (40 kg/m3)</t>
  </si>
  <si>
    <t>-1720818586</t>
  </si>
  <si>
    <t>47</t>
  </si>
  <si>
    <t>632481213</t>
  </si>
  <si>
    <t>Separační vrstva k oddělení podlahových vrstev z polyetylénové fólie</t>
  </si>
  <si>
    <t>-1200568533</t>
  </si>
  <si>
    <t>48</t>
  </si>
  <si>
    <t>54878145</t>
  </si>
  <si>
    <t>spona stěnová z korozivzdorné oceli pro napojení příček a stěn</t>
  </si>
  <si>
    <t>1883811789</t>
  </si>
  <si>
    <t>280</t>
  </si>
  <si>
    <t>49</t>
  </si>
  <si>
    <t>642942611</t>
  </si>
  <si>
    <t>Osazování zárubní nebo rámů kovových dveřních lisovaných nebo z úhelníků bez dveřních křídel na montážní pěnu, plochy otvoru do 2,5 m2</t>
  </si>
  <si>
    <t>-234474168</t>
  </si>
  <si>
    <t>"počet dveří"9</t>
  </si>
  <si>
    <t>50</t>
  </si>
  <si>
    <t>61160320</t>
  </si>
  <si>
    <t>dveře dřevěné plné 600-700x1970mm - vnitřní - T1</t>
  </si>
  <si>
    <t>662691928</t>
  </si>
  <si>
    <t>51</t>
  </si>
  <si>
    <t>55331550</t>
  </si>
  <si>
    <t>zárubeň jednokřídlá ocelová pro zdění tl stěny 260-300mm rozměru 600/1970, 2100mm</t>
  </si>
  <si>
    <t>-1904814153</t>
  </si>
  <si>
    <t>"vnitřní zárubně"3</t>
  </si>
  <si>
    <t>52</t>
  </si>
  <si>
    <t>55331551</t>
  </si>
  <si>
    <t>zárubeň jednokřídlá ocelová pro zdění tl stěny 260-300mm rozměru 700/1970, 2100mm</t>
  </si>
  <si>
    <t>-1741088835</t>
  </si>
  <si>
    <t>53</t>
  </si>
  <si>
    <t>61173204</t>
  </si>
  <si>
    <t>dveře jednokřídlé dřevěné prosklené T3</t>
  </si>
  <si>
    <t>65762151</t>
  </si>
  <si>
    <t>54</t>
  </si>
  <si>
    <t>61173206</t>
  </si>
  <si>
    <t>dveře jednokřídlové plné T2</t>
  </si>
  <si>
    <t>-1456200103</t>
  </si>
  <si>
    <t>P</t>
  </si>
  <si>
    <t>Poznámka k položce:_x000d_
rám/zárubeň, kování a zámek v ceně</t>
  </si>
  <si>
    <t>55</t>
  </si>
  <si>
    <t>61173203</t>
  </si>
  <si>
    <t>dveře jednokřídlé dřevěné prosklené T6</t>
  </si>
  <si>
    <t>340422456</t>
  </si>
  <si>
    <t>56</t>
  </si>
  <si>
    <t>61173205</t>
  </si>
  <si>
    <t>dveře dřevěné prosklené T2-90/208</t>
  </si>
  <si>
    <t>-12954999</t>
  </si>
  <si>
    <t>57</t>
  </si>
  <si>
    <t>55331553</t>
  </si>
  <si>
    <t>zárubeň jednokřídlá ocelová pro zdění tl stěny 260-300mm rozměru 900/1970, 2100mm</t>
  </si>
  <si>
    <t>1814660715</t>
  </si>
  <si>
    <t>58</t>
  </si>
  <si>
    <t>55331554</t>
  </si>
  <si>
    <t>zárubeň jednokřídlá ocelová pro zdění tl stěny 260-300mm rozměru 1000/1970, 2100mm</t>
  </si>
  <si>
    <t>1986464473</t>
  </si>
  <si>
    <t>Ostatní konstrukce a práce, bourání</t>
  </si>
  <si>
    <t>59</t>
  </si>
  <si>
    <t>916231212</t>
  </si>
  <si>
    <t>Osazení chodníkového obrubníku betonového se zřízením lože, s vyplněním a zatřením spár cementovou maltou stojatého bez boční opěry, do lože z betonu prostého</t>
  </si>
  <si>
    <t>1330887049</t>
  </si>
  <si>
    <t>60</t>
  </si>
  <si>
    <t>-1624166778</t>
  </si>
  <si>
    <t>"chodník přístupový"1,3+15+5,1+1</t>
  </si>
  <si>
    <t>"pergola"3,3+3,3+14-5*0,5</t>
  </si>
  <si>
    <t>61</t>
  </si>
  <si>
    <t>59217017</t>
  </si>
  <si>
    <t>obrubník betonový chodníkový 1000x100x250mm</t>
  </si>
  <si>
    <t>-446136246</t>
  </si>
  <si>
    <t>40,5*1,02 'Přepočtené koeficientem množství</t>
  </si>
  <si>
    <t>62</t>
  </si>
  <si>
    <t>949111111</t>
  </si>
  <si>
    <t>Montáž lešení lehkého kozového trubkového o výšce lešeňové podlahy do 1,2 m</t>
  </si>
  <si>
    <t>sada</t>
  </si>
  <si>
    <t>174190392</t>
  </si>
  <si>
    <t>63</t>
  </si>
  <si>
    <t>949111113</t>
  </si>
  <si>
    <t>Montáž lešení lehkého kozového trubkového o výšce lešeňové podlahy přes 1,9 do 2,5 m</t>
  </si>
  <si>
    <t>-509754124</t>
  </si>
  <si>
    <t>64</t>
  </si>
  <si>
    <t>949111811</t>
  </si>
  <si>
    <t>Demontáž lešení lehkého kozového trubkového o výšce lešeňové podlahy do 1,2 m</t>
  </si>
  <si>
    <t>-1926114802</t>
  </si>
  <si>
    <t>65</t>
  </si>
  <si>
    <t>949111813</t>
  </si>
  <si>
    <t>Demontáž lešení lehkého kozového trubkového o výšce lešeňové podlahy přes 1,9 do 2,5 m</t>
  </si>
  <si>
    <t>-228990270</t>
  </si>
  <si>
    <t>66</t>
  </si>
  <si>
    <t>952901111</t>
  </si>
  <si>
    <t>Vyčištění budov nebo objektů před předáním do užívání budov bytové nebo občanské výstavby, světlé výšky podlaží do 4 m</t>
  </si>
  <si>
    <t>1146169337</t>
  </si>
  <si>
    <t>"plocha zázemí"13,1*3,05</t>
  </si>
  <si>
    <t>67</t>
  </si>
  <si>
    <t>953961113</t>
  </si>
  <si>
    <t>Kotvy chemické s vyvrtáním otvoru do betonu, železobetonu nebo tvrdého kamene tmel, velikost M 12, hloubka 110 mm</t>
  </si>
  <si>
    <t>1845333056</t>
  </si>
  <si>
    <t>"každá druhá krokev přichycení"16</t>
  </si>
  <si>
    <t>68</t>
  </si>
  <si>
    <t>985675111</t>
  </si>
  <si>
    <t>Bednění ztužujících věnců zřízení</t>
  </si>
  <si>
    <t>230724234</t>
  </si>
  <si>
    <t>"věnec"(0,25*13,7*2+0,25*3,65*4+3,65*2*0,25)</t>
  </si>
  <si>
    <t>69</t>
  </si>
  <si>
    <t>985675121</t>
  </si>
  <si>
    <t>Bednění ztužujících věnců odstranění</t>
  </si>
  <si>
    <t>-493399360</t>
  </si>
  <si>
    <t>998</t>
  </si>
  <si>
    <t>Přesun hmot</t>
  </si>
  <si>
    <t>70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</si>
  <si>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</si>
  <si>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</si>
  <si>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-1774011566</t>
  </si>
  <si>
    <t>PSV</t>
  </si>
  <si>
    <t>Práce a dodávky PSV</t>
  </si>
  <si>
    <t>711</t>
  </si>
  <si>
    <t>Izolace proti vodě, vlhkosti a plynům</t>
  </si>
  <si>
    <t>71</t>
  </si>
  <si>
    <t>711111001</t>
  </si>
  <si>
    <t>Provedení izolace proti zemní vlhkosti natěradly a tmely za studena na ploše vodorovné V nátěrem penetračním</t>
  </si>
  <si>
    <t>663383712</t>
  </si>
  <si>
    <t>"plocha podlady - 3x"51*3</t>
  </si>
  <si>
    <t>72</t>
  </si>
  <si>
    <t>11163153</t>
  </si>
  <si>
    <t>emulze asfaltová penetrační</t>
  </si>
  <si>
    <t>litr</t>
  </si>
  <si>
    <t>-1762058008</t>
  </si>
  <si>
    <t>153*1,05 'Přepočtené koeficientem množství</t>
  </si>
  <si>
    <t>73</t>
  </si>
  <si>
    <t>711112001</t>
  </si>
  <si>
    <t>Provedení izolace proti zemní vlhkosti natěradly a tmely za studena na ploše svislé S nátěrem penetračním</t>
  </si>
  <si>
    <t>-1757772600</t>
  </si>
  <si>
    <t>74</t>
  </si>
  <si>
    <t>24617150</t>
  </si>
  <si>
    <t>nátěr hydroizolační na bázi asfaltu a plastu do spodní stavby</t>
  </si>
  <si>
    <t>kg</t>
  </si>
  <si>
    <t>1310420950</t>
  </si>
  <si>
    <t>"základ - boční část, zadní část - 3x"25,5*0,8*3</t>
  </si>
  <si>
    <t>"základ 5 ks pod sloupky - 3x"(0,5*4*0,8)*5*3</t>
  </si>
  <si>
    <t xml:space="preserve">"základ - přední  a vnitřní část-3x"(19,5+2,55+2,55+2,7+2,7+2,55+2,55+9,4+9,4)*0,8*3</t>
  </si>
  <si>
    <t>214,56*1,05 'Přepočtené koeficientem množství</t>
  </si>
  <si>
    <t>75</t>
  </si>
  <si>
    <t>711191201</t>
  </si>
  <si>
    <t>Provedení izolace proti zemní vlhkosti hydroizolační stěrkou na ploše vodorovné V dvouvrstvá na betonu</t>
  </si>
  <si>
    <t>272982696</t>
  </si>
  <si>
    <t>76</t>
  </si>
  <si>
    <t>24617152</t>
  </si>
  <si>
    <t>hmota hydroizolační asfaltová dvousložková aplikace nástřikem do spodní stavby</t>
  </si>
  <si>
    <t>-717721256</t>
  </si>
  <si>
    <t>77</t>
  </si>
  <si>
    <t>904023031</t>
  </si>
  <si>
    <t>78</t>
  </si>
  <si>
    <t>24551050</t>
  </si>
  <si>
    <t>stěrka hydroizolační cementová kapilárně aktivní s dodatečnou krystalizací do spodní stavby</t>
  </si>
  <si>
    <t>2104753693</t>
  </si>
  <si>
    <t>79</t>
  </si>
  <si>
    <t>998711101</t>
  </si>
  <si>
    <t>Přesun hmot pro izolace proti vodě, vlhkosti a plynům stanovený z hmotnosti přesunovaného materiálu vodorovná dopravní vzdálenost do 50 m v objektech výšky do 6 m</t>
  </si>
  <si>
    <t>-1447864069</t>
  </si>
  <si>
    <t>713</t>
  </si>
  <si>
    <t>Izolace tepelné</t>
  </si>
  <si>
    <t>80</t>
  </si>
  <si>
    <t>713111111</t>
  </si>
  <si>
    <t>Montáž tepelné izolace stropů rohožemi, pásy, dílci, deskami, bloky (izolační materiál ve specifikaci) vrchem bez překrytí lepenkou kladenými volně</t>
  </si>
  <si>
    <t>1189425897</t>
  </si>
  <si>
    <t>"strop skladba S1"13,1*3,05</t>
  </si>
  <si>
    <t>81</t>
  </si>
  <si>
    <t>63150986</t>
  </si>
  <si>
    <t>rohož izolační z minerální vlny lamelová s Al fólií 25kg/m3 tl 100mm</t>
  </si>
  <si>
    <t>269668764</t>
  </si>
  <si>
    <t>39,955*1,02 'Přepočtené koeficientem množství</t>
  </si>
  <si>
    <t>82</t>
  </si>
  <si>
    <t>713121111</t>
  </si>
  <si>
    <t>Montáž tepelné izolace podlah rohožemi, pásy, deskami, dílci, bloky (izolační materiál ve specifikaci) kladenými volně jednovrstvá</t>
  </si>
  <si>
    <t>1507946621</t>
  </si>
  <si>
    <t>"plocha podlady"51</t>
  </si>
  <si>
    <t>83</t>
  </si>
  <si>
    <t>28372309</t>
  </si>
  <si>
    <t>deska EPS 100 do plochých střech a podlah λ=0,037 tl 100mm</t>
  </si>
  <si>
    <t>-124172907</t>
  </si>
  <si>
    <t>51*1,02 'Přepočtené koeficientem množství</t>
  </si>
  <si>
    <t>84</t>
  </si>
  <si>
    <t>713131135</t>
  </si>
  <si>
    <t>Montáž tepelné izolace stěn rohožemi, pásy, deskami, dílci, bloky (izolační materiál ve specifikaci) nastřelením vně objektu</t>
  </si>
  <si>
    <t>-729307076</t>
  </si>
  <si>
    <t>85</t>
  </si>
  <si>
    <t>28375948</t>
  </si>
  <si>
    <t>deska EPS 100 fasádní λ=0,037 tl 80mm</t>
  </si>
  <si>
    <t>1379549986</t>
  </si>
  <si>
    <t>20,345</t>
  </si>
  <si>
    <t>7,825</t>
  </si>
  <si>
    <t>28,17*1,05 'Přepočtené koeficientem množství</t>
  </si>
  <si>
    <t>86</t>
  </si>
  <si>
    <t>28375945</t>
  </si>
  <si>
    <t>deska EPS 100 fasádní λ=0,037 tl 50mm</t>
  </si>
  <si>
    <t>518919938</t>
  </si>
  <si>
    <t>19,96*1,05 'Přepočtené koeficientem množství</t>
  </si>
  <si>
    <t>87</t>
  </si>
  <si>
    <t>713131143</t>
  </si>
  <si>
    <t>Montáž tepelné izolace stěn rohožemi, pásy, deskami, dílci, bloky (izolační materiál ve specifikaci) lepením celoplošně s mechanickým kotvením</t>
  </si>
  <si>
    <t>-593154114</t>
  </si>
  <si>
    <t>"základ - přední část"19,8*0,4</t>
  </si>
  <si>
    <t>88</t>
  </si>
  <si>
    <t>BCL.0001354.URS</t>
  </si>
  <si>
    <t>deska z extrudovaného polystyrénu BACHL XPS 300 G 50mm</t>
  </si>
  <si>
    <t>1374753064</t>
  </si>
  <si>
    <t>24,495*1,05 'Přepočtené koeficientem množství</t>
  </si>
  <si>
    <t>89</t>
  </si>
  <si>
    <t>713151111</t>
  </si>
  <si>
    <t>Montáž tepelné izolace střech šikmých rohožemi, pásy, deskami (izolační materiál ve specifikaci) kladenými volně mezi krokve</t>
  </si>
  <si>
    <t>701102316</t>
  </si>
  <si>
    <t>7,8*15</t>
  </si>
  <si>
    <t>90</t>
  </si>
  <si>
    <t>63150985</t>
  </si>
  <si>
    <t>rohož izolační z minerální vlny lamelová s Al fólií 25kg/m3 tl 80mm</t>
  </si>
  <si>
    <t>-2063065488</t>
  </si>
  <si>
    <t>117*1,02 'Přepočtené koeficientem množství</t>
  </si>
  <si>
    <t>91</t>
  </si>
  <si>
    <t>998713101</t>
  </si>
  <si>
    <t>Přesun hmot pro izolace tepelné stanovený z hmotnosti přesunovaného materiálu vodorovná dopravní vzdálenost do 50 m v objektech výšky do 6 m</t>
  </si>
  <si>
    <t>1273848089</t>
  </si>
  <si>
    <t>762</t>
  </si>
  <si>
    <t>Konstrukce tesařské</t>
  </si>
  <si>
    <t>92</t>
  </si>
  <si>
    <t>762081150</t>
  </si>
  <si>
    <t>Práce společné pro tesařské konstrukce hoblování hraněného řeziva přímo na staveništi</t>
  </si>
  <si>
    <t>545218318</t>
  </si>
  <si>
    <t>93</t>
  </si>
  <si>
    <t>762083111</t>
  </si>
  <si>
    <t>Práce společné pro tesařské konstrukce impregnace řeziva máčením proti dřevokaznému hmyzu a houbám, třída ohrožení 1 a 2 (dřevo v interiéru)</t>
  </si>
  <si>
    <t>-705063631</t>
  </si>
  <si>
    <t>"strop"13,1*3,65*0,04*0,1</t>
  </si>
  <si>
    <t>94</t>
  </si>
  <si>
    <t>762083122</t>
  </si>
  <si>
    <t>Práce společné pro tesařské konstrukce impregnace řeziva máčením proti dřevokaznému hmyzu, houbám a plísním, třída ohrožení 3 a 4 (dřevo v exteriéru)</t>
  </si>
  <si>
    <t>673599555</t>
  </si>
  <si>
    <t>"krokve"0,08*0,16*8*16</t>
  </si>
  <si>
    <t>"pozednice"15*0,16*0,2*2</t>
  </si>
  <si>
    <t>"trám pergola"15*0,12*0,18</t>
  </si>
  <si>
    <t>"sloupy pergola"0,12*0,12*5*3</t>
  </si>
  <si>
    <t>"střešní latě"23*0,03*0,05*15</t>
  </si>
  <si>
    <t>"kontralatě"0,03*0,05*16*8</t>
  </si>
  <si>
    <t>95</t>
  </si>
  <si>
    <t>762085103</t>
  </si>
  <si>
    <t>Práce společné pro tesařské konstrukce montáž ocelových spojovacích prostředků (materiál ve specifikaci) kotevních želez příložek, patek, táhel</t>
  </si>
  <si>
    <t>842102828</t>
  </si>
  <si>
    <t>"krokve"16</t>
  </si>
  <si>
    <t>"pozednice"15*3</t>
  </si>
  <si>
    <t>96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</si>
  <si>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</si>
  <si>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</si>
  <si>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620996104</t>
  </si>
  <si>
    <t>"pozednice" 15*2</t>
  </si>
  <si>
    <t>"trám-pergola"15</t>
  </si>
  <si>
    <t>"sloupky"5*2,85</t>
  </si>
  <si>
    <t>"krokev 80 x 160"16</t>
  </si>
  <si>
    <t>97</t>
  </si>
  <si>
    <t>60512142</t>
  </si>
  <si>
    <t>hranol stavební řezivo průřezu do 450cm2 přes dl 8m včetně dopravy na stavbu</t>
  </si>
  <si>
    <t>-1883722739</t>
  </si>
  <si>
    <t>"trám-pergola"0,12*0,18*15</t>
  </si>
  <si>
    <t>"sloupky"5*0,12*0,12*2,84</t>
  </si>
  <si>
    <t>98</t>
  </si>
  <si>
    <t>762341210</t>
  </si>
  <si>
    <t>Bednění a laťování montáž bednění střech rovných a šikmých sklonu do 60° s vyřezáním otvorů z prken hrubých na sraz tl. do 32 mm</t>
  </si>
  <si>
    <t>-128867986</t>
  </si>
  <si>
    <t>"skladba S1"8*15</t>
  </si>
  <si>
    <t>99</t>
  </si>
  <si>
    <t>60515111</t>
  </si>
  <si>
    <t>řezivo jehličnaté boční prkno 20-30mm včetně dopravy na stavbu</t>
  </si>
  <si>
    <t>-1702289227</t>
  </si>
  <si>
    <t>"skladba S1"8*15*0,025</t>
  </si>
  <si>
    <t>100</t>
  </si>
  <si>
    <t>762342214</t>
  </si>
  <si>
    <t>Bednění a laťování montáž laťování střech jednoduchých sklonu do 60° při osové vzdálenosti latí přes 150 do 360 mm</t>
  </si>
  <si>
    <t>1387091348</t>
  </si>
  <si>
    <t>"střešní lať"8*14,6</t>
  </si>
  <si>
    <t>"boční stěny"8,4+8,5-0,9*0,7*1</t>
  </si>
  <si>
    <t>101</t>
  </si>
  <si>
    <t>60514101</t>
  </si>
  <si>
    <t>řezivo jehličnaté lať 10-25cm2 včetně dopravy na stavbu</t>
  </si>
  <si>
    <t>447173039</t>
  </si>
  <si>
    <t>102</t>
  </si>
  <si>
    <t>762395000</t>
  </si>
  <si>
    <t>Spojovací prostředky krovů, bednění a laťování, nadstřešních konstrukcí svory, prkna, hřebíky, pásová ocel, vruty</t>
  </si>
  <si>
    <t>-1986017817</t>
  </si>
  <si>
    <t>"sloupky pergola"5*3*0,12*0,12</t>
  </si>
  <si>
    <t>103</t>
  </si>
  <si>
    <t>081</t>
  </si>
  <si>
    <t>Kotevní železa - závitové tyče M12 5.8. na chemické kotvy včetně dopravy na stavbu</t>
  </si>
  <si>
    <t>-1100004204</t>
  </si>
  <si>
    <t>"u každé druhé krokve - pozednice"16</t>
  </si>
  <si>
    <t>104</t>
  </si>
  <si>
    <t>762421027</t>
  </si>
  <si>
    <t>Obložení stropů nebo střešních podhledů z dřevoštěpkových desek OSB šroubovaných na pero a drážku nebroušených, tloušťky desky 25 mm</t>
  </si>
  <si>
    <t>-1216569325</t>
  </si>
  <si>
    <t>"podhled střecha" 3,5*13,5</t>
  </si>
  <si>
    <t>"strop vrch"13,1*3,05</t>
  </si>
  <si>
    <t>105</t>
  </si>
  <si>
    <t>762822110</t>
  </si>
  <si>
    <t>Montáž stropních trámů z hraněného a polohraněného řeziva s trámovými výměnami, průřezové plochy do 144 cm2</t>
  </si>
  <si>
    <t>-898905502</t>
  </si>
  <si>
    <t>"trámy strop"3,65*13,1</t>
  </si>
  <si>
    <t>106</t>
  </si>
  <si>
    <t>60512130</t>
  </si>
  <si>
    <t>hranol stavební řezivo průřezu do 224cm2 do dl 6m včetně dopravy na stavbu</t>
  </si>
  <si>
    <t>1512148463</t>
  </si>
  <si>
    <t>3,65*13,1*0,04*0,1</t>
  </si>
  <si>
    <t>107</t>
  </si>
  <si>
    <t>998762101</t>
  </si>
  <si>
    <t>Přesun hmot pro konstrukce tesařské stanovený z hmotnosti přesunovaného materiálu vodorovná dopravní vzdálenost do 50 m v objektech výšky do 6 m</t>
  </si>
  <si>
    <t>454484869</t>
  </si>
  <si>
    <t>763</t>
  </si>
  <si>
    <t>Konstrukce suché výstavby</t>
  </si>
  <si>
    <t>108</t>
  </si>
  <si>
    <t>763131714</t>
  </si>
  <si>
    <t>Podhled ze sádrokartonových desek ostatní práce a konstrukce na podhledech ze sádrokartonových desek základní penetrační nátěr</t>
  </si>
  <si>
    <t>-1460172165</t>
  </si>
  <si>
    <t>109</t>
  </si>
  <si>
    <t>763131751</t>
  </si>
  <si>
    <t>Podhled ze sádrokartonových desek ostatní práce a konstrukce na podhledech ze sádrokartonových desek montáž parotěsné zábrany</t>
  </si>
  <si>
    <t>-2061403030</t>
  </si>
  <si>
    <t>110</t>
  </si>
  <si>
    <t>28329274</t>
  </si>
  <si>
    <t>fólie PE vyztužená pro parotěsnou vrstvu (reakce na oheň - třída E) 110g/m2 včetně dopravy na stavbu</t>
  </si>
  <si>
    <t>-982970029</t>
  </si>
  <si>
    <t>39,955*1,1235 'Přepočtené koeficientem množství</t>
  </si>
  <si>
    <t>111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</si>
  <si>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</si>
  <si>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</si>
  <si>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675809699</t>
  </si>
  <si>
    <t>"strop"13,1*3,05</t>
  </si>
  <si>
    <t>112</t>
  </si>
  <si>
    <t>59030599</t>
  </si>
  <si>
    <t>deska pro bezesparý deskový podhled s celoplošnou perforací včetně dopravy na stavbu</t>
  </si>
  <si>
    <t>-1550474530</t>
  </si>
  <si>
    <t>39,955*1,05 'Přepočtené koeficientem množství</t>
  </si>
  <si>
    <t>113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</si>
  <si>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</si>
  <si>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</si>
  <si>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1255176587</t>
  </si>
  <si>
    <t>764</t>
  </si>
  <si>
    <t>Konstrukce klempířské</t>
  </si>
  <si>
    <t>114</t>
  </si>
  <si>
    <t>764101111</t>
  </si>
  <si>
    <t>Montáž krytiny z plechu s úpravou u okapů, prostupů a výčnělků střechy rovné drážkováním ze svitků šířky přes 600 mm, sklon střechy do 30°</t>
  </si>
  <si>
    <t>170423576</t>
  </si>
  <si>
    <t>"plocha střechy"8*15</t>
  </si>
  <si>
    <t>115</t>
  </si>
  <si>
    <t>55350183</t>
  </si>
  <si>
    <t>krytina střešní profilovaný Pz plech tl 0,5mm do š 1,1m s povrchovou úpravou včetně oplechování včetně dopravy na stavbu</t>
  </si>
  <si>
    <t>-1349550980</t>
  </si>
  <si>
    <t>116</t>
  </si>
  <si>
    <t>764202134</t>
  </si>
  <si>
    <t>Montáž oplechování střešních prvků okapu okapovým plechem rovným</t>
  </si>
  <si>
    <t>-616675644</t>
  </si>
  <si>
    <t>117</t>
  </si>
  <si>
    <t>13814183</t>
  </si>
  <si>
    <t>plech hladký Pz jakost EN 10143 tl 0,55mm tabule včetně dopravy na stavbu</t>
  </si>
  <si>
    <t>-518377269</t>
  </si>
  <si>
    <t>118</t>
  </si>
  <si>
    <t>764216402</t>
  </si>
  <si>
    <t>Oplechování parapetů z pozinkovaného plechu rovných mechanicky kotvené, bez rohů rš 200 mm</t>
  </si>
  <si>
    <t>-1113036909</t>
  </si>
  <si>
    <t>3,6</t>
  </si>
  <si>
    <t>119</t>
  </si>
  <si>
    <t>764501103</t>
  </si>
  <si>
    <t>Montáž žlabu podokapního půlkruhového žlabu</t>
  </si>
  <si>
    <t>-1084177225</t>
  </si>
  <si>
    <t>120</t>
  </si>
  <si>
    <t>55344180</t>
  </si>
  <si>
    <t>žlab půlkruhový podokapní Pz 250mm včetně dopravy na stavbu</t>
  </si>
  <si>
    <t>700857652</t>
  </si>
  <si>
    <t>15*1,2 'Přepočtené koeficientem množství</t>
  </si>
  <si>
    <t>121</t>
  </si>
  <si>
    <t>764508131</t>
  </si>
  <si>
    <t>Montáž svodu kruhového, průměru svodu</t>
  </si>
  <si>
    <t>536517563</t>
  </si>
  <si>
    <t>2,4</t>
  </si>
  <si>
    <t>122</t>
  </si>
  <si>
    <t>55344204</t>
  </si>
  <si>
    <t>svod kruhový Pz 100mm včetně dopravy na stavbu</t>
  </si>
  <si>
    <t>-2050098130</t>
  </si>
  <si>
    <t>123</t>
  </si>
  <si>
    <t>55344576</t>
  </si>
  <si>
    <t>hák žlabový včetně dopravy na stavbu</t>
  </si>
  <si>
    <t>-878760136</t>
  </si>
  <si>
    <t>124</t>
  </si>
  <si>
    <t>55344956</t>
  </si>
  <si>
    <t>kolena svod včetně dopravy na stavbu</t>
  </si>
  <si>
    <t>600716603</t>
  </si>
  <si>
    <t>125</t>
  </si>
  <si>
    <t>998764101</t>
  </si>
  <si>
    <t>Přesun hmot pro konstrukce klempířské stanovený z hmotnosti přesunovaného materiálu vodorovná dopravní vzdálenost do 50 m v objektech výšky do 6 m</t>
  </si>
  <si>
    <t>-1200254738</t>
  </si>
  <si>
    <t>765</t>
  </si>
  <si>
    <t>Krytina skládaná</t>
  </si>
  <si>
    <t>126</t>
  </si>
  <si>
    <t>765191001</t>
  </si>
  <si>
    <t>Montáž pojistné hydroizolační nebo parotěsné fólie kladené ve sklonu do 20° lepením (vodotěsné podstřeší) na bednění nebo tepelnou izolaci</t>
  </si>
  <si>
    <t>-2124775096</t>
  </si>
  <si>
    <t>127</t>
  </si>
  <si>
    <t>28329036</t>
  </si>
  <si>
    <t>fólie kontaktní difuzně propustná pro doplňkovou hydroizolační vrstvu, třívrstvá mikroporézní PP 150g/m2 s integrovanou samolepící páskou včetně dopravy na stavbu</t>
  </si>
  <si>
    <t>-375550004</t>
  </si>
  <si>
    <t>194,08*1,1 'Přepočtené koeficientem množství</t>
  </si>
  <si>
    <t>128</t>
  </si>
  <si>
    <t>998765101</t>
  </si>
  <si>
    <t>Přesun hmot pro krytiny skládané stanovený z hmotnosti přesunovaného materiálu vodorovná dopravní vzdálenost do 50 m na objektech výšky do 6 m</t>
  </si>
  <si>
    <t>1367617794</t>
  </si>
  <si>
    <t>766</t>
  </si>
  <si>
    <t>Konstrukce truhlářské</t>
  </si>
  <si>
    <t>129</t>
  </si>
  <si>
    <t>766421222</t>
  </si>
  <si>
    <t>Montáž obložení podhledů jednoduchých palubkami na pero a drážku modřínovými, šířky přes 60 do 80 mm</t>
  </si>
  <si>
    <t>-1864343022</t>
  </si>
  <si>
    <t>"podhledy"8,2+3,5+5,9+3,3</t>
  </si>
  <si>
    <t>"čela říms"0,2*(14,6+14,6+7,8+7,8)</t>
  </si>
  <si>
    <t>130</t>
  </si>
  <si>
    <t>61191120</t>
  </si>
  <si>
    <t>palubky obkladové smrk profil klasický 12,5x96mm jakost A/B včetně dopravy na stavbu</t>
  </si>
  <si>
    <t>-445384226</t>
  </si>
  <si>
    <t>131</t>
  </si>
  <si>
    <t>766621622</t>
  </si>
  <si>
    <t>Montáž oken dřevěných plochy do 1 m2 včetně montáže rámu otevíravých do zdiva</t>
  </si>
  <si>
    <t>-1020907115</t>
  </si>
  <si>
    <t>132</t>
  </si>
  <si>
    <t>61110008</t>
  </si>
  <si>
    <t xml:space="preserve">okno dřevěné otevíravé/sklopné do plochy 1m2  včetně dopravy na stavbu</t>
  </si>
  <si>
    <t>-199394191</t>
  </si>
  <si>
    <t>133</t>
  </si>
  <si>
    <t>998766101</t>
  </si>
  <si>
    <t>Přesun hmot pro konstrukce truhlářské stanovený z hmotnosti přesunovaného materiálu vodorovná dopravní vzdálenost do 50 m v objektech výšky do 6 m</t>
  </si>
  <si>
    <t>393559075</t>
  </si>
  <si>
    <t>771</t>
  </si>
  <si>
    <t>Podlahy z dlaždic</t>
  </si>
  <si>
    <t>134</t>
  </si>
  <si>
    <t>771121011</t>
  </si>
  <si>
    <t>Příprava podkladu před provedením dlažby nátěr penetrační na podlahu</t>
  </si>
  <si>
    <t>2108056916</t>
  </si>
  <si>
    <t>"plocha podlahy"36,45</t>
  </si>
  <si>
    <t>135</t>
  </si>
  <si>
    <t>771474112</t>
  </si>
  <si>
    <t>Montáž soklů z dlaždic keramických lepených flexibilním lepidlem rovných, výšky přes 65 do 90 mm</t>
  </si>
  <si>
    <t>-228784187</t>
  </si>
  <si>
    <t>11,1+5,4+4,8+8+6+7,1+5,6+6,7+8,5</t>
  </si>
  <si>
    <t>136</t>
  </si>
  <si>
    <t>59761338</t>
  </si>
  <si>
    <t xml:space="preserve">sokl-dlažba keramická slinutá hladká do interiéru i exteriéru 445x85mm  včetně dopravy na stavbu</t>
  </si>
  <si>
    <t>884800838</t>
  </si>
  <si>
    <t>145</t>
  </si>
  <si>
    <t>145*2,475 'Přepočtené koeficientem množství</t>
  </si>
  <si>
    <t>137</t>
  </si>
  <si>
    <t>771574111</t>
  </si>
  <si>
    <t>Montáž podlah z dlaždic keramických lepených flexibilním lepidlem maloformátových hladkých přes 6 do 9 ks/m2</t>
  </si>
  <si>
    <t>-472434554</t>
  </si>
  <si>
    <t>"1.01."9,2</t>
  </si>
  <si>
    <t>"1.02."2,2</t>
  </si>
  <si>
    <t>"1.03"1,76</t>
  </si>
  <si>
    <t>"1.04"5,31</t>
  </si>
  <si>
    <t>"1.05"2,47</t>
  </si>
  <si>
    <t>"1.06"4,05</t>
  </si>
  <si>
    <t>"1.07"2,18</t>
  </si>
  <si>
    <t>"1.08"3,47</t>
  </si>
  <si>
    <t>"1.09"3,35</t>
  </si>
  <si>
    <t>"1.10"2,46</t>
  </si>
  <si>
    <t>138</t>
  </si>
  <si>
    <t>59761011</t>
  </si>
  <si>
    <t xml:space="preserve">dlažba keramická slinutá hladká do interiéru i exteriéru do 9ks/m2  včetně dopravy na stavbu</t>
  </si>
  <si>
    <t>64864152</t>
  </si>
  <si>
    <t>36,45*1,1 'Přepočtené koeficientem množství</t>
  </si>
  <si>
    <t>139</t>
  </si>
  <si>
    <t>771577151</t>
  </si>
  <si>
    <t>Montáž podlah z dlaždic keramických kladených do malty Příplatek k cenám za plochu do 5 m2 jednotlivě</t>
  </si>
  <si>
    <t>-2007990857</t>
  </si>
  <si>
    <t>2,22+1,76+2,47+2,18+2,46</t>
  </si>
  <si>
    <t>140</t>
  </si>
  <si>
    <t>998771101</t>
  </si>
  <si>
    <t>Přesun hmot pro podlahy z dlaždic stanovený z hmotnosti přesunovaného materiálu vodorovná dopravní vzdálenost do 50 m v objektech výšky do 6 m</t>
  </si>
  <si>
    <t>1531304826</t>
  </si>
  <si>
    <t>781</t>
  </si>
  <si>
    <t>Dokončovací práce - obklady</t>
  </si>
  <si>
    <t>141</t>
  </si>
  <si>
    <t>781111011</t>
  </si>
  <si>
    <t>Příprava podkladu před provedením obkladu oprášení (ometení) stěny</t>
  </si>
  <si>
    <t>-1877065104</t>
  </si>
  <si>
    <t>"místnost.1.01"(2,75+2,72+2,75)*2,3-0,9*0,7*2</t>
  </si>
  <si>
    <t>"místnost 1.02." (1,7+1,85+1,2)*2,3</t>
  </si>
  <si>
    <t>"místnost 1.04"(1,9)*2,3</t>
  </si>
  <si>
    <t>"místnost 1.06"(1,65+2,25)*2,3</t>
  </si>
  <si>
    <t>"místnost 1.08"(1,95+0,8+0,9+0,1+0,9+0,9+0,9)*2,3-0,4*0,5</t>
  </si>
  <si>
    <t>"místnost 1.09."(1,65+1)*2,3</t>
  </si>
  <si>
    <t>"místnost 1.10"(0,1+0,25+1,1+1)*2,3-0,7*0,9</t>
  </si>
  <si>
    <t>142</t>
  </si>
  <si>
    <t>781121011</t>
  </si>
  <si>
    <t>Příprava podkladu před provedením obkladu nátěr penetrační na stěnu</t>
  </si>
  <si>
    <t>-1290283769</t>
  </si>
  <si>
    <t>"plocha obkladu"104,225</t>
  </si>
  <si>
    <t>"obklad překladu"(2,72+2,78+1,75+3,81+2,75+2,78+2,78+2,78+2,72+2,75)*0,25</t>
  </si>
  <si>
    <t>"obklad přední část"(2,72+2,78+1,75+3,81+2,75+2,78+2,78+2,78+2,72+2,75)*0,45</t>
  </si>
  <si>
    <t>"obklad zadní část"(2,72+2,78+1,75+3,81+2,75+2,78+2,78+2,78+2,72+2,75)*0,4</t>
  </si>
  <si>
    <t>"obklad boční" 1,6*2</t>
  </si>
  <si>
    <t>143</t>
  </si>
  <si>
    <t>-1580126625</t>
  </si>
  <si>
    <t>144</t>
  </si>
  <si>
    <t>781474115</t>
  </si>
  <si>
    <t>Montáž obkladů vnitřních stěn z dlaždic keramických lepených flexibilním lepidlem maloformátových hladkých přes 22 do 25 ks/m2</t>
  </si>
  <si>
    <t>1246037968</t>
  </si>
  <si>
    <t>59761068</t>
  </si>
  <si>
    <t xml:space="preserve">obklad keramický reliéfní pro interiér přes 22 do 25ks/m2  včetně dopravy na stavbu</t>
  </si>
  <si>
    <t>1789295308</t>
  </si>
  <si>
    <t>104,225*1,1 'Přepočtené koeficientem množství</t>
  </si>
  <si>
    <t>146</t>
  </si>
  <si>
    <t>781477113</t>
  </si>
  <si>
    <t>Montáž obkladů vnitřních stěn z dlaždic keramických Příplatek k cenám za spárování cement bílý</t>
  </si>
  <si>
    <t>-49944698</t>
  </si>
  <si>
    <t>147</t>
  </si>
  <si>
    <t>781494111</t>
  </si>
  <si>
    <t>Obklad - dokončující práce profily ukončovací lepené flexibilním lepidlem rohové</t>
  </si>
  <si>
    <t>1821097097</t>
  </si>
  <si>
    <t>6,4+5,3+5,3++5,3+3,4</t>
  </si>
  <si>
    <t>148</t>
  </si>
  <si>
    <t>781494511</t>
  </si>
  <si>
    <t>Obklad - dokončující práce profily ukončovací lepené flexibilním lepidlem ukončovací</t>
  </si>
  <si>
    <t>-2134585059</t>
  </si>
  <si>
    <t>"místnost.1.01"(2,75+2,72+2,75)</t>
  </si>
  <si>
    <t>"místnost 1.02." (1,7+1,85+1,2)</t>
  </si>
  <si>
    <t>"místnost 1.03." (1,48+1,6+0,95+1,2)</t>
  </si>
  <si>
    <t>"místnost 1.04"(1,9)</t>
  </si>
  <si>
    <t>"místnost 1.05"(2,05+1,1+2,25+0,9)</t>
  </si>
  <si>
    <t>"místnost 1.06"(1,65+2,25)</t>
  </si>
  <si>
    <t>"místnost 1.07"(1,1+2+2+1,1)</t>
  </si>
  <si>
    <t>"místnost 1.08"(1,95+0,8+0,9+0,1+0,9+0,9+0,9)</t>
  </si>
  <si>
    <t>"místnost 1.09."(1,65+1)</t>
  </si>
  <si>
    <t>"místnost 1.10"(0,1+0,25+1,1+1)</t>
  </si>
  <si>
    <t>149</t>
  </si>
  <si>
    <t>781495115</t>
  </si>
  <si>
    <t>Obklad - dokončující práce ostatní práce spárování silikonem</t>
  </si>
  <si>
    <t>933029557</t>
  </si>
  <si>
    <t>"spojení s dlažbou"55</t>
  </si>
  <si>
    <t>150</t>
  </si>
  <si>
    <t>781674112</t>
  </si>
  <si>
    <t>Montáž obkladů parapetů z dlaždic keramických lepených flexibilním lepidlem, šířky parapetu přes 100 do 150 mm</t>
  </si>
  <si>
    <t>3919263</t>
  </si>
  <si>
    <t>3*0,9</t>
  </si>
  <si>
    <t>151</t>
  </si>
  <si>
    <t>186653061</t>
  </si>
  <si>
    <t>2,7*0,165 'Přepočtené koeficientem množství</t>
  </si>
  <si>
    <t>152</t>
  </si>
  <si>
    <t>781734112</t>
  </si>
  <si>
    <t>Montáž obkladů vnějších stěn z obkladaček cihelných lepených flexibilním lepidlem přes 50 do 85 ks/m2</t>
  </si>
  <si>
    <t>-714803952</t>
  </si>
  <si>
    <t>"obklad sokl"(2,72+2,78+1,75+3,81+2,75+2,78+2,78+2,78+2,72+2,75)*0,2</t>
  </si>
  <si>
    <t>"obklad přední část"(2,72+2,78+1,75+3,81+2,75+2,78+2,78+2,78+2,72+2,75)*0,45+6,6</t>
  </si>
  <si>
    <t>153</t>
  </si>
  <si>
    <t>KLC.PTRS00002</t>
  </si>
  <si>
    <t>červený cihelný obklad fasády včetně dopravy na stavbu</t>
  </si>
  <si>
    <t>-1115323246</t>
  </si>
  <si>
    <t>45,706*1,1 'Přepočtené koeficientem množství</t>
  </si>
  <si>
    <t>154</t>
  </si>
  <si>
    <t>781769191</t>
  </si>
  <si>
    <t>Montáž obkladů vnějších stěn z dlaždic z taveného čediče Příplatek k cenám za plochu do 10 m2 jednotlivě</t>
  </si>
  <si>
    <t>1103851642</t>
  </si>
  <si>
    <t>155</t>
  </si>
  <si>
    <t>998781101</t>
  </si>
  <si>
    <t>Přesun hmot pro obklady keramické stanovený z hmotnosti přesunovaného materiálu vodorovná dopravní vzdálenost do 50 m v objektech výšky do 6 m</t>
  </si>
  <si>
    <t>-1389054086</t>
  </si>
  <si>
    <t>783</t>
  </si>
  <si>
    <t>Dokončovací práce - nátěry</t>
  </si>
  <si>
    <t>156</t>
  </si>
  <si>
    <t>783214101</t>
  </si>
  <si>
    <t>Základní nátěr tesařských konstrukcí jednonásobný syntetický</t>
  </si>
  <si>
    <t>-1155757275</t>
  </si>
  <si>
    <t>29,86</t>
  </si>
  <si>
    <t>"trám-pergola"15*0,12*2+15*0,18*2</t>
  </si>
  <si>
    <t>"pozednice"15*0,16*2+15*0,2*2</t>
  </si>
  <si>
    <t>"sloupky"5*0,12*0,12*2,84*20</t>
  </si>
  <si>
    <t>157</t>
  </si>
  <si>
    <t>783218211</t>
  </si>
  <si>
    <t>Lakovací nátěr tesařských konstrukcí dvojnásobný s mezibroušením syntetický</t>
  </si>
  <si>
    <t>1951477516</t>
  </si>
  <si>
    <t>784</t>
  </si>
  <si>
    <t>Dokončovací práce - malby a tapety</t>
  </si>
  <si>
    <t>158</t>
  </si>
  <si>
    <t>784211001</t>
  </si>
  <si>
    <t>Malby z malířských směsí otěruvzdorných za mokra jednonásobné, bílé za mokra otěruvzdorné výborně v místnostech výšky do 3,80 m</t>
  </si>
  <si>
    <t>1918286123</t>
  </si>
  <si>
    <t>002c - Zázemí elektro</t>
  </si>
  <si>
    <t xml:space="preserve">    741 - Elektroinstalace - silnoproud</t>
  </si>
  <si>
    <t>M - Práce a dodávky M</t>
  </si>
  <si>
    <t xml:space="preserve">    46-M - Zemní práce při extr.mont.pracích</t>
  </si>
  <si>
    <t>E001</t>
  </si>
  <si>
    <t>Rozvaděč RE, dle výkresové dokumentace</t>
  </si>
  <si>
    <t>493641824</t>
  </si>
  <si>
    <t>"Rozvaděč RE, dle výkresové dokumentace"1</t>
  </si>
  <si>
    <t>E002</t>
  </si>
  <si>
    <t>Rozvaděč RH, dle výkresové dokumentace</t>
  </si>
  <si>
    <t>-1389524319</t>
  </si>
  <si>
    <t>"Rozvaděč RH, dle výkresové dokumentace"1</t>
  </si>
  <si>
    <t>E003</t>
  </si>
  <si>
    <t>PŘISAZENÉ STROPNÍ SVÍTIDLO IP44, 4000K, 1500lm, IK08</t>
  </si>
  <si>
    <t>1527624469</t>
  </si>
  <si>
    <t>"PŘISAZENÉ STROPNÍ SVÍTIDLO IP44, 4000K, 1500lm, IK08"10</t>
  </si>
  <si>
    <t>E004</t>
  </si>
  <si>
    <t>PŘISAZENÉ STROPNÍ SVÍTIDLO IP65, 4000K, 5500lm, IK08</t>
  </si>
  <si>
    <t>978985057</t>
  </si>
  <si>
    <t>"PŘISAZENÉ STROPNÍ SVÍTIDLO IP65, 4000K, 5500lm, IK08"1</t>
  </si>
  <si>
    <t>E005</t>
  </si>
  <si>
    <t>SVÍTIDLO NÁSTĚNNÉ IP44, 4000K, 1500lm, IK08</t>
  </si>
  <si>
    <t>2093283430</t>
  </si>
  <si>
    <t>E006</t>
  </si>
  <si>
    <t>SPÍNAČ JEDNOPÓLOVÝ, ZAPUŠTĚNÝ, ŘAZENÍ KONT. 1</t>
  </si>
  <si>
    <t>1400169327</t>
  </si>
  <si>
    <t>E007</t>
  </si>
  <si>
    <t>SPÍNAČ JEDNOPÓLOVÝ, na povrch IP44, ŘAZENÍ KONT. 6</t>
  </si>
  <si>
    <t>-864573117</t>
  </si>
  <si>
    <t>E008</t>
  </si>
  <si>
    <t>PŘÍTOMNOSTNÍ ČIDLO</t>
  </si>
  <si>
    <t>-1168746187</t>
  </si>
  <si>
    <t>E009</t>
  </si>
  <si>
    <t>POHYBOVÉ ČIDLO SE SOUMRAKOVÝM ČIDLEM, IP44</t>
  </si>
  <si>
    <t>1926128977</t>
  </si>
  <si>
    <t>E010</t>
  </si>
  <si>
    <t>Zásuvka NN kompletní, IP44, zásuvka, na povrch s ochranným kolíkem, 16A, 400V, 5P</t>
  </si>
  <si>
    <t>1635867547</t>
  </si>
  <si>
    <t>E011</t>
  </si>
  <si>
    <t xml:space="preserve">Zásuvka NN kompletní,  zapuštěná, zásuvka , s ochranným kolíkem, 16A, 230V</t>
  </si>
  <si>
    <t>229615037</t>
  </si>
  <si>
    <t>E012</t>
  </si>
  <si>
    <t>Zásuvka NN kompletní, zapuštěná, zásuvka dvojnásobná, s ochranným kolíkem, 16A, 230V</t>
  </si>
  <si>
    <t>822231877</t>
  </si>
  <si>
    <t>E013</t>
  </si>
  <si>
    <t>Krabice ukončovací, na povrch, IP54, do 5x6</t>
  </si>
  <si>
    <t>-1313820985</t>
  </si>
  <si>
    <t>E014</t>
  </si>
  <si>
    <t>Krabice univerzální, KU, vč. svorkovnice do 5x6</t>
  </si>
  <si>
    <t>1047548542</t>
  </si>
  <si>
    <t>E015</t>
  </si>
  <si>
    <t xml:space="preserve">CYY  16mm2 zelenožlutý</t>
  </si>
  <si>
    <t>1750506431</t>
  </si>
  <si>
    <t>E016</t>
  </si>
  <si>
    <t xml:space="preserve">CYY  6mm2 zelenožlutý</t>
  </si>
  <si>
    <t>1664113604</t>
  </si>
  <si>
    <t>E017</t>
  </si>
  <si>
    <t>CYKY 3Ox1.5mm2</t>
  </si>
  <si>
    <t>-473805464</t>
  </si>
  <si>
    <t>E018</t>
  </si>
  <si>
    <t>CYKY 3Jx1.5mm2</t>
  </si>
  <si>
    <t>-759451897</t>
  </si>
  <si>
    <t>E019</t>
  </si>
  <si>
    <t>CYKY 3Jx2.5mm2</t>
  </si>
  <si>
    <t>405268889</t>
  </si>
  <si>
    <t>E020</t>
  </si>
  <si>
    <t>CYKY 5Jx2,5mm2</t>
  </si>
  <si>
    <t>-1556520551</t>
  </si>
  <si>
    <t>E021</t>
  </si>
  <si>
    <t>CYKY 5Jx6mm2</t>
  </si>
  <si>
    <t>-422316436</t>
  </si>
  <si>
    <t>E022</t>
  </si>
  <si>
    <t>Trubka bezhalogenová, na povrch, plastová, včetně příchytek, D23</t>
  </si>
  <si>
    <t>1623527049</t>
  </si>
  <si>
    <t>E025</t>
  </si>
  <si>
    <t>Pásek FeZn 30x4mm</t>
  </si>
  <si>
    <t>1998258718</t>
  </si>
  <si>
    <t>E026</t>
  </si>
  <si>
    <t>Univerzální svorka - zem</t>
  </si>
  <si>
    <t>1754207574</t>
  </si>
  <si>
    <t>E027</t>
  </si>
  <si>
    <t>AlMgSi d=8mm</t>
  </si>
  <si>
    <t>-732913012</t>
  </si>
  <si>
    <t>E028</t>
  </si>
  <si>
    <t>AlMgSi d=10mm</t>
  </si>
  <si>
    <t>-80046029</t>
  </si>
  <si>
    <t>E029</t>
  </si>
  <si>
    <t>Podpěra vedení na ploché střechy</t>
  </si>
  <si>
    <t>870416477</t>
  </si>
  <si>
    <t>E030</t>
  </si>
  <si>
    <t>Podpěra vedení, svod 10cm</t>
  </si>
  <si>
    <t>1884278108</t>
  </si>
  <si>
    <t>E31</t>
  </si>
  <si>
    <t>Samostatný jímač, v = 2m</t>
  </si>
  <si>
    <t>-1870483063</t>
  </si>
  <si>
    <t>E032</t>
  </si>
  <si>
    <t>Ochranný úhelník, 2m, komplet</t>
  </si>
  <si>
    <t>-1718233695</t>
  </si>
  <si>
    <t>E033</t>
  </si>
  <si>
    <t>Univerzální svorka - zhromosvod</t>
  </si>
  <si>
    <t>2096689119</t>
  </si>
  <si>
    <t>E034</t>
  </si>
  <si>
    <t>Zkušební svorka, vč. č. svodu</t>
  </si>
  <si>
    <t>-1758060233</t>
  </si>
  <si>
    <t>E035</t>
  </si>
  <si>
    <t>Svorkovnice HOP</t>
  </si>
  <si>
    <t>set</t>
  </si>
  <si>
    <t>-11190471</t>
  </si>
  <si>
    <t>E036</t>
  </si>
  <si>
    <t>Drobný materiál na pospojování</t>
  </si>
  <si>
    <t>-1875835872</t>
  </si>
  <si>
    <t>E023</t>
  </si>
  <si>
    <t>Trubka bezhalogenová, na povrch, plastová, ohebná, D23</t>
  </si>
  <si>
    <t>-1504216220</t>
  </si>
  <si>
    <t>E024</t>
  </si>
  <si>
    <t>Svorka univerzální - pásek/ocel konstrukce</t>
  </si>
  <si>
    <t>1845853001</t>
  </si>
  <si>
    <t>131251103</t>
  </si>
  <si>
    <t>Hloubení nezapažených jam a zářezů strojně s urovnáním dna do předepsaného profilu a spádu v hornině třídy těžitelnosti I skupiny 3 přes 50 do 100 m3</t>
  </si>
  <si>
    <t>-2089458483</t>
  </si>
  <si>
    <t>95*1*1,3</t>
  </si>
  <si>
    <t>741</t>
  </si>
  <si>
    <t>Elektroinstalace - silnoproud</t>
  </si>
  <si>
    <t>741810002</t>
  </si>
  <si>
    <t>Zkoušky a prohlídky elektrických rozvodů a zařízení celková prohlídka a vyhotovení revizní zprávy pro objem montážních prací přes 100 do 500 tis. Kč</t>
  </si>
  <si>
    <t>455397689</t>
  </si>
  <si>
    <t>Práce a dodávky M</t>
  </si>
  <si>
    <t>46-M</t>
  </si>
  <si>
    <t>Zemní práce při extr.mont.pracích</t>
  </si>
  <si>
    <t>460411121</t>
  </si>
  <si>
    <t>Zásyp jam strojně s uložením výkopku ve vrstvách a urovnáním povrchu s přemístění sypaniny ze vzdálenosti do 10 m se zhutněním z horniny třídy těžitelnosti I skupiny 1 a 2</t>
  </si>
  <si>
    <t>1193892094</t>
  </si>
  <si>
    <t>460661115</t>
  </si>
  <si>
    <t>Kabelové lože z písku včetně podsypu, zhutnění a urovnání povrchu pro kabely nn bez zakrytí, šířky přes 80 do 100 cm</t>
  </si>
  <si>
    <t>-1490438849</t>
  </si>
  <si>
    <t>003 - Studna</t>
  </si>
  <si>
    <t xml:space="preserve">    724 - Zdravotechnika - strojní vybavení</t>
  </si>
  <si>
    <t xml:space="preserve">    767 - Konstrukce zámečnické</t>
  </si>
  <si>
    <t xml:space="preserve">    23-M - Montáže potrubí</t>
  </si>
  <si>
    <t>62360353</t>
  </si>
  <si>
    <t>"prostor vrtané studny"8,4*7,1</t>
  </si>
  <si>
    <t>122151101</t>
  </si>
  <si>
    <t>Odkopávky a prokopávky nezapažené strojně v hornině třídy těžitelnosti I skupiny 1 a 2 do 20 m3</t>
  </si>
  <si>
    <t>-1204939687</t>
  </si>
  <si>
    <t>"výkop pro zhlaví studny"1,6*1,6*2,1</t>
  </si>
  <si>
    <t>131251100</t>
  </si>
  <si>
    <t>Hloubení nezapažených jam a zářezů strojně s urovnáním dna do předepsaného profilu a spádu v hornině třídy těžitelnosti I skupiny 3 do 20 m3</t>
  </si>
  <si>
    <t>-649686492</t>
  </si>
  <si>
    <t>"výkop pro základ - zábradlí" (0,5*0,65*0,5*2)+(0,9*0,8*0,8*2)</t>
  </si>
  <si>
    <t>134702202</t>
  </si>
  <si>
    <t>Vykopávky pro vodárenskou studnu nespouštěnou pro jakýkoliv tvar studny, se svislým přemístěním výkopku na terén a s vodorovným přemístěním výkopku do 20 m od kraje výkopu půdorysné plochy výkopu přes 4 do 20 m2 v horninách třídy těžitelnosti I a II, skupiny 1 až 4 kromě hornin kašovité konzistence a tekoucích s pažením příložným nebo zátažným, v hloubce přes 2 do 6 m</t>
  </si>
  <si>
    <t>-1545703750</t>
  </si>
  <si>
    <t>"výkop pro studnu"8,4</t>
  </si>
  <si>
    <t>171151103</t>
  </si>
  <si>
    <t>Uložení sypanin do násypů strojně s rozprostřením sypaniny ve vrstvách a s hrubým urovnáním zhutněných z hornin soudržných jakékoliv třídy těžitelnosti</t>
  </si>
  <si>
    <t>1151699012</t>
  </si>
  <si>
    <t>"násyp kolem studny"33,2</t>
  </si>
  <si>
    <t>181411122</t>
  </si>
  <si>
    <t>Založení trávníku na půdě předem připravené plochy do 1000 m2 výsevem včetně utažení lučního na svahu přes 1:5 do 1:2</t>
  </si>
  <si>
    <t>38703058</t>
  </si>
  <si>
    <t>20,4</t>
  </si>
  <si>
    <t>00572100</t>
  </si>
  <si>
    <t>osivo jetelotráva intenzivní víceletá</t>
  </si>
  <si>
    <t>-771943634</t>
  </si>
  <si>
    <t>9771510</t>
  </si>
  <si>
    <t>"pod základem studny"2,45</t>
  </si>
  <si>
    <t>"pod násypem studny"6,65*7,1</t>
  </si>
  <si>
    <t>182351123</t>
  </si>
  <si>
    <t>Rozprostření a urovnání ornice ve svahu sklonu přes 1:5 strojně při souvislé ploše přes 100 do 500 m2, tl. vrstvy do 200 mm</t>
  </si>
  <si>
    <t>1861015698</t>
  </si>
  <si>
    <t xml:space="preserve"> "založení trávníku-studna"20,4</t>
  </si>
  <si>
    <t>225511114</t>
  </si>
  <si>
    <t>Maloprofilové vrty jádrové průměru přes 195 do 245 mm do úklonu 45° v hl 0 až 25 m v hornině tř. III a IV</t>
  </si>
  <si>
    <t>-351692186</t>
  </si>
  <si>
    <t>"vrtání studny"20</t>
  </si>
  <si>
    <t>242111113</t>
  </si>
  <si>
    <t>Osazení pláště vodárenské kopané studny z betonových skruží na cementovou maltu MC 10 celokruhových, při vnitřním průměru studny 1,00 m</t>
  </si>
  <si>
    <t>569374854</t>
  </si>
  <si>
    <t>"osazení skruží - zhlaví studny"3</t>
  </si>
  <si>
    <t>59225545</t>
  </si>
  <si>
    <t>skruž betonová studňová kruhová 100x50x9cm</t>
  </si>
  <si>
    <t>-484105864</t>
  </si>
  <si>
    <t>"betonové skruže" 6</t>
  </si>
  <si>
    <t>242811162</t>
  </si>
  <si>
    <t>Zapuštění zárubnice nebo manipulační pažnice z trub ocelových do studňového vrtu se spoji svařovanými hl. do 50 m, vnějšího průměru přes 229 do 267 mm</t>
  </si>
  <si>
    <t>-504409691</t>
  </si>
  <si>
    <t>"plná zarubnice"4</t>
  </si>
  <si>
    <t>065</t>
  </si>
  <si>
    <t>Trubka pro vrtané studny DN 160 - plná</t>
  </si>
  <si>
    <t>1548762717</t>
  </si>
  <si>
    <t>58128450</t>
  </si>
  <si>
    <t>bentonit aktivovaný mletý pro vrty, injektáže a těsnění vodních staveb VL</t>
  </si>
  <si>
    <t>-1243297784</t>
  </si>
  <si>
    <t>066</t>
  </si>
  <si>
    <t>Trubka pro vrtané studny DN 160 - perforovaná</t>
  </si>
  <si>
    <t>-551928547</t>
  </si>
  <si>
    <t>"trubka perforovaná"15,4</t>
  </si>
  <si>
    <t>-1117193145</t>
  </si>
  <si>
    <t>"perforovaná zarubnice" 15,4</t>
  </si>
  <si>
    <t>245111111</t>
  </si>
  <si>
    <t>Osazení prefabrikované krycí desky vodárenské studny na maltu cementovou, s vyspárovaním dvoudílné</t>
  </si>
  <si>
    <t>819357885</t>
  </si>
  <si>
    <t>59225101</t>
  </si>
  <si>
    <t>dílec betonový pro studny kruhové 100x50x9cm</t>
  </si>
  <si>
    <t>-2026279116</t>
  </si>
  <si>
    <t>247571113</t>
  </si>
  <si>
    <t>Obsyp a těsnění vodárenské studny obsyp se zhutněním ze štěrkopísku tříděného 0-63 mm</t>
  </si>
  <si>
    <t>1370923482</t>
  </si>
  <si>
    <t>"těsnění studny"1,4*12,4</t>
  </si>
  <si>
    <t>58333625</t>
  </si>
  <si>
    <t>kamenivo těžené hrubé frakce 4/8</t>
  </si>
  <si>
    <t>306522969</t>
  </si>
  <si>
    <t>"vodárenský štěrk"1,4*12,4*2</t>
  </si>
  <si>
    <t>-156102622</t>
  </si>
  <si>
    <t>"pískový obsyp"1,4*0,4</t>
  </si>
  <si>
    <t>068</t>
  </si>
  <si>
    <t xml:space="preserve">Ventilační hlavice plastová DN 110_x000d_
</t>
  </si>
  <si>
    <t>-1851652658</t>
  </si>
  <si>
    <t xml:space="preserve">Poznámka k položce:_x000d_
Ventilační hlavice jsou kompletně včetně fixačního modulu a manžety vyrobené z polypropylenu. Povrch celé hlavice je stabilizován proti UV záření. Součástí je přepážka (síťka) proti nečistotám, která je umístěna pod stříškou hlavice a je snadno vyměnitelná (viz. schéma s popisem). _x000d_
_x000d_
Cena zahrnuje:_x000d_
ventilační hlavici dle výběru_x000d_
vyvrtání otvoru do betonového poklopu_x000d_
instalaci ventilační hlavice_x000d_
dopravu </t>
  </si>
  <si>
    <t>58337308</t>
  </si>
  <si>
    <t>štěrkopísek frakce 0/2</t>
  </si>
  <si>
    <t>412663199</t>
  </si>
  <si>
    <t>0,56*2</t>
  </si>
  <si>
    <t>247681114</t>
  </si>
  <si>
    <t>Obsyp a těsnění vodárenské studny těsnění se zhutněním z jílu</t>
  </si>
  <si>
    <t>-177234206</t>
  </si>
  <si>
    <t>"těsnění vrtu - 2m"0,060*2</t>
  </si>
  <si>
    <t>"těsnění studny"1,4*2,2</t>
  </si>
  <si>
    <t>271562211</t>
  </si>
  <si>
    <t>Podsyp pod základové konstrukce se zhutněním a urovnáním povrchu z kameniva drobného, frakce 0 - 4 mm</t>
  </si>
  <si>
    <t>46000237</t>
  </si>
  <si>
    <t>"podsyp pod dlažbu"26,6</t>
  </si>
  <si>
    <t>273313711</t>
  </si>
  <si>
    <t>Základy z betonu prostého desky z betonu kamenem neprokládaného tř. C 20/25</t>
  </si>
  <si>
    <t>-1105220021</t>
  </si>
  <si>
    <t>"betonový podklad pod dlažbu"(2,5+2,2)*5</t>
  </si>
  <si>
    <t>0,5</t>
  </si>
  <si>
    <t>274361412</t>
  </si>
  <si>
    <t>Výztuž základových konstrukcí pasů, prahů, věnců a ostruh ze svařovaných sítí, hmotnosti přes 3,5 do 6 kg/m2</t>
  </si>
  <si>
    <t>CS ÚRS 2020 01</t>
  </si>
  <si>
    <t>2140097715</t>
  </si>
  <si>
    <t xml:space="preserve">Poznámka k položce:_x000d_
zlab Z1 294,260 kg + 30% překrytí sítě                 0,383t_x000d_
propustek P4    676,87 kg + 30% překrytí sítě      0,880t_x000d_
propustek P1    1239,04 kg + 30% překrytí sítě     1,61t</t>
  </si>
  <si>
    <t>"výztuž základ studny"pi*0,78*0,78*7,9*0,001*2</t>
  </si>
  <si>
    <t>"výztuž základ zábradlí"((0,3*0,65*4+0,3*0,3*2)*7,9*2+(0,3*0,8*4+0,3*0,3*2)*7,9*2)*0,001</t>
  </si>
  <si>
    <t>435121011</t>
  </si>
  <si>
    <t>Montáž schodišťových dílců ramen bez podest, hmotnosti do 1,5 t</t>
  </si>
  <si>
    <t>-1889307757</t>
  </si>
  <si>
    <t xml:space="preserve">"schodiště ke studni"5 </t>
  </si>
  <si>
    <t>K0003</t>
  </si>
  <si>
    <t>Schodišťové stupně 1000x350x150</t>
  </si>
  <si>
    <t>2146181353</t>
  </si>
  <si>
    <t>"schodišťové díly"5</t>
  </si>
  <si>
    <t>564231111</t>
  </si>
  <si>
    <t>Podklad nebo podsyp ze štěrkopísku ŠP s rozprostřením, vlhčením a zhutněním, po zhutnění tl. 100 mm</t>
  </si>
  <si>
    <t>-508234405</t>
  </si>
  <si>
    <t>"pod schodnice"0,1*0,35*1*5</t>
  </si>
  <si>
    <t>596841120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</si>
  <si>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</si>
  <si>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941176501</t>
  </si>
  <si>
    <t>"dlažba-studna"27,2</t>
  </si>
  <si>
    <t>59248005</t>
  </si>
  <si>
    <t>dlažba plošná betonová chodníková 300x300x50mm přírodní</t>
  </si>
  <si>
    <t>-828263218</t>
  </si>
  <si>
    <t>27,2*1,03 'Přepočtené koeficientem množství</t>
  </si>
  <si>
    <t>632450132</t>
  </si>
  <si>
    <t>Potěr cementový vyrovnávací ze suchých směsí v ploše o průměrné (střední) tl. přes 20 do 30 mm</t>
  </si>
  <si>
    <t>378248584</t>
  </si>
  <si>
    <t>"podlaha studny - základ"0,92</t>
  </si>
  <si>
    <t>953171001</t>
  </si>
  <si>
    <t>Osazování kovových předmětů poklopů litinových nebo ocelových včetně rámů, hmotnosti do 50 kg</t>
  </si>
  <si>
    <t>1918450588</t>
  </si>
  <si>
    <t xml:space="preserve">Poznámka k položce:_x000d_
poklop požeráku_x000d_
dosedací rám poklopu_x000d_
</t>
  </si>
  <si>
    <t>552R410200R</t>
  </si>
  <si>
    <t>nerezový, uzamykatelný, pozinkovaný, dvoudílný poklop.</t>
  </si>
  <si>
    <t>2129106800</t>
  </si>
  <si>
    <t>Poznámka k položce:_x000d_
poklop požeráku</t>
  </si>
  <si>
    <t>953334118</t>
  </si>
  <si>
    <t>Bobtnavý pásek do pracovních spar betonových konstrukcí bentonitový, rozměru 20 x 15 mm</t>
  </si>
  <si>
    <t>-1151258617</t>
  </si>
  <si>
    <t xml:space="preserve">Poznámka k položce:_x000d_
výtokový objekt 9,8 m_x000d_
bezpeč.přeliv - potrubí  15,4 m_x000d_
požerák - přeliv  14,1 m</t>
  </si>
  <si>
    <t>998254011</t>
  </si>
  <si>
    <t>Přesun hmot pro studny a jímání vody z betonu prostého, železového nebo montované z dílců jakéhokoliv rozsahu do 50 m</t>
  </si>
  <si>
    <t>1717193636</t>
  </si>
  <si>
    <t>998254093</t>
  </si>
  <si>
    <t>Přesun hmot pro studny a jímání vody Příplatek k ceně za zvětšený přesun přes vymezenou největší dopravní vzdálenost do 1000 m</t>
  </si>
  <si>
    <t>64435596</t>
  </si>
  <si>
    <t>724</t>
  </si>
  <si>
    <t>Zdravotechnika - strojní vybavení</t>
  </si>
  <si>
    <t>724149102</t>
  </si>
  <si>
    <t>Čerpadla vodovodní strojní bez potrubí montáž čerpadel ponorných bez potrubí a příslušenství</t>
  </si>
  <si>
    <t>83774916</t>
  </si>
  <si>
    <t>42611925</t>
  </si>
  <si>
    <t>čerpadlo ponorné vodovodní do vrtu DN 50 Hmax 70m Qmax 2,2l/s</t>
  </si>
  <si>
    <t>-1695740297</t>
  </si>
  <si>
    <t>"čerpadlo"1</t>
  </si>
  <si>
    <t>724231127</t>
  </si>
  <si>
    <t>Příslušenství domovních vodáren měřicí manometr s membránou</t>
  </si>
  <si>
    <t>soubor</t>
  </si>
  <si>
    <t>-986897505</t>
  </si>
  <si>
    <t>998724101</t>
  </si>
  <si>
    <t>Přesun hmot pro strojní vybavení stanovený z hmotnosti přesunovaného materiálu vodorovná dopravní vzdálenost do 50 m v objektech výšky do 6 m</t>
  </si>
  <si>
    <t>662997284</t>
  </si>
  <si>
    <t>767</t>
  </si>
  <si>
    <t>Konstrukce zámečnické</t>
  </si>
  <si>
    <t>767163221</t>
  </si>
  <si>
    <t>Montáž kompletního kovového zábradlí přímého z dílců na schodišti kotveného do betonu</t>
  </si>
  <si>
    <t>1068342996</t>
  </si>
  <si>
    <t>"zábradlí"2*2</t>
  </si>
  <si>
    <t>55342281</t>
  </si>
  <si>
    <t xml:space="preserve">ocelové zábradlí </t>
  </si>
  <si>
    <t>1945037504</t>
  </si>
  <si>
    <t>767861011</t>
  </si>
  <si>
    <t>Montáž vnitřních kovových žebříků přímých délky přes 2 do 5 m, ukotvených do betonu</t>
  </si>
  <si>
    <t>834213655</t>
  </si>
  <si>
    <t>"nerezový žebřík ve studni"1</t>
  </si>
  <si>
    <t>44983027</t>
  </si>
  <si>
    <t>žebřík výstupový jednoduchý přímý z nerezové oceli dl 4m</t>
  </si>
  <si>
    <t>31930928</t>
  </si>
  <si>
    <t>998767101</t>
  </si>
  <si>
    <t>Přesun hmot pro zámečnické konstrukce stanovený z hmotnosti přesunovaného materiálu vodorovná dopravní vzdálenost do 50 m v objektech výšky do 6 m</t>
  </si>
  <si>
    <t>-1924959705</t>
  </si>
  <si>
    <t>771591481</t>
  </si>
  <si>
    <t>Liniové odvodnění odvodňovacím žlabem montáž odvodňovacího žlabu</t>
  </si>
  <si>
    <t>-823314154</t>
  </si>
  <si>
    <t>K0002</t>
  </si>
  <si>
    <t>žlabovka betonová TBM-Q 100-600 50x68x6cm</t>
  </si>
  <si>
    <t>-671708722</t>
  </si>
  <si>
    <t>-714657479</t>
  </si>
  <si>
    <t>998771181</t>
  </si>
  <si>
    <t>Přesun hmot pro podlahy z dlaždic stanovený z hmotnosti přesunovaného materiálu Příplatek k ceně za přesun prováděný bez použití mechanizace pro jakoukoliv výšku objektu</t>
  </si>
  <si>
    <t>822746659</t>
  </si>
  <si>
    <t>23-M</t>
  </si>
  <si>
    <t>Montáže potrubí</t>
  </si>
  <si>
    <t>230140037</t>
  </si>
  <si>
    <t>Montáž nerezových trubek Ø 50,8 mm, tl. 3 mm</t>
  </si>
  <si>
    <t>1097174726</t>
  </si>
  <si>
    <t>"výtlačné potrubí"15</t>
  </si>
  <si>
    <t>0046130</t>
  </si>
  <si>
    <t xml:space="preserve">trubka z ušlechtilé oceli (nerez)  d 50,8</t>
  </si>
  <si>
    <t>-780531061</t>
  </si>
  <si>
    <t>230320122</t>
  </si>
  <si>
    <t>Zkoušky tlaková potrubí</t>
  </si>
  <si>
    <t>662978543</t>
  </si>
  <si>
    <t>42695021</t>
  </si>
  <si>
    <t>sonda ponorná pro snímání dvou hladin 20+5m</t>
  </si>
  <si>
    <t>-1749841881</t>
  </si>
  <si>
    <t>42695016</t>
  </si>
  <si>
    <t>skříň ovládací k ponorné sondě se stykačem pro třífázová čerpadla</t>
  </si>
  <si>
    <t>-12104118</t>
  </si>
  <si>
    <t>K005</t>
  </si>
  <si>
    <t xml:space="preserve">Příšlusenství k potrubí - veškeré armatury, spoje, nerezové spony, těsnění, uzavírací, pojistný ventil, zpětná klapka apod. </t>
  </si>
  <si>
    <t>komplet</t>
  </si>
  <si>
    <t>1266339866</t>
  </si>
  <si>
    <t>42690032</t>
  </si>
  <si>
    <t>spínač tlakový nastavitelný zapínací tlak 1-5bar 400V</t>
  </si>
  <si>
    <t>-1227358428</t>
  </si>
  <si>
    <t>-1954953675</t>
  </si>
  <si>
    <t>004 - Hráz řeky Moravy</t>
  </si>
  <si>
    <t>111251102</t>
  </si>
  <si>
    <t>Odstranění křovin a stromů s odstraněním kořenů strojně průměru kmene do 100 mm v rovině nebo ve svahu sklonu terénu do 1:5, při celkové ploše přes 100 do 500 m2</t>
  </si>
  <si>
    <t>1259080266</t>
  </si>
  <si>
    <t>"plocha pod LB hrází" 3500</t>
  </si>
  <si>
    <t>112101102</t>
  </si>
  <si>
    <t>Odstranění stromů s odřezáním kmene a s odvětvením listnatých, průměru kmene přes 300 do 500 mm</t>
  </si>
  <si>
    <t>767809816</t>
  </si>
  <si>
    <t>112251102</t>
  </si>
  <si>
    <t>Odstranění pařezů strojně s jejich vykopáním, vytrháním nebo odstřelením průměru přes 300 do 500 mm</t>
  </si>
  <si>
    <t>-1922692853</t>
  </si>
  <si>
    <t xml:space="preserve">Sejmutí ornice strojně při souvislé ploše do 100 m2, tl. vrstvy přes 250 do 300 mm </t>
  </si>
  <si>
    <t>1280041174</t>
  </si>
  <si>
    <t>"sejmutí koruny hráze" 548</t>
  </si>
  <si>
    <t>122151105</t>
  </si>
  <si>
    <t>Odkopávky a prokopávky nezapažené strojně v hornině třídy těžitelnosti I skupiny 1 a 2 přes 500 do 1 000 m3 včetně případného uložení na skládku</t>
  </si>
  <si>
    <t>-1004175696</t>
  </si>
  <si>
    <t>"odkop-pravé opevnění"470*0,8</t>
  </si>
  <si>
    <t>"odkop-levé opevnění" 495*0,8</t>
  </si>
  <si>
    <t>"stávající hráz odkop"125</t>
  </si>
  <si>
    <t>162201402</t>
  </si>
  <si>
    <t>Vodorovné přemístění větví, kmenů nebo pařezů s naložením, složením a dopravou do 1000 m větví stromů listnatých, průměru kmene přes 300 do 500 mm</t>
  </si>
  <si>
    <t>1000152618</t>
  </si>
  <si>
    <t>-1663405784</t>
  </si>
  <si>
    <t>"koruna hráze"548</t>
  </si>
  <si>
    <t>"odkop hráze+dovoz nazpět na místo" 125*2</t>
  </si>
  <si>
    <t>"materiál na hráz"897</t>
  </si>
  <si>
    <t>"odkop-pravé opevnění" 490*0,8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</si>
  <si>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</si>
  <si>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</si>
  <si>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-827578267</t>
  </si>
  <si>
    <t>"dosypání hráze" 1413-897</t>
  </si>
  <si>
    <t>"krajnice"43</t>
  </si>
  <si>
    <t>"ornice"207,9</t>
  </si>
  <si>
    <t>"odkop pravé opevnění - zemina pro příjezd mechanizace"470*0,8</t>
  </si>
  <si>
    <t>167151111</t>
  </si>
  <si>
    <t>Nakládání, skládání a překládání neulehlého výkopku nebo sypaniny strojně nakládání, množství přes 100 m3, z hornin třídy těžitelnosti I, skupiny 1 až 3</t>
  </si>
  <si>
    <t>-1665310485</t>
  </si>
  <si>
    <t>"koruna hráze"498,4</t>
  </si>
  <si>
    <t>"stěrk do geobuněk"270,6</t>
  </si>
  <si>
    <t>"krajnice"42,8</t>
  </si>
  <si>
    <t>"dosypání hráze"1331</t>
  </si>
  <si>
    <t>"ornice"1310*0,1+310*0,1+459*0,1</t>
  </si>
  <si>
    <t>"odkop hráze+nazpět"125*2</t>
  </si>
  <si>
    <t>"odkop-pravé opevnění+dovoz na hráz"470*0,8</t>
  </si>
  <si>
    <t>"odkop-levé opevnění+dovoz na hráz" 495*0,8</t>
  </si>
  <si>
    <t>Uložení sypanin do násypů strojně s rozprostřením sypaniny ve vrstvách a s hrubým urovnáním zhutněných z hornin soudržných jakékoliv třídy těžitelnosti včetně nákupu (pořízení) chybějící zeminy pro násyp hráze</t>
  </si>
  <si>
    <t>899155513</t>
  </si>
  <si>
    <t>Poznámka k položce:_x000d_
Uložení sypanin do násypů strojně s rozprostřením sypaniny ve vrstvách a s hrubým urovnáním zhutněných z hornin soudržných jakékoliv třídy těžitelnosti včetně nákupu (pořízení) chybějící zeminy pro násyp hráze</t>
  </si>
  <si>
    <t>"dosypání hráze"1273</t>
  </si>
  <si>
    <t>-1853314555</t>
  </si>
  <si>
    <t>2079</t>
  </si>
  <si>
    <t>-484950829</t>
  </si>
  <si>
    <t>2079*0,035</t>
  </si>
  <si>
    <t>72,765*0,02 'Přepočtené koeficientem množství</t>
  </si>
  <si>
    <t>25234001</t>
  </si>
  <si>
    <t>herbicid totální systémový neselektivní</t>
  </si>
  <si>
    <t>200406517</t>
  </si>
  <si>
    <t>181951112</t>
  </si>
  <si>
    <t>Úprava pláně vyrovnáním výškových rozdílů strojně v hornině třídy těžitelnosti I, skupiny 1 až 3 se zhutněním</t>
  </si>
  <si>
    <t>540268018</t>
  </si>
  <si>
    <t>"úprava pláně hráze" 1034,8</t>
  </si>
  <si>
    <t>-1332127292</t>
  </si>
  <si>
    <t>183101114</t>
  </si>
  <si>
    <t>Hloubení jamek pro vysazování rostlin v zemině tř.1 až 4 bez výměny půdy v rovině nebo na svahu do 1:5, objemu přes 0,05 do 0,125 m3</t>
  </si>
  <si>
    <t>1244081606</t>
  </si>
  <si>
    <t>"náhradní výsadba"44</t>
  </si>
  <si>
    <t>184004614</t>
  </si>
  <si>
    <t>Výsadba sazenic bez vykopání jamek a bez donesení hlíny stromů nebo keřů s kořenovým balem v jutovém obalu, o průměru balu přes 400 do 500 mm, do jamky o průměru 600 mm, hl. 600 mm</t>
  </si>
  <si>
    <t>1257837272</t>
  </si>
  <si>
    <t>184215131</t>
  </si>
  <si>
    <t>Ukotvení dřeviny kůly třemi kůly, délky do 1 m</t>
  </si>
  <si>
    <t>-1178180723</t>
  </si>
  <si>
    <t>60591253</t>
  </si>
  <si>
    <t>kůl vyvazovací dřevěný impregnovaný D 8cm dl 2m</t>
  </si>
  <si>
    <t>-1103093081</t>
  </si>
  <si>
    <t>184802111</t>
  </si>
  <si>
    <t>Chemické odplevelení půdy před založením kultury, trávníku nebo zpevněných ploch o výměře jednotlivě přes 20 m2 v rovině nebo na svahu do 1:5 postřikem na široko</t>
  </si>
  <si>
    <t>5858793</t>
  </si>
  <si>
    <t>"koruna hráze" 3,2*167</t>
  </si>
  <si>
    <t>184802211</t>
  </si>
  <si>
    <t>Chemické odplevelení půdy před založením kultury, trávníku nebo zpevněných ploch o výměře jednotlivě přes 20 m2 na svahu přes 1:5 do 1:2 postřikem na široko</t>
  </si>
  <si>
    <t>-841852494</t>
  </si>
  <si>
    <t>"svahy hráze"2003</t>
  </si>
  <si>
    <t>184813112</t>
  </si>
  <si>
    <t>Ošetřování a ochrana stromů proti škodám způsobeným zvěří ovázání rákosem</t>
  </si>
  <si>
    <t>-75174672</t>
  </si>
  <si>
    <t>184813125</t>
  </si>
  <si>
    <t>Ochrana dřevin před okusem zvěří mechanicky Příplatek k ceně za mechanickou ochranu ve svahu přes 1:5 do 1:2</t>
  </si>
  <si>
    <t>-624567544</t>
  </si>
  <si>
    <t>31324805</t>
  </si>
  <si>
    <t>pletivo drátěné s šestihrannými oky Pz 40/0,9mm v 1m</t>
  </si>
  <si>
    <t>168936044</t>
  </si>
  <si>
    <t>185804312</t>
  </si>
  <si>
    <t>Zalití rostlin vodou plochy záhonů jednotlivě přes 20 m2</t>
  </si>
  <si>
    <t>1297673235</t>
  </si>
  <si>
    <t>055</t>
  </si>
  <si>
    <t xml:space="preserve">Slivoň </t>
  </si>
  <si>
    <t>785619593</t>
  </si>
  <si>
    <t>056</t>
  </si>
  <si>
    <t xml:space="preserve">Jabloň </t>
  </si>
  <si>
    <t>-970405475</t>
  </si>
  <si>
    <t>057</t>
  </si>
  <si>
    <t>Meruňka</t>
  </si>
  <si>
    <t>1582804888</t>
  </si>
  <si>
    <t>Třešeň</t>
  </si>
  <si>
    <t>1869444668</t>
  </si>
  <si>
    <t>185851121</t>
  </si>
  <si>
    <t>Dovoz vody pro zálivku rostlin na vzdálenost do 1000 m</t>
  </si>
  <si>
    <t>1562214590</t>
  </si>
  <si>
    <t>Poznámka k položce:_x000d_
40*47/1000 stromy</t>
  </si>
  <si>
    <t>R138</t>
  </si>
  <si>
    <t xml:space="preserve">Stavební jímka pro vybudování opevnění </t>
  </si>
  <si>
    <t>kpl</t>
  </si>
  <si>
    <t>1435878272</t>
  </si>
  <si>
    <t>Poznámka k položce:_x000d_
Návrh jímky pro ochranu této části stavby je plně v režii zhotovitele. Zahrnuje především kompletní vybudování jímky, ztížení provádění ve vodě, veškeré pomocné konstrukce umožňující provedení, odstranění jímky</t>
  </si>
  <si>
    <t>69321050</t>
  </si>
  <si>
    <t xml:space="preserve">geobuňky z perforovaných pásů HDPE počet buněk 31-40/m2 v 200mm  včetně dopravy na stavbu</t>
  </si>
  <si>
    <t>-947876679</t>
  </si>
  <si>
    <t>1230</t>
  </si>
  <si>
    <t>1230*1,1 'Přepočtené koeficientem množství</t>
  </si>
  <si>
    <t>213131712</t>
  </si>
  <si>
    <t>Stabilizace základové spáry zřízením vrstvy z geobuněk provedení zásypu geobuněk včetně krycí vrstvy tl. 100 mm celková tl. vrstvy přes 200 mm</t>
  </si>
  <si>
    <t>-1379771246</t>
  </si>
  <si>
    <t>"plocha geobuněk"830</t>
  </si>
  <si>
    <t>58344171</t>
  </si>
  <si>
    <t xml:space="preserve">štěrkodrť frakce 0/32  včetně dopravy na stavbu</t>
  </si>
  <si>
    <t>-949220929</t>
  </si>
  <si>
    <t>213141112</t>
  </si>
  <si>
    <t>Zřízení vrstvy z geotextilie filtrační, separační, odvodňovací, ochranné, výztužné nebo protierozní v rovině nebo ve sklonu do 1:5, šířky přes 3 do 6 m</t>
  </si>
  <si>
    <t>2047181129</t>
  </si>
  <si>
    <t>"úsek hráze se šířkou do 6 m" 239,95</t>
  </si>
  <si>
    <t>213141113</t>
  </si>
  <si>
    <t>Zřízení vrstvy z geotextilie filtrační, separační, odvodňovací, ochranné, výztužné nebo protierozní v rovině nebo ve sklonu do 1:5, šířky přes 6 do 8,5 m</t>
  </si>
  <si>
    <t>1941431466</t>
  </si>
  <si>
    <t>"geotextílie na pláň širší než 6 m"795</t>
  </si>
  <si>
    <t>69311089</t>
  </si>
  <si>
    <t xml:space="preserve">geotextilie netkaná separační, ochranná, filtrační, drenážní PES 600g/m2  včetně dopravy na stavbu</t>
  </si>
  <si>
    <t>-1929863279</t>
  </si>
  <si>
    <t>1226</t>
  </si>
  <si>
    <t>1226*1,1845 'Přepočtené koeficientem množství</t>
  </si>
  <si>
    <t>451315126</t>
  </si>
  <si>
    <t>Podkladní a výplňové vrstvy z betonu prostého tloušťky do 150 mm, z betonu C 20/25</t>
  </si>
  <si>
    <t>-1463194659</t>
  </si>
  <si>
    <t xml:space="preserve">Poznámka k položce:_x000d_
_x000d_
                            </t>
  </si>
  <si>
    <t>"pravé opevnění"23*2,6</t>
  </si>
  <si>
    <t>"levé opevnění"12,3*2,5</t>
  </si>
  <si>
    <t>462514161</t>
  </si>
  <si>
    <t>Zához z lomového kamene neupraveného provedený ze břehu nebo z lešení, do sucha nebo do vody záhozového, hmotnost jednotlivých kamenů přes 500 kg bez výplně mezer</t>
  </si>
  <si>
    <t>-1855058541</t>
  </si>
  <si>
    <t>"záhozová patka"1,73*22,5+1,73*22,5</t>
  </si>
  <si>
    <t>462514169</t>
  </si>
  <si>
    <t>Zához z lomového kamene neupraveného provedený ze břehu nebo z lešení, do sucha nebo do vody záhozového, hmotnost jednotlivých kamenů přes 500 kg Příplatek k ceně za urovnání líce záhozu</t>
  </si>
  <si>
    <t>-540735525</t>
  </si>
  <si>
    <t>1,5*22,5*2</t>
  </si>
  <si>
    <t>463212111</t>
  </si>
  <si>
    <t>Rovnanina z lomového kamene upraveného, tříděného jakékoliv tloušťky rovnaniny s vyklínováním spár a dutin úlomky kamene</t>
  </si>
  <si>
    <t>1813478880</t>
  </si>
  <si>
    <t xml:space="preserve">Poznámka k položce:_x000d_
_x000d_
_x000d_
_x000d_
</t>
  </si>
  <si>
    <t>"opevněni"222*0,4*2</t>
  </si>
  <si>
    <t>463212191</t>
  </si>
  <si>
    <t>Rovnanina z lomového kamene upraveného, tříděného Příplatek k cenám za vypracování líce</t>
  </si>
  <si>
    <t>-1367254569</t>
  </si>
  <si>
    <t>222*2</t>
  </si>
  <si>
    <t>465513428</t>
  </si>
  <si>
    <t>Dlažba z lomového kamene lomařsky upraveného vodorovná nebo ve sklonu na cementovou maltu ze 400 kg cementu na m3 malty, s vyspárováním cementovou maltou MCs tl. 400 mm</t>
  </si>
  <si>
    <t>-1995218397</t>
  </si>
  <si>
    <t>1,43*12+1,43*23</t>
  </si>
  <si>
    <t>564251111</t>
  </si>
  <si>
    <t>Podklad nebo podsyp ze štěrkopísku ŠP s rozprostřením, vlhčením a zhutněním, po zhutnění tl. 150 mm</t>
  </si>
  <si>
    <t>-1827331595</t>
  </si>
  <si>
    <t xml:space="preserve">Poznámka k položce:_x000d_
zlab - podsyp pod základ betonu - vlastní zlab_x000d_
4 x 2     8</t>
  </si>
  <si>
    <t>571904111</t>
  </si>
  <si>
    <t>Posyp krytu kamenivem drceným nebo těženým do 20 kg/m2</t>
  </si>
  <si>
    <t>-1230377620</t>
  </si>
  <si>
    <t>"posyp geobuněk"830</t>
  </si>
  <si>
    <t>58337310</t>
  </si>
  <si>
    <t>štěrkopísek frakce 0/4</t>
  </si>
  <si>
    <t>1804513517</t>
  </si>
  <si>
    <t>998332011</t>
  </si>
  <si>
    <t>Přesun hmot pro úpravy vodních toků a kanály, hráze rybníků apod. dopravní vzdálenost do 500 m</t>
  </si>
  <si>
    <t>1302473203</t>
  </si>
  <si>
    <t>002b - ZTI Zázemí, přípojky</t>
  </si>
  <si>
    <t>123100010RAA</t>
  </si>
  <si>
    <t>Výkop zářezu pro podzemní vedení v hornině 1-4, naložení, odvoz 1 km, uložení na skládku, přeložka</t>
  </si>
  <si>
    <t>174100010RA0</t>
  </si>
  <si>
    <t>Zásyp jam, rýh a šachet sypaninou</t>
  </si>
  <si>
    <t>831350113RAB</t>
  </si>
  <si>
    <t>Kanalizační přípojka z trub KG,dn160 mm, rýha šířky 0,8 m, hloubky 1,2 m</t>
  </si>
  <si>
    <t>899711122R00</t>
  </si>
  <si>
    <t>Fólie výstražná z PVC, šířka 30 cm, šedá pro kanalizaci</t>
  </si>
  <si>
    <t>894431311RBK</t>
  </si>
  <si>
    <t>Šachta, D 425 mm, dl.šach.roury 1,50 m, přímá, dno KG D 160 mm, poklop PP do roury 1,5 t</t>
  </si>
  <si>
    <t>899000001RA0</t>
  </si>
  <si>
    <t>Jímka odpadní - žumpa, betonová</t>
  </si>
  <si>
    <t>m3 OP</t>
  </si>
  <si>
    <t>28314148R</t>
  </si>
  <si>
    <t>Fólie výstražná pro vodu š. 300 mm bílá</t>
  </si>
  <si>
    <t>34141302R</t>
  </si>
  <si>
    <t>Vodič silový pevné uložení CYY 4,0 mm2, signální vodič</t>
  </si>
  <si>
    <t>831230110RAB</t>
  </si>
  <si>
    <t>Vodovodní přípojka z trub polyetylénových D 40-63, hloubka 1,5 m studna + jímka</t>
  </si>
  <si>
    <t>998721102R00</t>
  </si>
  <si>
    <t>Přesun hmot pro vnitřní kanalizaci, výšky do 12 m</t>
  </si>
  <si>
    <t>721290112R00</t>
  </si>
  <si>
    <t>Zkouška těsnosti kanalizace vodou do DN 200</t>
  </si>
  <si>
    <t>721176115R00</t>
  </si>
  <si>
    <t>Potrubí HT odpadní svislé D 110 x 2,7 mm</t>
  </si>
  <si>
    <t>721176114R00</t>
  </si>
  <si>
    <t>Potrubí HT odpadní svislé D 75 x 1,9 mm</t>
  </si>
  <si>
    <t>721176105R00</t>
  </si>
  <si>
    <t>Potrubí HT připojovací D 110 x 2,7 mm</t>
  </si>
  <si>
    <t>721176103R00</t>
  </si>
  <si>
    <t>Potrubí HT připojovací D 50 x 1,8 mm</t>
  </si>
  <si>
    <t>721176102R00</t>
  </si>
  <si>
    <t>Potrubí HT připojovací D 40 x 1,8 mm</t>
  </si>
  <si>
    <t>721176101R00</t>
  </si>
  <si>
    <t>Potrubí HT připojovací D 32 x 1,8 mm</t>
  </si>
  <si>
    <t>721100012RAA</t>
  </si>
  <si>
    <t>Kanalizace vnitřní, KG D 125 mm, zemní práce, rýha 30 x 40 cm, svodné ležaté</t>
  </si>
  <si>
    <t>721100011RAA</t>
  </si>
  <si>
    <t>Kanalizace vnitřní, KG D 110 mm, zemní práce, rýha 30 x 40 cm, svodné ležaté</t>
  </si>
  <si>
    <t>998722102R00</t>
  </si>
  <si>
    <t>Přesun hmot pro vnitřní vodovod, výšky do 12 m</t>
  </si>
  <si>
    <t>722290234R00</t>
  </si>
  <si>
    <t>Proplach a dezinfekce vodovod.potrubí</t>
  </si>
  <si>
    <t>722280106R00</t>
  </si>
  <si>
    <t>Tlaková zkouška vodovodního potrubí</t>
  </si>
  <si>
    <t>28654309R</t>
  </si>
  <si>
    <t>Přechodka dGK kovový závit vnitřní d 40x5/4" PPR</t>
  </si>
  <si>
    <t>28654308R</t>
  </si>
  <si>
    <t>Přechodka dGK kovový závit vnitřní d 32x1" PPR</t>
  </si>
  <si>
    <t>28654307R</t>
  </si>
  <si>
    <t>Přechodka dGK kovový závit vnitřní d 25x3/4" PPR</t>
  </si>
  <si>
    <t>28654332R</t>
  </si>
  <si>
    <t>Ventil přímý plastový d 32 mm PPR</t>
  </si>
  <si>
    <t>28654331R</t>
  </si>
  <si>
    <t>Ventil přímý plastový d 25 mm PPR</t>
  </si>
  <si>
    <t>722224111R00</t>
  </si>
  <si>
    <t>Kohouty plnicí a vypouštěcí DN 15</t>
  </si>
  <si>
    <t>722182001RT1</t>
  </si>
  <si>
    <t>Montáž izolačních skruží na potrubí do DN 40, samolepící spoj, rychlouzávěr</t>
  </si>
  <si>
    <t>283771127R</t>
  </si>
  <si>
    <t>Izolace potrubí Mirelon PRO 32x13 mm šedočerná</t>
  </si>
  <si>
    <t>283771093R</t>
  </si>
  <si>
    <t>Izolace potrubí Mirelon PRO 25x20 mm šedočerná</t>
  </si>
  <si>
    <t>283771028R</t>
  </si>
  <si>
    <t>Izolace potrubí Mirelon PRO 20x20 mm šedočerná</t>
  </si>
  <si>
    <t>722172413R00</t>
  </si>
  <si>
    <t>Potrubí z PPR, D 32 x 4,4 mm, PN 16, vč.zed.výpom.</t>
  </si>
  <si>
    <t>722172412R00</t>
  </si>
  <si>
    <t>Potrubí z PPR, D 25 x 3,5 mm, PN 16, vč.zed.výpom.</t>
  </si>
  <si>
    <t>722172411R00</t>
  </si>
  <si>
    <t>Potrubí z PPR, D 20 x 2,8 mm, PN 16, vč.zed.výpom.</t>
  </si>
  <si>
    <t>722224212R00</t>
  </si>
  <si>
    <t>Zahradní ventil mrazuvzdorný DN 25</t>
  </si>
  <si>
    <t>28654400R</t>
  </si>
  <si>
    <t>Nástěnka průchozí d 20x1/2" PPR</t>
  </si>
  <si>
    <t>722235645R00</t>
  </si>
  <si>
    <t>Klapka vod.zpětná vodorovná CLAPET FIV.08406 DN 40</t>
  </si>
  <si>
    <t>722234234R00</t>
  </si>
  <si>
    <t>Úpravna vody magnetická MÚV, G 5/4, přesný typ určí rozpor vody</t>
  </si>
  <si>
    <t>722265117R00</t>
  </si>
  <si>
    <t>Vodoměr domovní SV Sensus 420 DN32x260mm, Qn 6,0</t>
  </si>
  <si>
    <t>722235525R00</t>
  </si>
  <si>
    <t>Filtr,vod.vnitřní-vnitřní z.IVAR FIV.08412 DN 32</t>
  </si>
  <si>
    <t>998725102R00</t>
  </si>
  <si>
    <t>Přesun hmot pro zařizovací předměty, výšky do 12 m</t>
  </si>
  <si>
    <t>725100001RA0</t>
  </si>
  <si>
    <t>Umyvadlo, baterie, zápachová uzávěrka</t>
  </si>
  <si>
    <t>725100005RA0</t>
  </si>
  <si>
    <t>Sprchová kabina, baterie, zápachová uzávěrka</t>
  </si>
  <si>
    <t>725100006RA0</t>
  </si>
  <si>
    <t>Klozet kombi</t>
  </si>
  <si>
    <t>725019101R00</t>
  </si>
  <si>
    <t>Výlevka stojící MIRA 5104.6 s plastovou mřížkou</t>
  </si>
  <si>
    <t>725823111RT1</t>
  </si>
  <si>
    <t>Baterie výlevka. ruční, bez otvír.odpadu, standardní</t>
  </si>
  <si>
    <t>55162150.AR</t>
  </si>
  <si>
    <t>Vtok se zápachovou uzávěrkou DN 30 pro boiler, + úpravna vody</t>
  </si>
  <si>
    <t>55141104R</t>
  </si>
  <si>
    <t>Ventil rohový mosazný IVAR.70872 1/2" x 3/8" , s filtrem a maticí</t>
  </si>
  <si>
    <t>725534112R00</t>
  </si>
  <si>
    <t>Ohřívač elektr. zásob. DZ DražiceTO 20L</t>
  </si>
  <si>
    <t>725016103R00</t>
  </si>
  <si>
    <t>Pisoár DOMINO 4110.1 s oplachov. ventilem, bílý</t>
  </si>
  <si>
    <t>725200020RA0</t>
  </si>
  <si>
    <t>Montáž zařizovacích předmětů - pisoár</t>
  </si>
  <si>
    <t>55162439.AR</t>
  </si>
  <si>
    <t>HL430/40 uzávěrka zápachová pro pisoáry DN 40</t>
  </si>
  <si>
    <t>726211144R00</t>
  </si>
  <si>
    <t>Modul-pisoár Kombifix Universal,h 98 cm,ovl. shora</t>
  </si>
  <si>
    <t>732331516R00</t>
  </si>
  <si>
    <t>Nádoby expanzní tlak.s memb.Expanzomat, 20 l</t>
  </si>
  <si>
    <t>734253117R00</t>
  </si>
  <si>
    <t>Ventil pojistný DN 20 FF x 6,0 bar, pro zásobník tuv</t>
  </si>
  <si>
    <t>005121010R</t>
  </si>
  <si>
    <t>Vybudování zařízení staveniště</t>
  </si>
  <si>
    <t>Soubor</t>
  </si>
  <si>
    <t>005111021R</t>
  </si>
  <si>
    <t>Vytyčení inženýrských sítí</t>
  </si>
  <si>
    <t>001 - Transborder</t>
  </si>
  <si>
    <t xml:space="preserve">    21-M - Elektromontáže</t>
  </si>
  <si>
    <t>VRN - Vedlejší rozpočtové náklady</t>
  </si>
  <si>
    <t xml:space="preserve">    VRN1 - Průzkumné, geodetické a projektové práce</t>
  </si>
  <si>
    <t>165</t>
  </si>
  <si>
    <t>121151125</t>
  </si>
  <si>
    <t>Sejmutí ornice strojně při souvislé ploše přes 500 m2, tl. vrstvy přes 250 do 300 mm</t>
  </si>
  <si>
    <t>-672155607</t>
  </si>
  <si>
    <t>"odstranění horní vrsty příjezdové cesty - hráz levý břeh"630</t>
  </si>
  <si>
    <t>"odstranění horní vrsty příjezdové cesty - hráz pravý břeh"220</t>
  </si>
  <si>
    <t>"odstranění horní vrsty - transborder"157</t>
  </si>
  <si>
    <t>166</t>
  </si>
  <si>
    <t>Uložení sypanin do násypů strojně s rozprostřením sypaniny ve vrstvách a s hrubým urovnáním zhutněných z hornin soudržných jakékoliv třídy těžitelnosti, včetně nutného pořízení materiálů</t>
  </si>
  <si>
    <t>-1494252042</t>
  </si>
  <si>
    <t>"rozšíření bermy PB pro příjezd mechanizace"320</t>
  </si>
  <si>
    <t>"rozšíření bermy LB pro příjezd mechanizace"290</t>
  </si>
  <si>
    <t>167</t>
  </si>
  <si>
    <t>564771111</t>
  </si>
  <si>
    <t>Podklad nebo kryt z kameniva hrubého drceného vel. 32-63 mm s rozprostřením a zhutněním, po zhutnění tl. 250 mm</t>
  </si>
  <si>
    <t>-2135946490</t>
  </si>
  <si>
    <t>" horní vrsty příjezdové cesty - hráz levý břeh"340</t>
  </si>
  <si>
    <t>"horní vrsty příjezdové cesty - hráz pravý břeh"275</t>
  </si>
  <si>
    <t>115101202</t>
  </si>
  <si>
    <t>Čerpání vody na dopravní výšku do 10 m s uvažovaným průměrným přítokem přes 500 do 1 000 l/min</t>
  </si>
  <si>
    <t>hod</t>
  </si>
  <si>
    <t>-1014673360</t>
  </si>
  <si>
    <t>"předpoklad 340 hod"340</t>
  </si>
  <si>
    <t>131151104</t>
  </si>
  <si>
    <t>Hloubení nezapažených jam a zářezů strojně s urovnáním dna do předepsaného profilu a spádu v hornině třídy těžitelnosti I skupiny 1 a 2 přes 100 do 500 m3 vč. případného uložení na skládku</t>
  </si>
  <si>
    <t>1071909561</t>
  </si>
  <si>
    <t>"odtěžení náplav na bermách v místě pilířů"14*4*2*0,3</t>
  </si>
  <si>
    <t>"výkop pro pilíře"14*4*1,5*2</t>
  </si>
  <si>
    <t>"odtěžení navezeného materiálu"610</t>
  </si>
  <si>
    <t>-233580221</t>
  </si>
  <si>
    <t>168</t>
  </si>
  <si>
    <t>182111121</t>
  </si>
  <si>
    <t>Svahování trvalých svahů do projektovaných profilů ručně s potřebným přemístěním výkopku při svahování v zářezech v hornině třídy těžitelnosti I skupiny 1 až 2</t>
  </si>
  <si>
    <t>1481035712</t>
  </si>
  <si>
    <t>"svah u horní plavební komory"90</t>
  </si>
  <si>
    <t>226213212</t>
  </si>
  <si>
    <t>Velkoprofilové vrty náběrovým vrtáním svislé zapažené ocelovými pažnicemi průměru přes 850 do 1050 mm, v hl od 0 do 10 m v hornině tř. II</t>
  </si>
  <si>
    <t>-1462630181</t>
  </si>
  <si>
    <t>"pilíř levý břeh vč. 2 m hluchého vrtání"3*8</t>
  </si>
  <si>
    <t>"pilíř pravý břeh vč. 2 m hluchého vrtání"3*8</t>
  </si>
  <si>
    <t>231212113</t>
  </si>
  <si>
    <t>Zřízení výplně pilot zapažených s vytažením pažnic z vrtu svislých z betonu železového, v hl od 0 do 10 m, při průměru piloty přes 650 do 1250 mm</t>
  </si>
  <si>
    <t>86736342</t>
  </si>
  <si>
    <t>"pilíř levý břeh"3*6</t>
  </si>
  <si>
    <t>"pilíř pravý břeh"3*6</t>
  </si>
  <si>
    <t>58933333</t>
  </si>
  <si>
    <t>beton C 30/37 XF3 kamenivo frakce 0/22 včetně dopravy na stavbu</t>
  </si>
  <si>
    <t>-1217087113</t>
  </si>
  <si>
    <t>"pilíře"6*6*0,6362</t>
  </si>
  <si>
    <t>231611114</t>
  </si>
  <si>
    <t>Výztuž pilot betonovaných do země z oceli 10 505 (R)</t>
  </si>
  <si>
    <t>905959626</t>
  </si>
  <si>
    <t>"pilíře"1,363</t>
  </si>
  <si>
    <t>277321118</t>
  </si>
  <si>
    <t>Základové konstrukce z betonu železového pilíře ve výkopu nebo na hlavách pilot C 30/37</t>
  </si>
  <si>
    <t>522041484</t>
  </si>
  <si>
    <t>"pilíře"95,81 *2</t>
  </si>
  <si>
    <t>277354111</t>
  </si>
  <si>
    <t>Bednění základových konstrukcí pilířů zřízení</t>
  </si>
  <si>
    <t>-81253440</t>
  </si>
  <si>
    <t>"pilíře" 10*4,5*2*2+2*pi*0,5*4,5*4</t>
  </si>
  <si>
    <t>277354192</t>
  </si>
  <si>
    <t>Bednění základových konstrukcí pilířů Příplatek k ceně za zakřivení základu, průměru nad 7,5 m</t>
  </si>
  <si>
    <t>651537465</t>
  </si>
  <si>
    <t>"pilíře" 2*pi*0,5*4,5*4</t>
  </si>
  <si>
    <t>277354211</t>
  </si>
  <si>
    <t>Bednění základových konstrukcí pilířů odstranění bednění</t>
  </si>
  <si>
    <t>-559109691</t>
  </si>
  <si>
    <t>277361116</t>
  </si>
  <si>
    <t>Výztuž základových konstrukcí pilířů z betonářské oceli 10 505 (R) nebo BSt 500</t>
  </si>
  <si>
    <t>-552418624</t>
  </si>
  <si>
    <t>"výztuž pilíře"15,246</t>
  </si>
  <si>
    <t>R150</t>
  </si>
  <si>
    <t>Dodávka výpalků CNC laserem - materiál, žárové zinkování, řezání, příprava, zápal - viz D.1.1.-V-1.0.4.</t>
  </si>
  <si>
    <t>1400109742</t>
  </si>
  <si>
    <t>"viz D.1.1. - V - 1.04."25315</t>
  </si>
  <si>
    <t>R154</t>
  </si>
  <si>
    <t>Dodávka válcovaných profilů - materiál, žárové zinkování, řezání, příprava - viz D1.1.-V-1.0.9.</t>
  </si>
  <si>
    <t>942497253</t>
  </si>
  <si>
    <t>"viz D.1.1. - V - 1.09."19333</t>
  </si>
  <si>
    <t>R155</t>
  </si>
  <si>
    <t>Dodávka ohýbaných profilů - materiál, žárové zinkování, řezání, příprava - viz D1.1.-V-1.0.7</t>
  </si>
  <si>
    <t>822174132</t>
  </si>
  <si>
    <t>"viz D.1.1. - V - 1.09."2123</t>
  </si>
  <si>
    <t>163</t>
  </si>
  <si>
    <t>R156</t>
  </si>
  <si>
    <t>Dodávka táhel vč. komponentů a dopravy - viz D1.1.-V-1.0.2.</t>
  </si>
  <si>
    <t>-1108256522</t>
  </si>
  <si>
    <t>"dodávka táhel vč.příslušenství, dopravy, pozink + nátěry"1</t>
  </si>
  <si>
    <t>174</t>
  </si>
  <si>
    <t>R158</t>
  </si>
  <si>
    <t>1228115352</t>
  </si>
  <si>
    <t>"dodávka střední spojky táhel"1</t>
  </si>
  <si>
    <t>164</t>
  </si>
  <si>
    <t>R157</t>
  </si>
  <si>
    <t>Dodávka ostatních komponentů a dopravy - viz D1.1.-V-1.10.</t>
  </si>
  <si>
    <t>-1014379080</t>
  </si>
  <si>
    <t>"dodávka ostatní"1</t>
  </si>
  <si>
    <t>D002</t>
  </si>
  <si>
    <t>Doprava válcovaných profilů a ohýbaných profilů</t>
  </si>
  <si>
    <t>km</t>
  </si>
  <si>
    <t>1449779294</t>
  </si>
  <si>
    <t>350</t>
  </si>
  <si>
    <t>D003</t>
  </si>
  <si>
    <t>Doprava CNC výpalků</t>
  </si>
  <si>
    <t>1898298695</t>
  </si>
  <si>
    <t>Montáž styčníků z jednotlivých profilů, spojovacích materiálů, montáž hotových výrobků na dřevěné části</t>
  </si>
  <si>
    <t>-542394974</t>
  </si>
  <si>
    <t>"montáž a výroba dílů na transborder"1</t>
  </si>
  <si>
    <t>R152</t>
  </si>
  <si>
    <t>Montáž transborderu na místě</t>
  </si>
  <si>
    <t>-1812265776</t>
  </si>
  <si>
    <t>169</t>
  </si>
  <si>
    <t>564281111</t>
  </si>
  <si>
    <t>Podklad nebo podsyp ze štěrkopísku ŠP s rozprostřením, vlhčením a zhutněním, po zhutnění tl. 300 mm</t>
  </si>
  <si>
    <t>-877574981</t>
  </si>
  <si>
    <t>"prostranství před transborderem"157</t>
  </si>
  <si>
    <t>584121112</t>
  </si>
  <si>
    <t>Osazení silničních dílců ze železového betonu s podkladem z kameniva těženého do tl. 40 mm jakéhokoliv druhu a velikosti, na plochu jednotlivě přes 200 m2</t>
  </si>
  <si>
    <t>-1576117761</t>
  </si>
  <si>
    <t>"zpevnění plochy staveniště a příjezdové cesty za LB hrází+ plocha pro jeřáby" 1450</t>
  </si>
  <si>
    <t>161</t>
  </si>
  <si>
    <t>593381007</t>
  </si>
  <si>
    <t>panel silniční 3,00x1,20x0,215m</t>
  </si>
  <si>
    <t>694221629</t>
  </si>
  <si>
    <t>241,321428571429*0,278 'Přepočtené koeficientem množství</t>
  </si>
  <si>
    <t>941111111</t>
  </si>
  <si>
    <t>Montáž lešení řadového trubkového lehkého pracovního s podlahami s provozním zatížením tř. 3 do 200 kg/m2 šířky tř. W06 od 0,6 do 0,9 m, výšky do 10 m</t>
  </si>
  <si>
    <t>405244960</t>
  </si>
  <si>
    <t>"lešení u jedné strany pilíře" 14*5*2</t>
  </si>
  <si>
    <t>941111811</t>
  </si>
  <si>
    <t>Demontáž lešení řadového trubkového lehkého pracovního s podlahami s provozním zatížením tř. 3 do 200 kg/m2 šířky tř. W06 od 0,6 do 0,9 m, výšky do 10 m</t>
  </si>
  <si>
    <t>1359933559</t>
  </si>
  <si>
    <t>173</t>
  </si>
  <si>
    <t>R180</t>
  </si>
  <si>
    <t>Pronájem prostrového lešení včetně dopravy na stavbu</t>
  </si>
  <si>
    <t>-178037887</t>
  </si>
  <si>
    <t>"pronájem lešení"1</t>
  </si>
  <si>
    <t>175</t>
  </si>
  <si>
    <t>943211111</t>
  </si>
  <si>
    <t>Montáž lešení prostorového rámového lehkého pracovního s podlahami s provozním zatížením tř. 3 do 200 kg/m2, výšky do 10 m</t>
  </si>
  <si>
    <t>1315776419</t>
  </si>
  <si>
    <t>"lešení na stavbu transborderu"60*13*10</t>
  </si>
  <si>
    <t>177</t>
  </si>
  <si>
    <t>943311811</t>
  </si>
  <si>
    <t>Demontáž lešení prostorového modulového lehkého pracovního bez podlah s provozním zatížením tř. 3 do 200 kg/m2, výšky do 10 m</t>
  </si>
  <si>
    <t>131988143</t>
  </si>
  <si>
    <t>953961114</t>
  </si>
  <si>
    <t>Kotvy chemické s vyvrtáním otvoru do betonu, železobetonu nebo tvrdého kamene tmel, velikost M 16, hloubka 125 mm</t>
  </si>
  <si>
    <t>62288306</t>
  </si>
  <si>
    <t>Poznámka k položce:_x000d_
Vrty jsou hlubší - přepočet na 125 mm</t>
  </si>
  <si>
    <t>"M16 x 200"200/125*16</t>
  </si>
  <si>
    <t>953961116</t>
  </si>
  <si>
    <t>Kotvy chemické s vyvrtáním otvoru do betonu, železobetonu nebo tvrdého kamene tmel, velikost M 24, hloubka 210 mm</t>
  </si>
  <si>
    <t>-943063168</t>
  </si>
  <si>
    <t>Poznámka k položce:_x000d_
Vrty jsou hlubší - přepočet na 210 mm</t>
  </si>
  <si>
    <t>"M24x300 - kotvení rozrážedel"300/210*40</t>
  </si>
  <si>
    <t>"M24x500 - kotvení ložisek"500/210*32</t>
  </si>
  <si>
    <t>"M24x500 - kotvení mola"500/210*64</t>
  </si>
  <si>
    <t>31197006R1</t>
  </si>
  <si>
    <t xml:space="preserve">tyč závitová M16, zinek, 8.8. DIN 976-1  včetně dopravy na stavbu</t>
  </si>
  <si>
    <t>-1564070453</t>
  </si>
  <si>
    <t>"chemická kotva"16*0,2</t>
  </si>
  <si>
    <t>31197008R1</t>
  </si>
  <si>
    <t>tyč závitová M24 8.8. DIN 976-1, zinek včetně dopravy na stavbu</t>
  </si>
  <si>
    <t>295517922</t>
  </si>
  <si>
    <t>"pro chemickou kotvu"0,3*40</t>
  </si>
  <si>
    <t>"pro chemickou kotvu"0,5*32</t>
  </si>
  <si>
    <t>"pro chemickou kotvu"0,64*05</t>
  </si>
  <si>
    <t>172</t>
  </si>
  <si>
    <t>998001011</t>
  </si>
  <si>
    <t>Přesun hmot pro piloty nebo podzemní stěny betonované na místě</t>
  </si>
  <si>
    <t>-1456869105</t>
  </si>
  <si>
    <t xml:space="preserve">BSH GL28H Si Modřín kruhový průřez 240 mm včetně soustružení do požadovaného tvaru _x000d_
</t>
  </si>
  <si>
    <t>307965024</t>
  </si>
  <si>
    <t xml:space="preserve">Poznámka k položce:_x000d_
Cena zahrnuje nejen cenu modřínového dřeva za m3, ale i opracování surového dřeva do požadovaného tvaru včetně soustružení. </t>
  </si>
  <si>
    <t>"modřín kruhový průřez 240 mm - diagonála"3,45</t>
  </si>
  <si>
    <t>002</t>
  </si>
  <si>
    <t>BSH GL28H Si Modřín kruhový průřez 300 mm včetně soustružení do požadovaného tvaru</t>
  </si>
  <si>
    <t>717050700</t>
  </si>
  <si>
    <t xml:space="preserve">Poznámka k položce:_x000d_
Cena zahrnuje nejen cenu modřínového dřeva za m3, ale i opracování surového dřeva do požadovaného tvaru. </t>
  </si>
  <si>
    <t>"modřín kruhový průřez 300 mm"3,213</t>
  </si>
  <si>
    <t>BSH GL28H Si Modřín kruhový průřez 400 mm včetně soustružení do požadovaného tvaru</t>
  </si>
  <si>
    <t>217342510</t>
  </si>
  <si>
    <t>"modřín kruhový průřez 400 mm"9,52</t>
  </si>
  <si>
    <t>BSH GL28H Si Modřín kruhový průřez 440 mm včetně soustružení do požadovaného tvaru</t>
  </si>
  <si>
    <t>-712425812</t>
  </si>
  <si>
    <t>"modřín kruhový průřez 440 mm"13,364</t>
  </si>
  <si>
    <t>005</t>
  </si>
  <si>
    <t>BSH GL28H Si Modřín konický kruhový průřez 345 - 300 mm včetně soustružení do požadovaného tvaru</t>
  </si>
  <si>
    <t>1651112644</t>
  </si>
  <si>
    <t>"modřín konický kruhový průřez 345 - 300 mm"3,056</t>
  </si>
  <si>
    <t>006</t>
  </si>
  <si>
    <t>BSH GL28H Si Modřín konický kruhový průřez 400 mm - 357 mm včetně soustružení do požadovaného tvaru</t>
  </si>
  <si>
    <t>-422562586</t>
  </si>
  <si>
    <t>"modřín konický kruhový průřez 400 mm - 357 mm"4,008</t>
  </si>
  <si>
    <t>007</t>
  </si>
  <si>
    <t>BSH GL28H Si Modřín konický kruhový průřez 541 mm - 404 mm včetně soustružení do požadovaného tvaru</t>
  </si>
  <si>
    <t>-1747534811</t>
  </si>
  <si>
    <t>"modřín konický kruhový průřez 541 mm - 404 mm"5,39</t>
  </si>
  <si>
    <t>008</t>
  </si>
  <si>
    <t>BSH GL28H Si Modřín konický kruhový průřez 707 mm - 560 mm včetně soustružení do požadovaného tvaru</t>
  </si>
  <si>
    <t>-199725113</t>
  </si>
  <si>
    <t>"modřín konický kruhový průřez 707 mm - 560 mm"10,44</t>
  </si>
  <si>
    <t>009</t>
  </si>
  <si>
    <t>Dřevěné záslepky ocelových plátů z horní strany pasů TBD</t>
  </si>
  <si>
    <t>1466705142</t>
  </si>
  <si>
    <t>"modřín dřevěné záslepky ocelových plátů z horní strany pasů TBD"0,44</t>
  </si>
  <si>
    <t>D001</t>
  </si>
  <si>
    <t>Doprava modřínové dřeva</t>
  </si>
  <si>
    <t>-1237210540</t>
  </si>
  <si>
    <t>600</t>
  </si>
  <si>
    <t>072</t>
  </si>
  <si>
    <t xml:space="preserve">Montáž ETFE folie transparentní </t>
  </si>
  <si>
    <t>-669490081</t>
  </si>
  <si>
    <t>"transborder"500,58</t>
  </si>
  <si>
    <t>073</t>
  </si>
  <si>
    <t>Transparentní ETFE folie - 250 mikronů</t>
  </si>
  <si>
    <t>192393130</t>
  </si>
  <si>
    <t>074</t>
  </si>
  <si>
    <t>Gumový kedr</t>
  </si>
  <si>
    <t>653491425</t>
  </si>
  <si>
    <t>"gumový kedr"1089</t>
  </si>
  <si>
    <t>D.006</t>
  </si>
  <si>
    <t>Doprava ETFE folie</t>
  </si>
  <si>
    <t>1119989849</t>
  </si>
  <si>
    <t>767590110</t>
  </si>
  <si>
    <t>Montáž podlahových konstrukcí podlahových roštů, podlah připevněných svařováním</t>
  </si>
  <si>
    <t>1530446342</t>
  </si>
  <si>
    <t>"přístupová lávka+nástupní molo"44*21+16*22+8*23</t>
  </si>
  <si>
    <t>"kabinka lanovky"12*14+4*15</t>
  </si>
  <si>
    <t>"revizní lávka"48*21+13*5</t>
  </si>
  <si>
    <t>55347069</t>
  </si>
  <si>
    <t>rošt podlahový svařovaný žárově zinkovaný protiskluz velikost 40/2mm včetně kotevních prvků podlahových roštů k podkladu</t>
  </si>
  <si>
    <t>1258425189</t>
  </si>
  <si>
    <t>"přístupová lávka+nástupní molo"68</t>
  </si>
  <si>
    <t>"kabinka lanovky"16</t>
  </si>
  <si>
    <t>55347049</t>
  </si>
  <si>
    <t>rošt podlahový svařovaný žárově zinkovaný velikost 30/2mm včetně kotevních prvků</t>
  </si>
  <si>
    <t>-1408935703</t>
  </si>
  <si>
    <t>"revizní lávka-viz specifikace"61</t>
  </si>
  <si>
    <t>076</t>
  </si>
  <si>
    <t>Závěsné očko M8 přivařené na ocel. svařence</t>
  </si>
  <si>
    <t>-1930449095</t>
  </si>
  <si>
    <t>077</t>
  </si>
  <si>
    <t>Statický certifikovaný napínák M12</t>
  </si>
  <si>
    <t>-423020794</t>
  </si>
  <si>
    <t>"napínák M12"168</t>
  </si>
  <si>
    <t>078</t>
  </si>
  <si>
    <t>Lanové očnice včetně montáže na další prvky</t>
  </si>
  <si>
    <t>-1584100484</t>
  </si>
  <si>
    <t>"lanová čočka včetně montáže na lano"504</t>
  </si>
  <si>
    <t>079</t>
  </si>
  <si>
    <t>Lanové objímky na poplastové lano 5 mm</t>
  </si>
  <si>
    <t>-1357886713</t>
  </si>
  <si>
    <t>"lanové objímky"504</t>
  </si>
  <si>
    <t>080</t>
  </si>
  <si>
    <t>Z břehu ovládaný řetězový voděodolný zvedák+ lanová sestava k připojení lávky + kotvení</t>
  </si>
  <si>
    <t>-2138311015</t>
  </si>
  <si>
    <t>31111006</t>
  </si>
  <si>
    <t>Matice přesná šestihranná Pz DIN 934-8 M12</t>
  </si>
  <si>
    <t>2058239013</t>
  </si>
  <si>
    <t>31111007</t>
  </si>
  <si>
    <t>Matice přesná šestihranná Pz DIN 934-8 M14</t>
  </si>
  <si>
    <t>1618852772</t>
  </si>
  <si>
    <t>31111008</t>
  </si>
  <si>
    <t>Matice přesná šestihranná Pz DIN 934-8 M16</t>
  </si>
  <si>
    <t>1881352581</t>
  </si>
  <si>
    <t>31111009</t>
  </si>
  <si>
    <t>Matice přesná šestihranná Pz DIN 934-8 M20</t>
  </si>
  <si>
    <t>-1484280954</t>
  </si>
  <si>
    <t>"matice M20" 10,25</t>
  </si>
  <si>
    <t>"matice navařená M20"0,32</t>
  </si>
  <si>
    <t>31111010</t>
  </si>
  <si>
    <t>Matice přesná šestihranná Pz DIN 934-8 M24</t>
  </si>
  <si>
    <t>94138670</t>
  </si>
  <si>
    <t>31111012</t>
  </si>
  <si>
    <t>Matice přesná šestihranná Pz DIN 934-8 M30</t>
  </si>
  <si>
    <t>-1881168685</t>
  </si>
  <si>
    <t>31111000</t>
  </si>
  <si>
    <t>Matice přesná šestihranná Pz DIN 934-8 M56</t>
  </si>
  <si>
    <t>-2024259088</t>
  </si>
  <si>
    <t>Plastová podložka M40 tl.10 mm</t>
  </si>
  <si>
    <t>-1091902350</t>
  </si>
  <si>
    <t>Plastová podložka M40 tl.15 mm</t>
  </si>
  <si>
    <t>-1322191413</t>
  </si>
  <si>
    <t>Plastová podložka M40 tl.20 mm</t>
  </si>
  <si>
    <t>956138796</t>
  </si>
  <si>
    <t>31120006</t>
  </si>
  <si>
    <t>Podložka DIN 125-A ZB D 12mm pozink</t>
  </si>
  <si>
    <t>133787710</t>
  </si>
  <si>
    <t>31120007</t>
  </si>
  <si>
    <t>Podložka DIN 125-A ZB D 14mm pozink</t>
  </si>
  <si>
    <t>-25883475</t>
  </si>
  <si>
    <t>31120008</t>
  </si>
  <si>
    <t xml:space="preserve">podložka DIN 125-A ZB D 16mm pozink </t>
  </si>
  <si>
    <t>682888827</t>
  </si>
  <si>
    <t>31120009</t>
  </si>
  <si>
    <t>podložka DIN 125-A ZB D 20mm pozink</t>
  </si>
  <si>
    <t>1321289588</t>
  </si>
  <si>
    <t>31120010</t>
  </si>
  <si>
    <t>podložka DIN 125-A ZB D 24mm pozink</t>
  </si>
  <si>
    <t>-1417776456</t>
  </si>
  <si>
    <t>31121031</t>
  </si>
  <si>
    <t>podložka DIN 125-A ZB D 30mm pozink</t>
  </si>
  <si>
    <t>-909655895</t>
  </si>
  <si>
    <t>podložka DIN 125-A ZB D 56mm pozink</t>
  </si>
  <si>
    <t>-1099991114</t>
  </si>
  <si>
    <t>085</t>
  </si>
  <si>
    <t>šroub M12x35 DIN7991</t>
  </si>
  <si>
    <t>2050450090</t>
  </si>
  <si>
    <t>1514336</t>
  </si>
  <si>
    <t>šroub M12x45MM DIN933 8.8 ZB</t>
  </si>
  <si>
    <t>-10631015</t>
  </si>
  <si>
    <t>087</t>
  </si>
  <si>
    <t>šroub M14x100MM DIN933 8.8 ZB</t>
  </si>
  <si>
    <t>-1067086415</t>
  </si>
  <si>
    <t>086</t>
  </si>
  <si>
    <t>šroub M12x65MM DIN931 8.8 ZB</t>
  </si>
  <si>
    <t>859676042</t>
  </si>
  <si>
    <t>089</t>
  </si>
  <si>
    <t>šroub M20x160MM DIN931 8.8 ZB</t>
  </si>
  <si>
    <t>545958039</t>
  </si>
  <si>
    <t>088</t>
  </si>
  <si>
    <t>šroub M16x45MM DIN933 8.8 ZB</t>
  </si>
  <si>
    <t>1049251818</t>
  </si>
  <si>
    <t>090</t>
  </si>
  <si>
    <t>šroub M20x30MM DIN933 8.8 ZB</t>
  </si>
  <si>
    <t>-907571326</t>
  </si>
  <si>
    <t>091</t>
  </si>
  <si>
    <t>šroub M20x50MM DIN933 8.8 ZB</t>
  </si>
  <si>
    <t>973816178</t>
  </si>
  <si>
    <t>095</t>
  </si>
  <si>
    <t>šroub M24x60MM DIN933 8.8 ZB</t>
  </si>
  <si>
    <t>-850186442</t>
  </si>
  <si>
    <t>092</t>
  </si>
  <si>
    <t>šroub M20x60MM DIN933 8.8 ZB</t>
  </si>
  <si>
    <t>1318057439</t>
  </si>
  <si>
    <t>093</t>
  </si>
  <si>
    <t>šroub M20x85MM DIN931 8.8 ZB</t>
  </si>
  <si>
    <t>-7168362</t>
  </si>
  <si>
    <t>094</t>
  </si>
  <si>
    <t>šroub M20x90MM DIN931 8.8 ZB</t>
  </si>
  <si>
    <t>1867074846</t>
  </si>
  <si>
    <t>096</t>
  </si>
  <si>
    <t xml:space="preserve">šroub M30x80MM DIN931 10.9 </t>
  </si>
  <si>
    <t>239260268</t>
  </si>
  <si>
    <t>097</t>
  </si>
  <si>
    <t xml:space="preserve">šroub M56x170MM DIN931 8.8 </t>
  </si>
  <si>
    <t>503568340</t>
  </si>
  <si>
    <t>098</t>
  </si>
  <si>
    <t>vrut HBS 10x100 povrchová úprava C4, 1000 N/mm2</t>
  </si>
  <si>
    <t>-934243531</t>
  </si>
  <si>
    <t>099</t>
  </si>
  <si>
    <t>vrut HBS 10x120 povrchová úprava C4, 1000 N/mm2</t>
  </si>
  <si>
    <t>-1322130617</t>
  </si>
  <si>
    <t>vrut HBS 10x160 povrchová úprava C4, 1000 N/mm2</t>
  </si>
  <si>
    <t>1352587677</t>
  </si>
  <si>
    <t>vrut HBS 12x160 povrchová úprava C4, 1000 N/mm2</t>
  </si>
  <si>
    <t>-1214237984</t>
  </si>
  <si>
    <t>vrut celozávitový 13x300</t>
  </si>
  <si>
    <t>-615925306</t>
  </si>
  <si>
    <t>vrut celozávitový 13x400</t>
  </si>
  <si>
    <t>1935000638</t>
  </si>
  <si>
    <t>vrut celozávitový 13x500</t>
  </si>
  <si>
    <t>1680682606</t>
  </si>
  <si>
    <t>vrut celozávitový 13x600</t>
  </si>
  <si>
    <t>268205749</t>
  </si>
  <si>
    <t>vrut celozávitový 13x700</t>
  </si>
  <si>
    <t>-1840623036</t>
  </si>
  <si>
    <t>130107502</t>
  </si>
  <si>
    <t>ocel profilová IPE 180+ pozink+ řezání (rozrážedlo - ZČ)</t>
  </si>
  <si>
    <t>81705348</t>
  </si>
  <si>
    <t>8*0,043052</t>
  </si>
  <si>
    <t>tyč závitová M16 DIn 976-1</t>
  </si>
  <si>
    <t>1878460673</t>
  </si>
  <si>
    <t>"kotvení ložiska lávky na břehu"16*0,2</t>
  </si>
  <si>
    <t>8*0,3</t>
  </si>
  <si>
    <t>tyč závitová M20 DIn 976-1</t>
  </si>
  <si>
    <t>749221571</t>
  </si>
  <si>
    <t>"závěs kabinky" 16*4</t>
  </si>
  <si>
    <t>96*0,655</t>
  </si>
  <si>
    <t>tyč závitová M24 DIn 976-1</t>
  </si>
  <si>
    <t>-681278988</t>
  </si>
  <si>
    <t>"délka 0,655"24*0,655</t>
  </si>
  <si>
    <t>"délka 0,64"24*0,640</t>
  </si>
  <si>
    <t>"kotvení mola"64*0,5</t>
  </si>
  <si>
    <t>"kotvení ložisek TBD"32*0,5</t>
  </si>
  <si>
    <t>"kotvení rozrážedla"40*0,3</t>
  </si>
  <si>
    <t>tyč závitová M30 DIn 976-1</t>
  </si>
  <si>
    <t>65265204</t>
  </si>
  <si>
    <t>"délka 1 m"106*1</t>
  </si>
  <si>
    <t>"délka 0,75 m"24*0,75</t>
  </si>
  <si>
    <t>"délka 3,49"4*3,49</t>
  </si>
  <si>
    <t>Kulatina se závity na koncích M12</t>
  </si>
  <si>
    <t>-145047549</t>
  </si>
  <si>
    <t>1,393*44 "diagonála 240 mm"</t>
  </si>
  <si>
    <t>1,412*28 "prvky 400 mm"</t>
  </si>
  <si>
    <t>22*1,475 "prvky 440 mm"</t>
  </si>
  <si>
    <t>1,221*30 "příčel 300 mm"</t>
  </si>
  <si>
    <t>2,086*8"horní část pylonu"</t>
  </si>
  <si>
    <t>8*2,44"spodní část pylonu"</t>
  </si>
  <si>
    <t>16*0,938"výměna u mezispoje"</t>
  </si>
  <si>
    <t xml:space="preserve"> 16*1,656"horní šikmé diagonály"</t>
  </si>
  <si>
    <t>30925273</t>
  </si>
  <si>
    <t>šroub metrický celozávit DIN 933 8.8 BZ M12x60mm</t>
  </si>
  <si>
    <t>-1419131727</t>
  </si>
  <si>
    <t>Napínací oko pro lanko</t>
  </si>
  <si>
    <t>-707049724</t>
  </si>
  <si>
    <t>Epoxidové lepidlo - certifikace pro spoje dřevo - ocel</t>
  </si>
  <si>
    <t>476727461</t>
  </si>
  <si>
    <t>500</t>
  </si>
  <si>
    <t>24633001</t>
  </si>
  <si>
    <t>tmel těsnící butylkaučukový</t>
  </si>
  <si>
    <t>255279162</t>
  </si>
  <si>
    <t>59244260</t>
  </si>
  <si>
    <t>páska lepící butylkaučuková</t>
  </si>
  <si>
    <t>1621419515</t>
  </si>
  <si>
    <t>171</t>
  </si>
  <si>
    <t>Přesun hmot tonážní pro zámečnické konstrukce v objektech v do 6 m</t>
  </si>
  <si>
    <t>-1573220329</t>
  </si>
  <si>
    <t>D.004</t>
  </si>
  <si>
    <t>Doprava podlahové prvky</t>
  </si>
  <si>
    <t>-203887053</t>
  </si>
  <si>
    <t>D.005</t>
  </si>
  <si>
    <t>Doprava spojovaí materiál</t>
  </si>
  <si>
    <t>-496166176</t>
  </si>
  <si>
    <t>"dodávka ostatního materiálu"300</t>
  </si>
  <si>
    <t>783201401</t>
  </si>
  <si>
    <t>Příprava podkladu tesařských konstrukcí před provedením nátěru ometení</t>
  </si>
  <si>
    <t>315987051</t>
  </si>
  <si>
    <t>57,455+42,835+95,158+121,49+37,909+42,36+45,631+65,907+0,5</t>
  </si>
  <si>
    <t>783263101</t>
  </si>
  <si>
    <t>Napouštěcí nátěr tesařských konstrukcí zabudovaných do konstrukce jednonásobný olejový</t>
  </si>
  <si>
    <t>244677037</t>
  </si>
  <si>
    <t>"plocha modřínové dřeva"509,245</t>
  </si>
  <si>
    <t>783268101</t>
  </si>
  <si>
    <t>Lazurovací nátěr tesařských konstrukcí jednonásobný olejový</t>
  </si>
  <si>
    <t>368593995</t>
  </si>
  <si>
    <t>"olejový nátěr na modřín - 2x"509,245*2</t>
  </si>
  <si>
    <t>21-M</t>
  </si>
  <si>
    <t>Elektromontáže</t>
  </si>
  <si>
    <t>210030752</t>
  </si>
  <si>
    <t>Montáž trakčního vedení pro městskou dopravu, průmyslové dráhy a jeřáby ocelových drátů a lan včetně rozvinutí, nahození a vypnutí pozinkovaných lano, průřezu do 35 mm2</t>
  </si>
  <si>
    <t>677320265</t>
  </si>
  <si>
    <t>075</t>
  </si>
  <si>
    <t>Poplastové lanko pozinkované 5 mm</t>
  </si>
  <si>
    <t>256</t>
  </si>
  <si>
    <t>-1507112069</t>
  </si>
  <si>
    <t>"pozinkované lanko 6x7-FC"2500</t>
  </si>
  <si>
    <t>VRN1</t>
  </si>
  <si>
    <t>Průzkumné, geodetické a projektové práce</t>
  </si>
  <si>
    <t>013244000</t>
  </si>
  <si>
    <t>Dokumentace pro provádění stavby - dílenská dokumentace prvky lanovky a gondol</t>
  </si>
  <si>
    <t>1024</t>
  </si>
  <si>
    <t>-1549326383</t>
  </si>
  <si>
    <t>"projektová dokumentace-pro lanovku"1</t>
  </si>
  <si>
    <t>R165</t>
  </si>
  <si>
    <t>Pronájem jeřábu na stavbě</t>
  </si>
  <si>
    <t>668215232</t>
  </si>
  <si>
    <t>Poznámka k položce:_x000d_
Pronájem jeřábu na stavbě včetně jeho sestavení, dopravy, umístění, vlastní práce</t>
  </si>
  <si>
    <t>"pronájem jeřábu na stavbě"240</t>
  </si>
  <si>
    <t>162</t>
  </si>
  <si>
    <t>R167</t>
  </si>
  <si>
    <t>Pronájem jeřábu na stavbě na instalaci transborderu včetně jeho sestavení, dopravy, umístění, vlastní práce</t>
  </si>
  <si>
    <t>-672824664</t>
  </si>
  <si>
    <t>Poznámka k položce:_x000d_
Pronájem jeřábu na stavbě na instalaci transborderu včetně jeho sestavení, dopravy, umístění, vlastní práce</t>
  </si>
  <si>
    <t>"pronájem jeřábu na instalaci transborderu na pilíře"1</t>
  </si>
  <si>
    <t>013274000</t>
  </si>
  <si>
    <t>Pasportizace objektu před započetím prací</t>
  </si>
  <si>
    <t>659853903</t>
  </si>
  <si>
    <t>"přístupové cesty"1</t>
  </si>
  <si>
    <t>013284000</t>
  </si>
  <si>
    <t>Pasportizace objektu po provedení prací</t>
  </si>
  <si>
    <t>-1352872050</t>
  </si>
  <si>
    <t>Zajištění všech nezbytných zkoušek nutných pro řádné provádění a dokončení díla</t>
  </si>
  <si>
    <t>-1508797512</t>
  </si>
  <si>
    <t xml:space="preserve">Poznámka k položce:_x000d_
Poznámka k položce:_x000d_
Zkoušky, atesty a revize dle ČSN a případných jiných právních a technickcýh předpisů_x000d_
_x000d_
</t>
  </si>
  <si>
    <t>K102</t>
  </si>
  <si>
    <t xml:space="preserve">Publicita projektu </t>
  </si>
  <si>
    <t>-1815872493</t>
  </si>
  <si>
    <t>Poznámka k položce:_x000d_
Dle požadavků zadavatele a dotačního titulu._x000d_
Položka zahrnuje:_x000d_
 -dodání a osazení informačních tabulí v předepsaném provedení a množství s obsahem předepsaným zadavatelem_x000d_
-veškeré nosné a upevňovací konstrukce_x000d_
-základové konstrukce včetně nutných zemních prací_x000d_
-demontáž a odvoz po skončení platnosti_x000d_
-případně nutné opravy poškozených čátí během platnosti</t>
  </si>
  <si>
    <t>K155</t>
  </si>
  <si>
    <t>Neočekávané demolice objektů</t>
  </si>
  <si>
    <t>2105822067</t>
  </si>
  <si>
    <t>K54</t>
  </si>
  <si>
    <t xml:space="preserve">Neočekávaná likvidace skládek </t>
  </si>
  <si>
    <t>1087273592</t>
  </si>
  <si>
    <t>O001</t>
  </si>
  <si>
    <t>Oprava příjezdových cest po opravě</t>
  </si>
  <si>
    <t>1749051825</t>
  </si>
  <si>
    <t>R162</t>
  </si>
  <si>
    <t>Dílenské dokumentace výrobků</t>
  </si>
  <si>
    <t>1656243802</t>
  </si>
  <si>
    <t>R163</t>
  </si>
  <si>
    <t>Náklady na pojištění</t>
  </si>
  <si>
    <t>1567309137</t>
  </si>
  <si>
    <t>011002000</t>
  </si>
  <si>
    <t>Průzkumné práce</t>
  </si>
  <si>
    <t>-1664284384</t>
  </si>
  <si>
    <t xml:space="preserve">Poznámka k položce:_x000d_
průzkumné práce, archeologický průzkum_x000d_
</t>
  </si>
  <si>
    <t>011114000</t>
  </si>
  <si>
    <t>Inženýrsko-geologický průzkum</t>
  </si>
  <si>
    <t>-1561930235</t>
  </si>
  <si>
    <t>Poznámka k položce:_x000d_
Doplňující IG průzkum</t>
  </si>
  <si>
    <t>011314000</t>
  </si>
  <si>
    <t>Archeologický dohled</t>
  </si>
  <si>
    <t>1723566420</t>
  </si>
  <si>
    <t>012103000</t>
  </si>
  <si>
    <t>Geodetické práce před výstavbou</t>
  </si>
  <si>
    <t>-787604429</t>
  </si>
  <si>
    <t>012203000</t>
  </si>
  <si>
    <t>Geodetické práce při provádění stavby</t>
  </si>
  <si>
    <t>-848630015</t>
  </si>
  <si>
    <t xml:space="preserve">Poznámka k položce:_x000d_
Hlavní tituly průvodních činností a nákladů průzkumné, geodetické a projektové práce geodetické práce_x000d_
"- geodetické zaměření _x000d_
" - vytýčení hranice pozemku_x000d_
" - vytýčení _x000d_
</t>
  </si>
  <si>
    <t>012303000</t>
  </si>
  <si>
    <t>Geodetické práce po výstavbě</t>
  </si>
  <si>
    <t>235475755</t>
  </si>
  <si>
    <t>013254000</t>
  </si>
  <si>
    <t>Dokumentace skutečného provedení stavby</t>
  </si>
  <si>
    <t>637771553</t>
  </si>
  <si>
    <t>K111</t>
  </si>
  <si>
    <t>Účast geologa při stavbě pro určení vhodnosti výkopového a násypového materiálu			</t>
  </si>
  <si>
    <t>-1664508325</t>
  </si>
  <si>
    <t>030001000</t>
  </si>
  <si>
    <t>Zařízení staveniště</t>
  </si>
  <si>
    <t>459683780</t>
  </si>
  <si>
    <t xml:space="preserve">Poznámka k položce:_x000d_
- stavební buňky, chemické WC, sklady - zřízení, pronájem, odstranění_x000d_
- zřízení a odstranění mezideponie materiálu_x000d_
- napojení na inženýrské sítě nebo mobilní zdroje energií a vody vč. měření spotřeby vč.  -        provizorního vedení energií a médií_x000d_
- označení a zabezpečení staveniště_x000d_
-  zpevnění ploch zbývajících části staveniště dle potřeby pro provádění montáží_x000d_
 - podpůrná konstrukce na montáž transbordéru_x000d_
 - odstranění staveniště, _x000d_
 - uvedení staveniště a všech použitých ploch do původního stavu včetně odstranění         naveženého zpevnění a rozprostření ornice_x000d_
_x000d_
Umístění ZS a všechny náležitosti k jeho provozu jsou v režii zhotovitele.</t>
  </si>
  <si>
    <t>034303000</t>
  </si>
  <si>
    <t>Dopravní značení na staveništi</t>
  </si>
  <si>
    <t>-868736366</t>
  </si>
  <si>
    <t xml:space="preserve">Poznámka k položce:_x000d_
 - projednání a schválení DIO dopravním inspektorátem_x000d_
 - pořízení značek dle DIO - na staveništi a silnici_x000d_
</t>
  </si>
  <si>
    <t>043134000</t>
  </si>
  <si>
    <t>Zkoušky zatěžovací</t>
  </si>
  <si>
    <t>2074837078</t>
  </si>
  <si>
    <t>Poznámka k položce:_x000d_
Zatěžovací zkoušky objektů v rámci stavby</t>
  </si>
  <si>
    <t>049203000</t>
  </si>
  <si>
    <t>Náklady stanovené zvláštními předpisy</t>
  </si>
  <si>
    <t>1138731138</t>
  </si>
  <si>
    <t>Poznámka k položce:_x000d_
Příprava stavby ke kolaudaci</t>
  </si>
  <si>
    <t>R135</t>
  </si>
  <si>
    <t xml:space="preserve">Havarijní plán </t>
  </si>
  <si>
    <t>962883757</t>
  </si>
  <si>
    <t>Poznámka k položce:_x000d_
 - havarijní plán_x000d_
 - projednání a schválení havarijního plánu</t>
  </si>
  <si>
    <t>R136</t>
  </si>
  <si>
    <t>Povodňový plán</t>
  </si>
  <si>
    <t>357426309</t>
  </si>
  <si>
    <t xml:space="preserve">Poznámka k položce:_x000d_
 - zpracování povodňového plánu_x000d_
 - zajištění potvrzení souladu </t>
  </si>
  <si>
    <t>Vytýčení stavby odborně způsobilou osobou v oboru zeměměřičství, včetně vytyčení hranic pozemků, vytyčení IS</t>
  </si>
  <si>
    <t>1230386911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</si>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</sst>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5" fillId="2" borderId="20" xfId="0" applyFont="1" applyFill="1" applyBorder="1" applyAlignment="1" applyProtection="1">
      <alignment horizontal="left" vertical="center"/>
      <protection locked="0"/>
    </xf>
    <xf numFmtId="0" fontId="35" fillId="0" borderId="21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0115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VH uzel Vnorovy - křížení Baťova kanálu s Moravou_UPRAVA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16. 3. 2021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ROUND(SUM(AG55:AG61),2)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ROUND(SUM(AS55:AS61),2)</f>
        <v>0</v>
      </c>
      <c r="AT54" s="107">
        <f>ROUND(SUM(AV54:AW54),2)</f>
        <v>0</v>
      </c>
      <c r="AU54" s="108">
        <f>ROUND(SUM(AU55:AU61),5)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ROUND(SUM(AZ55:AZ61),2)</f>
        <v>0</v>
      </c>
      <c r="BA54" s="107">
        <f>ROUND(SUM(BA55:BA61),2)</f>
        <v>0</v>
      </c>
      <c r="BB54" s="107">
        <f>ROUND(SUM(BB55:BB61),2)</f>
        <v>0</v>
      </c>
      <c r="BC54" s="107">
        <f>ROUND(SUM(BC55:BC61),2)</f>
        <v>0</v>
      </c>
      <c r="BD54" s="109">
        <f>ROUND(SUM(BD55:BD61),2)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16.5" customHeight="1">
      <c r="A55" s="112" t="s">
        <v>73</v>
      </c>
      <c r="B55" s="113"/>
      <c r="C55" s="114"/>
      <c r="D55" s="115" t="s">
        <v>74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'002a - Zázemí - ASR'!J30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'002a - Zázemí - ASR'!P100</f>
        <v>0</v>
      </c>
      <c r="AV55" s="121">
        <f>'002a - Zázemí - ASR'!J33</f>
        <v>0</v>
      </c>
      <c r="AW55" s="121">
        <f>'002a - Zázemí - ASR'!J34</f>
        <v>0</v>
      </c>
      <c r="AX55" s="121">
        <f>'002a - Zázemí - ASR'!J35</f>
        <v>0</v>
      </c>
      <c r="AY55" s="121">
        <f>'002a - Zázemí - ASR'!J36</f>
        <v>0</v>
      </c>
      <c r="AZ55" s="121">
        <f>'002a - Zázemí - ASR'!F33</f>
        <v>0</v>
      </c>
      <c r="BA55" s="121">
        <f>'002a - Zázemí - ASR'!F34</f>
        <v>0</v>
      </c>
      <c r="BB55" s="121">
        <f>'002a - Zázemí - ASR'!F35</f>
        <v>0</v>
      </c>
      <c r="BC55" s="121">
        <f>'002a - Zázemí - ASR'!F36</f>
        <v>0</v>
      </c>
      <c r="BD55" s="123">
        <f>'002a - Zázemí - ASR'!F37</f>
        <v>0</v>
      </c>
      <c r="BE55" s="7"/>
      <c r="BT55" s="124" t="s">
        <v>77</v>
      </c>
      <c r="BV55" s="124" t="s">
        <v>71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7" customFormat="1" ht="16.5" customHeight="1">
      <c r="A56" s="112" t="s">
        <v>73</v>
      </c>
      <c r="B56" s="113"/>
      <c r="C56" s="114"/>
      <c r="D56" s="115" t="s">
        <v>80</v>
      </c>
      <c r="E56" s="115"/>
      <c r="F56" s="115"/>
      <c r="G56" s="115"/>
      <c r="H56" s="115"/>
      <c r="I56" s="116"/>
      <c r="J56" s="115" t="s">
        <v>81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'002c - Zázemí elektro'!J30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76</v>
      </c>
      <c r="AR56" s="119"/>
      <c r="AS56" s="120">
        <v>0</v>
      </c>
      <c r="AT56" s="121">
        <f>ROUND(SUM(AV56:AW56),2)</f>
        <v>0</v>
      </c>
      <c r="AU56" s="122">
        <f>'002c - Zázemí elektro'!P85</f>
        <v>0</v>
      </c>
      <c r="AV56" s="121">
        <f>'002c - Zázemí elektro'!J33</f>
        <v>0</v>
      </c>
      <c r="AW56" s="121">
        <f>'002c - Zázemí elektro'!J34</f>
        <v>0</v>
      </c>
      <c r="AX56" s="121">
        <f>'002c - Zázemí elektro'!J35</f>
        <v>0</v>
      </c>
      <c r="AY56" s="121">
        <f>'002c - Zázemí elektro'!J36</f>
        <v>0</v>
      </c>
      <c r="AZ56" s="121">
        <f>'002c - Zázemí elektro'!F33</f>
        <v>0</v>
      </c>
      <c r="BA56" s="121">
        <f>'002c - Zázemí elektro'!F34</f>
        <v>0</v>
      </c>
      <c r="BB56" s="121">
        <f>'002c - Zázemí elektro'!F35</f>
        <v>0</v>
      </c>
      <c r="BC56" s="121">
        <f>'002c - Zázemí elektro'!F36</f>
        <v>0</v>
      </c>
      <c r="BD56" s="123">
        <f>'002c - Zázemí elektro'!F37</f>
        <v>0</v>
      </c>
      <c r="BE56" s="7"/>
      <c r="BT56" s="124" t="s">
        <v>77</v>
      </c>
      <c r="BV56" s="124" t="s">
        <v>71</v>
      </c>
      <c r="BW56" s="124" t="s">
        <v>82</v>
      </c>
      <c r="BX56" s="124" t="s">
        <v>5</v>
      </c>
      <c r="CL56" s="124" t="s">
        <v>19</v>
      </c>
      <c r="CM56" s="124" t="s">
        <v>79</v>
      </c>
    </row>
    <row r="57" s="7" customFormat="1" ht="16.5" customHeight="1">
      <c r="A57" s="112" t="s">
        <v>73</v>
      </c>
      <c r="B57" s="113"/>
      <c r="C57" s="114"/>
      <c r="D57" s="115" t="s">
        <v>83</v>
      </c>
      <c r="E57" s="115"/>
      <c r="F57" s="115"/>
      <c r="G57" s="115"/>
      <c r="H57" s="115"/>
      <c r="I57" s="116"/>
      <c r="J57" s="115" t="s">
        <v>84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'003 - Studna'!J30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76</v>
      </c>
      <c r="AR57" s="119"/>
      <c r="AS57" s="120">
        <v>0</v>
      </c>
      <c r="AT57" s="121">
        <f>ROUND(SUM(AV57:AW57),2)</f>
        <v>0</v>
      </c>
      <c r="AU57" s="122">
        <f>'003 - Studna'!P93</f>
        <v>0</v>
      </c>
      <c r="AV57" s="121">
        <f>'003 - Studna'!J33</f>
        <v>0</v>
      </c>
      <c r="AW57" s="121">
        <f>'003 - Studna'!J34</f>
        <v>0</v>
      </c>
      <c r="AX57" s="121">
        <f>'003 - Studna'!J35</f>
        <v>0</v>
      </c>
      <c r="AY57" s="121">
        <f>'003 - Studna'!J36</f>
        <v>0</v>
      </c>
      <c r="AZ57" s="121">
        <f>'003 - Studna'!F33</f>
        <v>0</v>
      </c>
      <c r="BA57" s="121">
        <f>'003 - Studna'!F34</f>
        <v>0</v>
      </c>
      <c r="BB57" s="121">
        <f>'003 - Studna'!F35</f>
        <v>0</v>
      </c>
      <c r="BC57" s="121">
        <f>'003 - Studna'!F36</f>
        <v>0</v>
      </c>
      <c r="BD57" s="123">
        <f>'003 - Studna'!F37</f>
        <v>0</v>
      </c>
      <c r="BE57" s="7"/>
      <c r="BT57" s="124" t="s">
        <v>77</v>
      </c>
      <c r="BV57" s="124" t="s">
        <v>71</v>
      </c>
      <c r="BW57" s="124" t="s">
        <v>85</v>
      </c>
      <c r="BX57" s="124" t="s">
        <v>5</v>
      </c>
      <c r="CL57" s="124" t="s">
        <v>19</v>
      </c>
      <c r="CM57" s="124" t="s">
        <v>79</v>
      </c>
    </row>
    <row r="58" s="7" customFormat="1" ht="16.5" customHeight="1">
      <c r="A58" s="112" t="s">
        <v>73</v>
      </c>
      <c r="B58" s="113"/>
      <c r="C58" s="114"/>
      <c r="D58" s="115" t="s">
        <v>86</v>
      </c>
      <c r="E58" s="115"/>
      <c r="F58" s="115"/>
      <c r="G58" s="115"/>
      <c r="H58" s="115"/>
      <c r="I58" s="116"/>
      <c r="J58" s="115" t="s">
        <v>87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'004 - Hráz řeky Moravy'!J30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76</v>
      </c>
      <c r="AR58" s="119"/>
      <c r="AS58" s="120">
        <v>0</v>
      </c>
      <c r="AT58" s="121">
        <f>ROUND(SUM(AV58:AW58),2)</f>
        <v>0</v>
      </c>
      <c r="AU58" s="122">
        <f>'004 - Hráz řeky Moravy'!P85</f>
        <v>0</v>
      </c>
      <c r="AV58" s="121">
        <f>'004 - Hráz řeky Moravy'!J33</f>
        <v>0</v>
      </c>
      <c r="AW58" s="121">
        <f>'004 - Hráz řeky Moravy'!J34</f>
        <v>0</v>
      </c>
      <c r="AX58" s="121">
        <f>'004 - Hráz řeky Moravy'!J35</f>
        <v>0</v>
      </c>
      <c r="AY58" s="121">
        <f>'004 - Hráz řeky Moravy'!J36</f>
        <v>0</v>
      </c>
      <c r="AZ58" s="121">
        <f>'004 - Hráz řeky Moravy'!F33</f>
        <v>0</v>
      </c>
      <c r="BA58" s="121">
        <f>'004 - Hráz řeky Moravy'!F34</f>
        <v>0</v>
      </c>
      <c r="BB58" s="121">
        <f>'004 - Hráz řeky Moravy'!F35</f>
        <v>0</v>
      </c>
      <c r="BC58" s="121">
        <f>'004 - Hráz řeky Moravy'!F36</f>
        <v>0</v>
      </c>
      <c r="BD58" s="123">
        <f>'004 - Hráz řeky Moravy'!F37</f>
        <v>0</v>
      </c>
      <c r="BE58" s="7"/>
      <c r="BT58" s="124" t="s">
        <v>77</v>
      </c>
      <c r="BV58" s="124" t="s">
        <v>71</v>
      </c>
      <c r="BW58" s="124" t="s">
        <v>88</v>
      </c>
      <c r="BX58" s="124" t="s">
        <v>5</v>
      </c>
      <c r="CL58" s="124" t="s">
        <v>19</v>
      </c>
      <c r="CM58" s="124" t="s">
        <v>79</v>
      </c>
    </row>
    <row r="59" s="7" customFormat="1" ht="16.5" customHeight="1">
      <c r="A59" s="112" t="s">
        <v>73</v>
      </c>
      <c r="B59" s="113"/>
      <c r="C59" s="114"/>
      <c r="D59" s="115" t="s">
        <v>89</v>
      </c>
      <c r="E59" s="115"/>
      <c r="F59" s="115"/>
      <c r="G59" s="115"/>
      <c r="H59" s="115"/>
      <c r="I59" s="116"/>
      <c r="J59" s="115" t="s">
        <v>90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'002b - ZTI Zázemí, přípojky'!J30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76</v>
      </c>
      <c r="AR59" s="119"/>
      <c r="AS59" s="120">
        <v>0</v>
      </c>
      <c r="AT59" s="121">
        <f>ROUND(SUM(AV59:AW59),2)</f>
        <v>0</v>
      </c>
      <c r="AU59" s="122">
        <f>'002b - ZTI Zázemí, přípojky'!P79</f>
        <v>0</v>
      </c>
      <c r="AV59" s="121">
        <f>'002b - ZTI Zázemí, přípojky'!J33</f>
        <v>0</v>
      </c>
      <c r="AW59" s="121">
        <f>'002b - ZTI Zázemí, přípojky'!J34</f>
        <v>0</v>
      </c>
      <c r="AX59" s="121">
        <f>'002b - ZTI Zázemí, přípojky'!J35</f>
        <v>0</v>
      </c>
      <c r="AY59" s="121">
        <f>'002b - ZTI Zázemí, přípojky'!J36</f>
        <v>0</v>
      </c>
      <c r="AZ59" s="121">
        <f>'002b - ZTI Zázemí, přípojky'!F33</f>
        <v>0</v>
      </c>
      <c r="BA59" s="121">
        <f>'002b - ZTI Zázemí, přípojky'!F34</f>
        <v>0</v>
      </c>
      <c r="BB59" s="121">
        <f>'002b - ZTI Zázemí, přípojky'!F35</f>
        <v>0</v>
      </c>
      <c r="BC59" s="121">
        <f>'002b - ZTI Zázemí, přípojky'!F36</f>
        <v>0</v>
      </c>
      <c r="BD59" s="123">
        <f>'002b - ZTI Zázemí, přípojky'!F37</f>
        <v>0</v>
      </c>
      <c r="BE59" s="7"/>
      <c r="BT59" s="124" t="s">
        <v>77</v>
      </c>
      <c r="BV59" s="124" t="s">
        <v>71</v>
      </c>
      <c r="BW59" s="124" t="s">
        <v>91</v>
      </c>
      <c r="BX59" s="124" t="s">
        <v>5</v>
      </c>
      <c r="CL59" s="124" t="s">
        <v>19</v>
      </c>
      <c r="CM59" s="124" t="s">
        <v>79</v>
      </c>
    </row>
    <row r="60" s="7" customFormat="1" ht="16.5" customHeight="1">
      <c r="A60" s="112" t="s">
        <v>73</v>
      </c>
      <c r="B60" s="113"/>
      <c r="C60" s="114"/>
      <c r="D60" s="115" t="s">
        <v>92</v>
      </c>
      <c r="E60" s="115"/>
      <c r="F60" s="115"/>
      <c r="G60" s="115"/>
      <c r="H60" s="115"/>
      <c r="I60" s="116"/>
      <c r="J60" s="115" t="s">
        <v>93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'001 - Transborder'!J30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76</v>
      </c>
      <c r="AR60" s="119"/>
      <c r="AS60" s="120">
        <v>0</v>
      </c>
      <c r="AT60" s="121">
        <f>ROUND(SUM(AV60:AW60),2)</f>
        <v>0</v>
      </c>
      <c r="AU60" s="122">
        <f>'001 - Transborder'!P95</f>
        <v>0</v>
      </c>
      <c r="AV60" s="121">
        <f>'001 - Transborder'!J33</f>
        <v>0</v>
      </c>
      <c r="AW60" s="121">
        <f>'001 - Transborder'!J34</f>
        <v>0</v>
      </c>
      <c r="AX60" s="121">
        <f>'001 - Transborder'!J35</f>
        <v>0</v>
      </c>
      <c r="AY60" s="121">
        <f>'001 - Transborder'!J36</f>
        <v>0</v>
      </c>
      <c r="AZ60" s="121">
        <f>'001 - Transborder'!F33</f>
        <v>0</v>
      </c>
      <c r="BA60" s="121">
        <f>'001 - Transborder'!F34</f>
        <v>0</v>
      </c>
      <c r="BB60" s="121">
        <f>'001 - Transborder'!F35</f>
        <v>0</v>
      </c>
      <c r="BC60" s="121">
        <f>'001 - Transborder'!F36</f>
        <v>0</v>
      </c>
      <c r="BD60" s="123">
        <f>'001 - Transborder'!F37</f>
        <v>0</v>
      </c>
      <c r="BE60" s="7"/>
      <c r="BT60" s="124" t="s">
        <v>77</v>
      </c>
      <c r="BV60" s="124" t="s">
        <v>71</v>
      </c>
      <c r="BW60" s="124" t="s">
        <v>94</v>
      </c>
      <c r="BX60" s="124" t="s">
        <v>5</v>
      </c>
      <c r="CL60" s="124" t="s">
        <v>19</v>
      </c>
      <c r="CM60" s="124" t="s">
        <v>79</v>
      </c>
    </row>
    <row r="61" s="7" customFormat="1" ht="16.5" customHeight="1">
      <c r="A61" s="112" t="s">
        <v>73</v>
      </c>
      <c r="B61" s="113"/>
      <c r="C61" s="114"/>
      <c r="D61" s="115" t="s">
        <v>95</v>
      </c>
      <c r="E61" s="115"/>
      <c r="F61" s="115"/>
      <c r="G61" s="115"/>
      <c r="H61" s="115"/>
      <c r="I61" s="116"/>
      <c r="J61" s="115" t="s">
        <v>96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'VRN - Vedlejší rozpočtové...'!J30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76</v>
      </c>
      <c r="AR61" s="119"/>
      <c r="AS61" s="125">
        <v>0</v>
      </c>
      <c r="AT61" s="126">
        <f>ROUND(SUM(AV61:AW61),2)</f>
        <v>0</v>
      </c>
      <c r="AU61" s="127">
        <f>'VRN - Vedlejší rozpočtové...'!P81</f>
        <v>0</v>
      </c>
      <c r="AV61" s="126">
        <f>'VRN - Vedlejší rozpočtové...'!J33</f>
        <v>0</v>
      </c>
      <c r="AW61" s="126">
        <f>'VRN - Vedlejší rozpočtové...'!J34</f>
        <v>0</v>
      </c>
      <c r="AX61" s="126">
        <f>'VRN - Vedlejší rozpočtové...'!J35</f>
        <v>0</v>
      </c>
      <c r="AY61" s="126">
        <f>'VRN - Vedlejší rozpočtové...'!J36</f>
        <v>0</v>
      </c>
      <c r="AZ61" s="126">
        <f>'VRN - Vedlejší rozpočtové...'!F33</f>
        <v>0</v>
      </c>
      <c r="BA61" s="126">
        <f>'VRN - Vedlejší rozpočtové...'!F34</f>
        <v>0</v>
      </c>
      <c r="BB61" s="126">
        <f>'VRN - Vedlejší rozpočtové...'!F35</f>
        <v>0</v>
      </c>
      <c r="BC61" s="126">
        <f>'VRN - Vedlejší rozpočtové...'!F36</f>
        <v>0</v>
      </c>
      <c r="BD61" s="128">
        <f>'VRN - Vedlejší rozpočtové...'!F37</f>
        <v>0</v>
      </c>
      <c r="BE61" s="7"/>
      <c r="BT61" s="124" t="s">
        <v>77</v>
      </c>
      <c r="BV61" s="124" t="s">
        <v>71</v>
      </c>
      <c r="BW61" s="124" t="s">
        <v>97</v>
      </c>
      <c r="BX61" s="124" t="s">
        <v>5</v>
      </c>
      <c r="CL61" s="124" t="s">
        <v>19</v>
      </c>
      <c r="CM61" s="124" t="s">
        <v>79</v>
      </c>
    </row>
    <row r="62" s="2" customFormat="1" ht="30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</sheetData>
  <sheetProtection sheet="1" formatColumns="0" formatRows="0" objects="1" scenarios="1" spinCount="100000" saltValue="krdYjVQdzW0Gxxm/hJ65ixxAQEIWnl0zix2vLH00tg/9VUD7Nh5ji+GA5ladAyYwbRqPpviLQcPfkExnoCNc9w==" hashValue="dkc308TlvjoEU2koZWVleU0x2JuKMp1Cm912z0oqj7matGi5gte14/lcVxDrrl/HvvbtrhhEeCqkh0SYOM4ihA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2a - Zázemí - ASR'!C2" display="/"/>
    <hyperlink ref="A56" location="'002c - Zázemí elektro'!C2" display="/"/>
    <hyperlink ref="A57" location="'003 - Studna'!C2" display="/"/>
    <hyperlink ref="A58" location="'004 - Hráz řeky Moravy'!C2" display="/"/>
    <hyperlink ref="A59" location="'002b - ZTI Zázemí, přípojky'!C2" display="/"/>
    <hyperlink ref="A60" location="'001 - Transborder'!C2" display="/"/>
    <hyperlink ref="A61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98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VH uzel Vnorovy - křížení Baťova kanálu s Moravou_UPRAVA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101</v>
      </c>
      <c r="G12" s="39"/>
      <c r="H12" s="39"/>
      <c r="I12" s="133" t="s">
        <v>23</v>
      </c>
      <c r="J12" s="138" t="str">
        <f>'Rekapitulace stavby'!AN8</f>
        <v>16. 3. 2021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ROUND(J100,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ROUND((SUM(BE100:BE585)),  2)</f>
        <v>0</v>
      </c>
      <c r="G33" s="39"/>
      <c r="H33" s="39"/>
      <c r="I33" s="149">
        <v>0.20999999999999999</v>
      </c>
      <c r="J33" s="148">
        <f>ROUND(((SUM(BE100:BE585))*I33),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ROUND((SUM(BF100:BF585)),  2)</f>
        <v>0</v>
      </c>
      <c r="G34" s="39"/>
      <c r="H34" s="39"/>
      <c r="I34" s="149">
        <v>0.14999999999999999</v>
      </c>
      <c r="J34" s="148">
        <f>ROUND(((SUM(BF100:BF585))*I34),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ROUND((SUM(BG100:BG585)),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ROUND((SUM(BH100:BH585)),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ROUND((SUM(BI100:BI585)),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VH uzel Vnorovy - křížení Baťova kanálu s Moravou_UPRAVA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002a - Zázemí - ASR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Vnorovy</v>
      </c>
      <c r="G52" s="41"/>
      <c r="H52" s="41"/>
      <c r="I52" s="33" t="s">
        <v>23</v>
      </c>
      <c r="J52" s="73" t="str">
        <f>IF(J12="","",J12)</f>
        <v>16. 3. 2021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103</v>
      </c>
      <c r="D57" s="163"/>
      <c r="E57" s="163"/>
      <c r="F57" s="163"/>
      <c r="G57" s="163"/>
      <c r="H57" s="163"/>
      <c r="I57" s="163"/>
      <c r="J57" s="164" t="s">
        <v>104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J100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105</v>
      </c>
    </row>
    <row r="60" s="9" customFormat="1" ht="24.96" customHeight="1">
      <c r="A60" s="9"/>
      <c r="B60" s="166"/>
      <c r="C60" s="167"/>
      <c r="D60" s="168" t="s">
        <v>106</v>
      </c>
      <c r="E60" s="169"/>
      <c r="F60" s="169"/>
      <c r="G60" s="169"/>
      <c r="H60" s="169"/>
      <c r="I60" s="169"/>
      <c r="J60" s="170">
        <f>J101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107</v>
      </c>
      <c r="E61" s="175"/>
      <c r="F61" s="175"/>
      <c r="G61" s="175"/>
      <c r="H61" s="175"/>
      <c r="I61" s="175"/>
      <c r="J61" s="176">
        <f>J102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108</v>
      </c>
      <c r="E62" s="175"/>
      <c r="F62" s="175"/>
      <c r="G62" s="175"/>
      <c r="H62" s="175"/>
      <c r="I62" s="175"/>
      <c r="J62" s="176">
        <f>J117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109</v>
      </c>
      <c r="E63" s="175"/>
      <c r="F63" s="175"/>
      <c r="G63" s="175"/>
      <c r="H63" s="175"/>
      <c r="I63" s="175"/>
      <c r="J63" s="176">
        <f>J141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110</v>
      </c>
      <c r="E64" s="175"/>
      <c r="F64" s="175"/>
      <c r="G64" s="175"/>
      <c r="H64" s="175"/>
      <c r="I64" s="175"/>
      <c r="J64" s="176">
        <f>J169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111</v>
      </c>
      <c r="E65" s="175"/>
      <c r="F65" s="175"/>
      <c r="G65" s="175"/>
      <c r="H65" s="175"/>
      <c r="I65" s="175"/>
      <c r="J65" s="176">
        <f>J182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112</v>
      </c>
      <c r="E66" s="175"/>
      <c r="F66" s="175"/>
      <c r="G66" s="175"/>
      <c r="H66" s="175"/>
      <c r="I66" s="175"/>
      <c r="J66" s="176">
        <f>J186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113</v>
      </c>
      <c r="E67" s="175"/>
      <c r="F67" s="175"/>
      <c r="G67" s="175"/>
      <c r="H67" s="175"/>
      <c r="I67" s="175"/>
      <c r="J67" s="176">
        <f>J278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114</v>
      </c>
      <c r="E68" s="175"/>
      <c r="F68" s="175"/>
      <c r="G68" s="175"/>
      <c r="H68" s="175"/>
      <c r="I68" s="175"/>
      <c r="J68" s="176">
        <f>J298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115</v>
      </c>
      <c r="E69" s="169"/>
      <c r="F69" s="169"/>
      <c r="G69" s="169"/>
      <c r="H69" s="169"/>
      <c r="I69" s="169"/>
      <c r="J69" s="170">
        <f>J300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116</v>
      </c>
      <c r="E70" s="175"/>
      <c r="F70" s="175"/>
      <c r="G70" s="175"/>
      <c r="H70" s="175"/>
      <c r="I70" s="175"/>
      <c r="J70" s="176">
        <f>J301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117</v>
      </c>
      <c r="E71" s="175"/>
      <c r="F71" s="175"/>
      <c r="G71" s="175"/>
      <c r="H71" s="175"/>
      <c r="I71" s="175"/>
      <c r="J71" s="176">
        <f>J320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118</v>
      </c>
      <c r="E72" s="175"/>
      <c r="F72" s="175"/>
      <c r="G72" s="175"/>
      <c r="H72" s="175"/>
      <c r="I72" s="175"/>
      <c r="J72" s="176">
        <f>J356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119</v>
      </c>
      <c r="E73" s="175"/>
      <c r="F73" s="175"/>
      <c r="G73" s="175"/>
      <c r="H73" s="175"/>
      <c r="I73" s="175"/>
      <c r="J73" s="176">
        <f>J415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120</v>
      </c>
      <c r="E74" s="175"/>
      <c r="F74" s="175"/>
      <c r="G74" s="175"/>
      <c r="H74" s="175"/>
      <c r="I74" s="175"/>
      <c r="J74" s="176">
        <f>J425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121</v>
      </c>
      <c r="E75" s="175"/>
      <c r="F75" s="175"/>
      <c r="G75" s="175"/>
      <c r="H75" s="175"/>
      <c r="I75" s="175"/>
      <c r="J75" s="176">
        <f>J446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122</v>
      </c>
      <c r="E76" s="175"/>
      <c r="F76" s="175"/>
      <c r="G76" s="175"/>
      <c r="H76" s="175"/>
      <c r="I76" s="175"/>
      <c r="J76" s="176">
        <f>J456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123</v>
      </c>
      <c r="E77" s="175"/>
      <c r="F77" s="175"/>
      <c r="G77" s="175"/>
      <c r="H77" s="175"/>
      <c r="I77" s="175"/>
      <c r="J77" s="176">
        <f>J465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124</v>
      </c>
      <c r="E78" s="175"/>
      <c r="F78" s="175"/>
      <c r="G78" s="175"/>
      <c r="H78" s="175"/>
      <c r="I78" s="175"/>
      <c r="J78" s="176">
        <f>J490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125</v>
      </c>
      <c r="E79" s="175"/>
      <c r="F79" s="175"/>
      <c r="G79" s="175"/>
      <c r="H79" s="175"/>
      <c r="I79" s="175"/>
      <c r="J79" s="176">
        <f>J568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2"/>
      <c r="C80" s="173"/>
      <c r="D80" s="174" t="s">
        <v>126</v>
      </c>
      <c r="E80" s="175"/>
      <c r="F80" s="175"/>
      <c r="G80" s="175"/>
      <c r="H80" s="175"/>
      <c r="I80" s="175"/>
      <c r="J80" s="176">
        <f>J581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60"/>
      <c r="C82" s="61"/>
      <c r="D82" s="61"/>
      <c r="E82" s="61"/>
      <c r="F82" s="61"/>
      <c r="G82" s="61"/>
      <c r="H82" s="61"/>
      <c r="I82" s="61"/>
      <c r="J82" s="61"/>
      <c r="K82" s="6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6" s="2" customFormat="1" ht="6.96" customHeight="1">
      <c r="A86" s="39"/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96" customHeight="1">
      <c r="A87" s="39"/>
      <c r="B87" s="40"/>
      <c r="C87" s="24" t="s">
        <v>127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16</v>
      </c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161" t="str">
        <f>E7</f>
        <v>VH uzel Vnorovy - křížení Baťova kanálu s Moravou_UPRAVA</v>
      </c>
      <c r="F90" s="33"/>
      <c r="G90" s="33"/>
      <c r="H90" s="33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99</v>
      </c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E9</f>
        <v>002a - Zázemí - ASR</v>
      </c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F12</f>
        <v>Vnorovy</v>
      </c>
      <c r="G94" s="41"/>
      <c r="H94" s="41"/>
      <c r="I94" s="33" t="s">
        <v>23</v>
      </c>
      <c r="J94" s="73" t="str">
        <f>IF(J12="","",J12)</f>
        <v>16. 3. 2021</v>
      </c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E15</f>
        <v xml:space="preserve"> </v>
      </c>
      <c r="G96" s="41"/>
      <c r="H96" s="41"/>
      <c r="I96" s="33" t="s">
        <v>30</v>
      </c>
      <c r="J96" s="37" t="str">
        <f>E21</f>
        <v xml:space="preserve"> </v>
      </c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28</v>
      </c>
      <c r="D97" s="41"/>
      <c r="E97" s="41"/>
      <c r="F97" s="28" t="str">
        <f>IF(E18="","",E18)</f>
        <v>Vyplň údaj</v>
      </c>
      <c r="G97" s="41"/>
      <c r="H97" s="41"/>
      <c r="I97" s="33" t="s">
        <v>32</v>
      </c>
      <c r="J97" s="37" t="str">
        <f>E24</f>
        <v xml:space="preserve"> </v>
      </c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78"/>
      <c r="B99" s="179"/>
      <c r="C99" s="180" t="s">
        <v>128</v>
      </c>
      <c r="D99" s="181" t="s">
        <v>54</v>
      </c>
      <c r="E99" s="181" t="s">
        <v>50</v>
      </c>
      <c r="F99" s="181" t="s">
        <v>51</v>
      </c>
      <c r="G99" s="181" t="s">
        <v>129</v>
      </c>
      <c r="H99" s="181" t="s">
        <v>130</v>
      </c>
      <c r="I99" s="181" t="s">
        <v>131</v>
      </c>
      <c r="J99" s="181" t="s">
        <v>104</v>
      </c>
      <c r="K99" s="182" t="s">
        <v>132</v>
      </c>
      <c r="L99" s="183"/>
      <c r="M99" s="93" t="s">
        <v>19</v>
      </c>
      <c r="N99" s="94" t="s">
        <v>39</v>
      </c>
      <c r="O99" s="94" t="s">
        <v>133</v>
      </c>
      <c r="P99" s="94" t="s">
        <v>134</v>
      </c>
      <c r="Q99" s="94" t="s">
        <v>135</v>
      </c>
      <c r="R99" s="94" t="s">
        <v>136</v>
      </c>
      <c r="S99" s="94" t="s">
        <v>137</v>
      </c>
      <c r="T99" s="95" t="s">
        <v>138</v>
      </c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</row>
    <row r="100" s="2" customFormat="1" ht="22.8" customHeight="1">
      <c r="A100" s="39"/>
      <c r="B100" s="40"/>
      <c r="C100" s="100" t="s">
        <v>139</v>
      </c>
      <c r="D100" s="41"/>
      <c r="E100" s="41"/>
      <c r="F100" s="41"/>
      <c r="G100" s="41"/>
      <c r="H100" s="41"/>
      <c r="I100" s="41"/>
      <c r="J100" s="184">
        <f>BK100</f>
        <v>0</v>
      </c>
      <c r="K100" s="41"/>
      <c r="L100" s="45"/>
      <c r="M100" s="96"/>
      <c r="N100" s="185"/>
      <c r="O100" s="97"/>
      <c r="P100" s="186">
        <f>P101+P300</f>
        <v>0</v>
      </c>
      <c r="Q100" s="97"/>
      <c r="R100" s="186">
        <f>R101+R300</f>
        <v>246.18337326</v>
      </c>
      <c r="S100" s="97"/>
      <c r="T100" s="187">
        <f>T101+T300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68</v>
      </c>
      <c r="AU100" s="18" t="s">
        <v>105</v>
      </c>
      <c r="BK100" s="188">
        <f>BK101+BK300</f>
        <v>0</v>
      </c>
    </row>
    <row r="101" s="12" customFormat="1" ht="25.92" customHeight="1">
      <c r="A101" s="12"/>
      <c r="B101" s="189"/>
      <c r="C101" s="190"/>
      <c r="D101" s="191" t="s">
        <v>68</v>
      </c>
      <c r="E101" s="192" t="s">
        <v>140</v>
      </c>
      <c r="F101" s="192" t="s">
        <v>141</v>
      </c>
      <c r="G101" s="190"/>
      <c r="H101" s="190"/>
      <c r="I101" s="193"/>
      <c r="J101" s="194">
        <f>BK101</f>
        <v>0</v>
      </c>
      <c r="K101" s="190"/>
      <c r="L101" s="195"/>
      <c r="M101" s="196"/>
      <c r="N101" s="197"/>
      <c r="O101" s="197"/>
      <c r="P101" s="198">
        <f>P102+P117+P141+P169+P182+P186+P278+P298</f>
        <v>0</v>
      </c>
      <c r="Q101" s="197"/>
      <c r="R101" s="198">
        <f>R102+R117+R141+R169+R182+R186+R278+R298</f>
        <v>232.33151511</v>
      </c>
      <c r="S101" s="197"/>
      <c r="T101" s="199">
        <f>T102+T117+T141+T169+T182+T186+T278+T298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77</v>
      </c>
      <c r="AT101" s="201" t="s">
        <v>68</v>
      </c>
      <c r="AU101" s="201" t="s">
        <v>69</v>
      </c>
      <c r="AY101" s="200" t="s">
        <v>142</v>
      </c>
      <c r="BK101" s="202">
        <f>BK102+BK117+BK141+BK169+BK182+BK186+BK278+BK298</f>
        <v>0</v>
      </c>
    </row>
    <row r="102" s="12" customFormat="1" ht="22.8" customHeight="1">
      <c r="A102" s="12"/>
      <c r="B102" s="189"/>
      <c r="C102" s="190"/>
      <c r="D102" s="191" t="s">
        <v>68</v>
      </c>
      <c r="E102" s="203" t="s">
        <v>77</v>
      </c>
      <c r="F102" s="203" t="s">
        <v>143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SUM(P103:P116)</f>
        <v>0</v>
      </c>
      <c r="Q102" s="197"/>
      <c r="R102" s="198">
        <f>SUM(R103:R116)</f>
        <v>0</v>
      </c>
      <c r="S102" s="197"/>
      <c r="T102" s="199">
        <f>SUM(T103:T116)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77</v>
      </c>
      <c r="AT102" s="201" t="s">
        <v>68</v>
      </c>
      <c r="AU102" s="201" t="s">
        <v>77</v>
      </c>
      <c r="AY102" s="200" t="s">
        <v>142</v>
      </c>
      <c r="BK102" s="202">
        <f>SUM(BK103:BK116)</f>
        <v>0</v>
      </c>
    </row>
    <row r="103" s="2" customFormat="1" ht="16.5" customHeight="1">
      <c r="A103" s="39"/>
      <c r="B103" s="40"/>
      <c r="C103" s="205" t="s">
        <v>77</v>
      </c>
      <c r="D103" s="205" t="s">
        <v>144</v>
      </c>
      <c r="E103" s="206" t="s">
        <v>145</v>
      </c>
      <c r="F103" s="207" t="s">
        <v>146</v>
      </c>
      <c r="G103" s="208" t="s">
        <v>147</v>
      </c>
      <c r="H103" s="209">
        <v>163.5</v>
      </c>
      <c r="I103" s="210"/>
      <c r="J103" s="211">
        <f>ROUND(I103*H103,2)</f>
        <v>0</v>
      </c>
      <c r="K103" s="207" t="s">
        <v>148</v>
      </c>
      <c r="L103" s="45"/>
      <c r="M103" s="212" t="s">
        <v>19</v>
      </c>
      <c r="N103" s="213" t="s">
        <v>40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149</v>
      </c>
      <c r="AT103" s="216" t="s">
        <v>144</v>
      </c>
      <c r="AU103" s="216" t="s">
        <v>79</v>
      </c>
      <c r="AY103" s="18" t="s">
        <v>142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77</v>
      </c>
      <c r="BK103" s="217">
        <f>ROUND(I103*H103,2)</f>
        <v>0</v>
      </c>
      <c r="BL103" s="18" t="s">
        <v>149</v>
      </c>
      <c r="BM103" s="216" t="s">
        <v>150</v>
      </c>
    </row>
    <row r="104" s="13" customFormat="1">
      <c r="A104" s="13"/>
      <c r="B104" s="218"/>
      <c r="C104" s="219"/>
      <c r="D104" s="220" t="s">
        <v>151</v>
      </c>
      <c r="E104" s="221" t="s">
        <v>19</v>
      </c>
      <c r="F104" s="222" t="s">
        <v>152</v>
      </c>
      <c r="G104" s="219"/>
      <c r="H104" s="223">
        <v>163.5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151</v>
      </c>
      <c r="AU104" s="229" t="s">
        <v>79</v>
      </c>
      <c r="AV104" s="13" t="s">
        <v>79</v>
      </c>
      <c r="AW104" s="13" t="s">
        <v>31</v>
      </c>
      <c r="AX104" s="13" t="s">
        <v>77</v>
      </c>
      <c r="AY104" s="229" t="s">
        <v>142</v>
      </c>
    </row>
    <row r="105" s="2" customFormat="1">
      <c r="A105" s="39"/>
      <c r="B105" s="40"/>
      <c r="C105" s="205" t="s">
        <v>79</v>
      </c>
      <c r="D105" s="205" t="s">
        <v>144</v>
      </c>
      <c r="E105" s="206" t="s">
        <v>153</v>
      </c>
      <c r="F105" s="207" t="s">
        <v>154</v>
      </c>
      <c r="G105" s="208" t="s">
        <v>155</v>
      </c>
      <c r="H105" s="209">
        <v>109.2</v>
      </c>
      <c r="I105" s="210"/>
      <c r="J105" s="211">
        <f>ROUND(I105*H105,2)</f>
        <v>0</v>
      </c>
      <c r="K105" s="207" t="s">
        <v>148</v>
      </c>
      <c r="L105" s="45"/>
      <c r="M105" s="212" t="s">
        <v>19</v>
      </c>
      <c r="N105" s="213" t="s">
        <v>40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149</v>
      </c>
      <c r="AT105" s="216" t="s">
        <v>144</v>
      </c>
      <c r="AU105" s="216" t="s">
        <v>79</v>
      </c>
      <c r="AY105" s="18" t="s">
        <v>142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77</v>
      </c>
      <c r="BK105" s="217">
        <f>ROUND(I105*H105,2)</f>
        <v>0</v>
      </c>
      <c r="BL105" s="18" t="s">
        <v>149</v>
      </c>
      <c r="BM105" s="216" t="s">
        <v>156</v>
      </c>
    </row>
    <row r="106" s="13" customFormat="1">
      <c r="A106" s="13"/>
      <c r="B106" s="218"/>
      <c r="C106" s="219"/>
      <c r="D106" s="220" t="s">
        <v>151</v>
      </c>
      <c r="E106" s="221" t="s">
        <v>19</v>
      </c>
      <c r="F106" s="222" t="s">
        <v>157</v>
      </c>
      <c r="G106" s="219"/>
      <c r="H106" s="223">
        <v>109.2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151</v>
      </c>
      <c r="AU106" s="229" t="s">
        <v>79</v>
      </c>
      <c r="AV106" s="13" t="s">
        <v>79</v>
      </c>
      <c r="AW106" s="13" t="s">
        <v>31</v>
      </c>
      <c r="AX106" s="13" t="s">
        <v>77</v>
      </c>
      <c r="AY106" s="229" t="s">
        <v>142</v>
      </c>
    </row>
    <row r="107" s="2" customFormat="1">
      <c r="A107" s="39"/>
      <c r="B107" s="40"/>
      <c r="C107" s="205" t="s">
        <v>158</v>
      </c>
      <c r="D107" s="205" t="s">
        <v>144</v>
      </c>
      <c r="E107" s="206" t="s">
        <v>159</v>
      </c>
      <c r="F107" s="207" t="s">
        <v>160</v>
      </c>
      <c r="G107" s="208" t="s">
        <v>155</v>
      </c>
      <c r="H107" s="209">
        <v>46.170000000000002</v>
      </c>
      <c r="I107" s="210"/>
      <c r="J107" s="211">
        <f>ROUND(I107*H107,2)</f>
        <v>0</v>
      </c>
      <c r="K107" s="207" t="s">
        <v>148</v>
      </c>
      <c r="L107" s="45"/>
      <c r="M107" s="212" t="s">
        <v>19</v>
      </c>
      <c r="N107" s="213" t="s">
        <v>40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149</v>
      </c>
      <c r="AT107" s="216" t="s">
        <v>144</v>
      </c>
      <c r="AU107" s="216" t="s">
        <v>79</v>
      </c>
      <c r="AY107" s="18" t="s">
        <v>142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77</v>
      </c>
      <c r="BK107" s="217">
        <f>ROUND(I107*H107,2)</f>
        <v>0</v>
      </c>
      <c r="BL107" s="18" t="s">
        <v>149</v>
      </c>
      <c r="BM107" s="216" t="s">
        <v>161</v>
      </c>
    </row>
    <row r="108" s="13" customFormat="1">
      <c r="A108" s="13"/>
      <c r="B108" s="218"/>
      <c r="C108" s="219"/>
      <c r="D108" s="220" t="s">
        <v>151</v>
      </c>
      <c r="E108" s="221" t="s">
        <v>19</v>
      </c>
      <c r="F108" s="222" t="s">
        <v>162</v>
      </c>
      <c r="G108" s="219"/>
      <c r="H108" s="223">
        <v>46.170000000000002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151</v>
      </c>
      <c r="AU108" s="229" t="s">
        <v>79</v>
      </c>
      <c r="AV108" s="13" t="s">
        <v>79</v>
      </c>
      <c r="AW108" s="13" t="s">
        <v>31</v>
      </c>
      <c r="AX108" s="13" t="s">
        <v>77</v>
      </c>
      <c r="AY108" s="229" t="s">
        <v>142</v>
      </c>
    </row>
    <row r="109" s="2" customFormat="1">
      <c r="A109" s="39"/>
      <c r="B109" s="40"/>
      <c r="C109" s="205" t="s">
        <v>163</v>
      </c>
      <c r="D109" s="205" t="s">
        <v>144</v>
      </c>
      <c r="E109" s="206" t="s">
        <v>164</v>
      </c>
      <c r="F109" s="207" t="s">
        <v>165</v>
      </c>
      <c r="G109" s="208" t="s">
        <v>155</v>
      </c>
      <c r="H109" s="209">
        <v>46.170000000000002</v>
      </c>
      <c r="I109" s="210"/>
      <c r="J109" s="211">
        <f>ROUND(I109*H109,2)</f>
        <v>0</v>
      </c>
      <c r="K109" s="207" t="s">
        <v>148</v>
      </c>
      <c r="L109" s="45"/>
      <c r="M109" s="212" t="s">
        <v>19</v>
      </c>
      <c r="N109" s="213" t="s">
        <v>40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149</v>
      </c>
      <c r="AT109" s="216" t="s">
        <v>144</v>
      </c>
      <c r="AU109" s="216" t="s">
        <v>79</v>
      </c>
      <c r="AY109" s="18" t="s">
        <v>142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77</v>
      </c>
      <c r="BK109" s="217">
        <f>ROUND(I109*H109,2)</f>
        <v>0</v>
      </c>
      <c r="BL109" s="18" t="s">
        <v>149</v>
      </c>
      <c r="BM109" s="216" t="s">
        <v>166</v>
      </c>
    </row>
    <row r="110" s="2" customFormat="1">
      <c r="A110" s="39"/>
      <c r="B110" s="40"/>
      <c r="C110" s="205" t="s">
        <v>167</v>
      </c>
      <c r="D110" s="205" t="s">
        <v>144</v>
      </c>
      <c r="E110" s="206" t="s">
        <v>168</v>
      </c>
      <c r="F110" s="207" t="s">
        <v>169</v>
      </c>
      <c r="G110" s="208" t="s">
        <v>155</v>
      </c>
      <c r="H110" s="209">
        <v>63.033999999999999</v>
      </c>
      <c r="I110" s="210"/>
      <c r="J110" s="211">
        <f>ROUND(I110*H110,2)</f>
        <v>0</v>
      </c>
      <c r="K110" s="207" t="s">
        <v>148</v>
      </c>
      <c r="L110" s="45"/>
      <c r="M110" s="212" t="s">
        <v>19</v>
      </c>
      <c r="N110" s="213" t="s">
        <v>40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149</v>
      </c>
      <c r="AT110" s="216" t="s">
        <v>144</v>
      </c>
      <c r="AU110" s="216" t="s">
        <v>79</v>
      </c>
      <c r="AY110" s="18" t="s">
        <v>142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77</v>
      </c>
      <c r="BK110" s="217">
        <f>ROUND(I110*H110,2)</f>
        <v>0</v>
      </c>
      <c r="BL110" s="18" t="s">
        <v>149</v>
      </c>
      <c r="BM110" s="216" t="s">
        <v>170</v>
      </c>
    </row>
    <row r="111" s="13" customFormat="1">
      <c r="A111" s="13"/>
      <c r="B111" s="218"/>
      <c r="C111" s="219"/>
      <c r="D111" s="220" t="s">
        <v>151</v>
      </c>
      <c r="E111" s="221" t="s">
        <v>19</v>
      </c>
      <c r="F111" s="222" t="s">
        <v>171</v>
      </c>
      <c r="G111" s="219"/>
      <c r="H111" s="223">
        <v>24.704000000000001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151</v>
      </c>
      <c r="AU111" s="229" t="s">
        <v>79</v>
      </c>
      <c r="AV111" s="13" t="s">
        <v>79</v>
      </c>
      <c r="AW111" s="13" t="s">
        <v>31</v>
      </c>
      <c r="AX111" s="13" t="s">
        <v>69</v>
      </c>
      <c r="AY111" s="229" t="s">
        <v>142</v>
      </c>
    </row>
    <row r="112" s="13" customFormat="1">
      <c r="A112" s="13"/>
      <c r="B112" s="218"/>
      <c r="C112" s="219"/>
      <c r="D112" s="220" t="s">
        <v>151</v>
      </c>
      <c r="E112" s="221" t="s">
        <v>19</v>
      </c>
      <c r="F112" s="222" t="s">
        <v>172</v>
      </c>
      <c r="G112" s="219"/>
      <c r="H112" s="223">
        <v>31.93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151</v>
      </c>
      <c r="AU112" s="229" t="s">
        <v>79</v>
      </c>
      <c r="AV112" s="13" t="s">
        <v>79</v>
      </c>
      <c r="AW112" s="13" t="s">
        <v>31</v>
      </c>
      <c r="AX112" s="13" t="s">
        <v>69</v>
      </c>
      <c r="AY112" s="229" t="s">
        <v>142</v>
      </c>
    </row>
    <row r="113" s="13" customFormat="1">
      <c r="A113" s="13"/>
      <c r="B113" s="218"/>
      <c r="C113" s="219"/>
      <c r="D113" s="220" t="s">
        <v>151</v>
      </c>
      <c r="E113" s="221" t="s">
        <v>19</v>
      </c>
      <c r="F113" s="222" t="s">
        <v>173</v>
      </c>
      <c r="G113" s="219"/>
      <c r="H113" s="223">
        <v>6.4000000000000004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151</v>
      </c>
      <c r="AU113" s="229" t="s">
        <v>79</v>
      </c>
      <c r="AV113" s="13" t="s">
        <v>79</v>
      </c>
      <c r="AW113" s="13" t="s">
        <v>31</v>
      </c>
      <c r="AX113" s="13" t="s">
        <v>69</v>
      </c>
      <c r="AY113" s="229" t="s">
        <v>142</v>
      </c>
    </row>
    <row r="114" s="14" customFormat="1">
      <c r="A114" s="14"/>
      <c r="B114" s="230"/>
      <c r="C114" s="231"/>
      <c r="D114" s="220" t="s">
        <v>151</v>
      </c>
      <c r="E114" s="232" t="s">
        <v>19</v>
      </c>
      <c r="F114" s="233" t="s">
        <v>174</v>
      </c>
      <c r="G114" s="231"/>
      <c r="H114" s="234">
        <v>63.033999999999999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151</v>
      </c>
      <c r="AU114" s="240" t="s">
        <v>79</v>
      </c>
      <c r="AV114" s="14" t="s">
        <v>149</v>
      </c>
      <c r="AW114" s="14" t="s">
        <v>31</v>
      </c>
      <c r="AX114" s="14" t="s">
        <v>77</v>
      </c>
      <c r="AY114" s="240" t="s">
        <v>142</v>
      </c>
    </row>
    <row r="115" s="2" customFormat="1" ht="21.75" customHeight="1">
      <c r="A115" s="39"/>
      <c r="B115" s="40"/>
      <c r="C115" s="205" t="s">
        <v>149</v>
      </c>
      <c r="D115" s="205" t="s">
        <v>144</v>
      </c>
      <c r="E115" s="206" t="s">
        <v>175</v>
      </c>
      <c r="F115" s="207" t="s">
        <v>176</v>
      </c>
      <c r="G115" s="208" t="s">
        <v>147</v>
      </c>
      <c r="H115" s="209">
        <v>156</v>
      </c>
      <c r="I115" s="210"/>
      <c r="J115" s="211">
        <f>ROUND(I115*H115,2)</f>
        <v>0</v>
      </c>
      <c r="K115" s="207" t="s">
        <v>148</v>
      </c>
      <c r="L115" s="45"/>
      <c r="M115" s="212" t="s">
        <v>19</v>
      </c>
      <c r="N115" s="213" t="s">
        <v>40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149</v>
      </c>
      <c r="AT115" s="216" t="s">
        <v>144</v>
      </c>
      <c r="AU115" s="216" t="s">
        <v>79</v>
      </c>
      <c r="AY115" s="18" t="s">
        <v>142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77</v>
      </c>
      <c r="BK115" s="217">
        <f>ROUND(I115*H115,2)</f>
        <v>0</v>
      </c>
      <c r="BL115" s="18" t="s">
        <v>149</v>
      </c>
      <c r="BM115" s="216" t="s">
        <v>177</v>
      </c>
    </row>
    <row r="116" s="13" customFormat="1">
      <c r="A116" s="13"/>
      <c r="B116" s="218"/>
      <c r="C116" s="219"/>
      <c r="D116" s="220" t="s">
        <v>151</v>
      </c>
      <c r="E116" s="221" t="s">
        <v>19</v>
      </c>
      <c r="F116" s="222" t="s">
        <v>178</v>
      </c>
      <c r="G116" s="219"/>
      <c r="H116" s="223">
        <v>156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151</v>
      </c>
      <c r="AU116" s="229" t="s">
        <v>79</v>
      </c>
      <c r="AV116" s="13" t="s">
        <v>79</v>
      </c>
      <c r="AW116" s="13" t="s">
        <v>31</v>
      </c>
      <c r="AX116" s="13" t="s">
        <v>77</v>
      </c>
      <c r="AY116" s="229" t="s">
        <v>142</v>
      </c>
    </row>
    <row r="117" s="12" customFormat="1" ht="22.8" customHeight="1">
      <c r="A117" s="12"/>
      <c r="B117" s="189"/>
      <c r="C117" s="190"/>
      <c r="D117" s="191" t="s">
        <v>68</v>
      </c>
      <c r="E117" s="203" t="s">
        <v>79</v>
      </c>
      <c r="F117" s="203" t="s">
        <v>179</v>
      </c>
      <c r="G117" s="190"/>
      <c r="H117" s="190"/>
      <c r="I117" s="193"/>
      <c r="J117" s="204">
        <f>BK117</f>
        <v>0</v>
      </c>
      <c r="K117" s="190"/>
      <c r="L117" s="195"/>
      <c r="M117" s="196"/>
      <c r="N117" s="197"/>
      <c r="O117" s="197"/>
      <c r="P117" s="198">
        <f>SUM(P118:P140)</f>
        <v>0</v>
      </c>
      <c r="Q117" s="197"/>
      <c r="R117" s="198">
        <f>SUM(R118:R140)</f>
        <v>79.953979680000018</v>
      </c>
      <c r="S117" s="197"/>
      <c r="T117" s="199">
        <f>SUM(T118:T140)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0" t="s">
        <v>77</v>
      </c>
      <c r="AT117" s="201" t="s">
        <v>68</v>
      </c>
      <c r="AU117" s="201" t="s">
        <v>77</v>
      </c>
      <c r="AY117" s="200" t="s">
        <v>142</v>
      </c>
      <c r="BK117" s="202">
        <f>SUM(BK118:BK140)</f>
        <v>0</v>
      </c>
    </row>
    <row r="118" s="2" customFormat="1" ht="21.75" customHeight="1">
      <c r="A118" s="39"/>
      <c r="B118" s="40"/>
      <c r="C118" s="205" t="s">
        <v>180</v>
      </c>
      <c r="D118" s="205" t="s">
        <v>144</v>
      </c>
      <c r="E118" s="206" t="s">
        <v>181</v>
      </c>
      <c r="F118" s="207" t="s">
        <v>182</v>
      </c>
      <c r="G118" s="208" t="s">
        <v>155</v>
      </c>
      <c r="H118" s="209">
        <v>15.43</v>
      </c>
      <c r="I118" s="210"/>
      <c r="J118" s="211">
        <f>ROUND(I118*H118,2)</f>
        <v>0</v>
      </c>
      <c r="K118" s="207" t="s">
        <v>148</v>
      </c>
      <c r="L118" s="45"/>
      <c r="M118" s="212" t="s">
        <v>19</v>
      </c>
      <c r="N118" s="213" t="s">
        <v>40</v>
      </c>
      <c r="O118" s="85"/>
      <c r="P118" s="214">
        <f>O118*H118</f>
        <v>0</v>
      </c>
      <c r="Q118" s="214">
        <v>2.1600000000000001</v>
      </c>
      <c r="R118" s="214">
        <f>Q118*H118</f>
        <v>33.328800000000001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149</v>
      </c>
      <c r="AT118" s="216" t="s">
        <v>144</v>
      </c>
      <c r="AU118" s="216" t="s">
        <v>79</v>
      </c>
      <c r="AY118" s="18" t="s">
        <v>142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77</v>
      </c>
      <c r="BK118" s="217">
        <f>ROUND(I118*H118,2)</f>
        <v>0</v>
      </c>
      <c r="BL118" s="18" t="s">
        <v>149</v>
      </c>
      <c r="BM118" s="216" t="s">
        <v>183</v>
      </c>
    </row>
    <row r="119" s="13" customFormat="1">
      <c r="A119" s="13"/>
      <c r="B119" s="218"/>
      <c r="C119" s="219"/>
      <c r="D119" s="220" t="s">
        <v>151</v>
      </c>
      <c r="E119" s="221" t="s">
        <v>19</v>
      </c>
      <c r="F119" s="222" t="s">
        <v>184</v>
      </c>
      <c r="G119" s="219"/>
      <c r="H119" s="223">
        <v>5.1399999999999997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151</v>
      </c>
      <c r="AU119" s="229" t="s">
        <v>79</v>
      </c>
      <c r="AV119" s="13" t="s">
        <v>79</v>
      </c>
      <c r="AW119" s="13" t="s">
        <v>31</v>
      </c>
      <c r="AX119" s="13" t="s">
        <v>69</v>
      </c>
      <c r="AY119" s="229" t="s">
        <v>142</v>
      </c>
    </row>
    <row r="120" s="13" customFormat="1">
      <c r="A120" s="13"/>
      <c r="B120" s="218"/>
      <c r="C120" s="219"/>
      <c r="D120" s="220" t="s">
        <v>151</v>
      </c>
      <c r="E120" s="221" t="s">
        <v>19</v>
      </c>
      <c r="F120" s="222" t="s">
        <v>185</v>
      </c>
      <c r="G120" s="219"/>
      <c r="H120" s="223">
        <v>7.2000000000000002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151</v>
      </c>
      <c r="AU120" s="229" t="s">
        <v>79</v>
      </c>
      <c r="AV120" s="13" t="s">
        <v>79</v>
      </c>
      <c r="AW120" s="13" t="s">
        <v>31</v>
      </c>
      <c r="AX120" s="13" t="s">
        <v>69</v>
      </c>
      <c r="AY120" s="229" t="s">
        <v>142</v>
      </c>
    </row>
    <row r="121" s="13" customFormat="1">
      <c r="A121" s="13"/>
      <c r="B121" s="218"/>
      <c r="C121" s="219"/>
      <c r="D121" s="220" t="s">
        <v>151</v>
      </c>
      <c r="E121" s="221" t="s">
        <v>19</v>
      </c>
      <c r="F121" s="222" t="s">
        <v>186</v>
      </c>
      <c r="G121" s="219"/>
      <c r="H121" s="223">
        <v>3.0899999999999999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151</v>
      </c>
      <c r="AU121" s="229" t="s">
        <v>79</v>
      </c>
      <c r="AV121" s="13" t="s">
        <v>79</v>
      </c>
      <c r="AW121" s="13" t="s">
        <v>31</v>
      </c>
      <c r="AX121" s="13" t="s">
        <v>69</v>
      </c>
      <c r="AY121" s="229" t="s">
        <v>142</v>
      </c>
    </row>
    <row r="122" s="14" customFormat="1">
      <c r="A122" s="14"/>
      <c r="B122" s="230"/>
      <c r="C122" s="231"/>
      <c r="D122" s="220" t="s">
        <v>151</v>
      </c>
      <c r="E122" s="232" t="s">
        <v>19</v>
      </c>
      <c r="F122" s="233" t="s">
        <v>174</v>
      </c>
      <c r="G122" s="231"/>
      <c r="H122" s="234">
        <v>15.43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151</v>
      </c>
      <c r="AU122" s="240" t="s">
        <v>79</v>
      </c>
      <c r="AV122" s="14" t="s">
        <v>149</v>
      </c>
      <c r="AW122" s="14" t="s">
        <v>31</v>
      </c>
      <c r="AX122" s="14" t="s">
        <v>77</v>
      </c>
      <c r="AY122" s="240" t="s">
        <v>142</v>
      </c>
    </row>
    <row r="123" s="2" customFormat="1" ht="16.5" customHeight="1">
      <c r="A123" s="39"/>
      <c r="B123" s="40"/>
      <c r="C123" s="205" t="s">
        <v>187</v>
      </c>
      <c r="D123" s="205" t="s">
        <v>144</v>
      </c>
      <c r="E123" s="206" t="s">
        <v>188</v>
      </c>
      <c r="F123" s="207" t="s">
        <v>189</v>
      </c>
      <c r="G123" s="208" t="s">
        <v>190</v>
      </c>
      <c r="H123" s="209">
        <v>0.96399999999999997</v>
      </c>
      <c r="I123" s="210"/>
      <c r="J123" s="211">
        <f>ROUND(I123*H123,2)</f>
        <v>0</v>
      </c>
      <c r="K123" s="207" t="s">
        <v>148</v>
      </c>
      <c r="L123" s="45"/>
      <c r="M123" s="212" t="s">
        <v>19</v>
      </c>
      <c r="N123" s="213" t="s">
        <v>40</v>
      </c>
      <c r="O123" s="85"/>
      <c r="P123" s="214">
        <f>O123*H123</f>
        <v>0</v>
      </c>
      <c r="Q123" s="214">
        <v>1.06277</v>
      </c>
      <c r="R123" s="214">
        <f>Q123*H123</f>
        <v>1.0245102799999999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149</v>
      </c>
      <c r="AT123" s="216" t="s">
        <v>144</v>
      </c>
      <c r="AU123" s="216" t="s">
        <v>79</v>
      </c>
      <c r="AY123" s="18" t="s">
        <v>142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77</v>
      </c>
      <c r="BK123" s="217">
        <f>ROUND(I123*H123,2)</f>
        <v>0</v>
      </c>
      <c r="BL123" s="18" t="s">
        <v>149</v>
      </c>
      <c r="BM123" s="216" t="s">
        <v>191</v>
      </c>
    </row>
    <row r="124" s="13" customFormat="1">
      <c r="A124" s="13"/>
      <c r="B124" s="218"/>
      <c r="C124" s="219"/>
      <c r="D124" s="220" t="s">
        <v>151</v>
      </c>
      <c r="E124" s="221" t="s">
        <v>19</v>
      </c>
      <c r="F124" s="222" t="s">
        <v>192</v>
      </c>
      <c r="G124" s="219"/>
      <c r="H124" s="223">
        <v>0.96399999999999997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151</v>
      </c>
      <c r="AU124" s="229" t="s">
        <v>79</v>
      </c>
      <c r="AV124" s="13" t="s">
        <v>79</v>
      </c>
      <c r="AW124" s="13" t="s">
        <v>31</v>
      </c>
      <c r="AX124" s="13" t="s">
        <v>77</v>
      </c>
      <c r="AY124" s="229" t="s">
        <v>142</v>
      </c>
    </row>
    <row r="125" s="2" customFormat="1">
      <c r="A125" s="39"/>
      <c r="B125" s="40"/>
      <c r="C125" s="205" t="s">
        <v>193</v>
      </c>
      <c r="D125" s="205" t="s">
        <v>144</v>
      </c>
      <c r="E125" s="206" t="s">
        <v>194</v>
      </c>
      <c r="F125" s="207" t="s">
        <v>195</v>
      </c>
      <c r="G125" s="208" t="s">
        <v>155</v>
      </c>
      <c r="H125" s="209">
        <v>17.920000000000002</v>
      </c>
      <c r="I125" s="210"/>
      <c r="J125" s="211">
        <f>ROUND(I125*H125,2)</f>
        <v>0</v>
      </c>
      <c r="K125" s="207" t="s">
        <v>196</v>
      </c>
      <c r="L125" s="45"/>
      <c r="M125" s="212" t="s">
        <v>19</v>
      </c>
      <c r="N125" s="213" t="s">
        <v>40</v>
      </c>
      <c r="O125" s="85"/>
      <c r="P125" s="214">
        <f>O125*H125</f>
        <v>0</v>
      </c>
      <c r="Q125" s="214">
        <v>2.5262500000000001</v>
      </c>
      <c r="R125" s="214">
        <f>Q125*H125</f>
        <v>45.270400000000009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149</v>
      </c>
      <c r="AT125" s="216" t="s">
        <v>144</v>
      </c>
      <c r="AU125" s="216" t="s">
        <v>79</v>
      </c>
      <c r="AY125" s="18" t="s">
        <v>142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77</v>
      </c>
      <c r="BK125" s="217">
        <f>ROUND(I125*H125,2)</f>
        <v>0</v>
      </c>
      <c r="BL125" s="18" t="s">
        <v>149</v>
      </c>
      <c r="BM125" s="216" t="s">
        <v>197</v>
      </c>
    </row>
    <row r="126" s="13" customFormat="1">
      <c r="A126" s="13"/>
      <c r="B126" s="218"/>
      <c r="C126" s="219"/>
      <c r="D126" s="220" t="s">
        <v>151</v>
      </c>
      <c r="E126" s="221" t="s">
        <v>19</v>
      </c>
      <c r="F126" s="222" t="s">
        <v>198</v>
      </c>
      <c r="G126" s="219"/>
      <c r="H126" s="223">
        <v>1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151</v>
      </c>
      <c r="AU126" s="229" t="s">
        <v>79</v>
      </c>
      <c r="AV126" s="13" t="s">
        <v>79</v>
      </c>
      <c r="AW126" s="13" t="s">
        <v>31</v>
      </c>
      <c r="AX126" s="13" t="s">
        <v>69</v>
      </c>
      <c r="AY126" s="229" t="s">
        <v>142</v>
      </c>
    </row>
    <row r="127" s="13" customFormat="1">
      <c r="A127" s="13"/>
      <c r="B127" s="218"/>
      <c r="C127" s="219"/>
      <c r="D127" s="220" t="s">
        <v>151</v>
      </c>
      <c r="E127" s="221" t="s">
        <v>19</v>
      </c>
      <c r="F127" s="222" t="s">
        <v>199</v>
      </c>
      <c r="G127" s="219"/>
      <c r="H127" s="223">
        <v>16.920000000000002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151</v>
      </c>
      <c r="AU127" s="229" t="s">
        <v>79</v>
      </c>
      <c r="AV127" s="13" t="s">
        <v>79</v>
      </c>
      <c r="AW127" s="13" t="s">
        <v>31</v>
      </c>
      <c r="AX127" s="13" t="s">
        <v>69</v>
      </c>
      <c r="AY127" s="229" t="s">
        <v>142</v>
      </c>
    </row>
    <row r="128" s="14" customFormat="1">
      <c r="A128" s="14"/>
      <c r="B128" s="230"/>
      <c r="C128" s="231"/>
      <c r="D128" s="220" t="s">
        <v>151</v>
      </c>
      <c r="E128" s="232" t="s">
        <v>19</v>
      </c>
      <c r="F128" s="233" t="s">
        <v>174</v>
      </c>
      <c r="G128" s="231"/>
      <c r="H128" s="234">
        <v>17.920000000000002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0" t="s">
        <v>151</v>
      </c>
      <c r="AU128" s="240" t="s">
        <v>79</v>
      </c>
      <c r="AV128" s="14" t="s">
        <v>149</v>
      </c>
      <c r="AW128" s="14" t="s">
        <v>31</v>
      </c>
      <c r="AX128" s="14" t="s">
        <v>77</v>
      </c>
      <c r="AY128" s="240" t="s">
        <v>142</v>
      </c>
    </row>
    <row r="129" s="2" customFormat="1" ht="16.5" customHeight="1">
      <c r="A129" s="39"/>
      <c r="B129" s="40"/>
      <c r="C129" s="205" t="s">
        <v>200</v>
      </c>
      <c r="D129" s="205" t="s">
        <v>144</v>
      </c>
      <c r="E129" s="206" t="s">
        <v>201</v>
      </c>
      <c r="F129" s="207" t="s">
        <v>202</v>
      </c>
      <c r="G129" s="208" t="s">
        <v>147</v>
      </c>
      <c r="H129" s="209">
        <v>71.519999999999996</v>
      </c>
      <c r="I129" s="210"/>
      <c r="J129" s="211">
        <f>ROUND(I129*H129,2)</f>
        <v>0</v>
      </c>
      <c r="K129" s="207" t="s">
        <v>148</v>
      </c>
      <c r="L129" s="45"/>
      <c r="M129" s="212" t="s">
        <v>19</v>
      </c>
      <c r="N129" s="213" t="s">
        <v>40</v>
      </c>
      <c r="O129" s="85"/>
      <c r="P129" s="214">
        <f>O129*H129</f>
        <v>0</v>
      </c>
      <c r="Q129" s="214">
        <v>0.0026900000000000001</v>
      </c>
      <c r="R129" s="214">
        <f>Q129*H129</f>
        <v>0.1923888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149</v>
      </c>
      <c r="AT129" s="216" t="s">
        <v>144</v>
      </c>
      <c r="AU129" s="216" t="s">
        <v>79</v>
      </c>
      <c r="AY129" s="18" t="s">
        <v>142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77</v>
      </c>
      <c r="BK129" s="217">
        <f>ROUND(I129*H129,2)</f>
        <v>0</v>
      </c>
      <c r="BL129" s="18" t="s">
        <v>149</v>
      </c>
      <c r="BM129" s="216" t="s">
        <v>203</v>
      </c>
    </row>
    <row r="130" s="13" customFormat="1">
      <c r="A130" s="13"/>
      <c r="B130" s="218"/>
      <c r="C130" s="219"/>
      <c r="D130" s="220" t="s">
        <v>151</v>
      </c>
      <c r="E130" s="221" t="s">
        <v>19</v>
      </c>
      <c r="F130" s="222" t="s">
        <v>204</v>
      </c>
      <c r="G130" s="219"/>
      <c r="H130" s="223">
        <v>20.399999999999999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151</v>
      </c>
      <c r="AU130" s="229" t="s">
        <v>79</v>
      </c>
      <c r="AV130" s="13" t="s">
        <v>79</v>
      </c>
      <c r="AW130" s="13" t="s">
        <v>31</v>
      </c>
      <c r="AX130" s="13" t="s">
        <v>69</v>
      </c>
      <c r="AY130" s="229" t="s">
        <v>142</v>
      </c>
    </row>
    <row r="131" s="13" customFormat="1">
      <c r="A131" s="13"/>
      <c r="B131" s="218"/>
      <c r="C131" s="219"/>
      <c r="D131" s="220" t="s">
        <v>151</v>
      </c>
      <c r="E131" s="221" t="s">
        <v>19</v>
      </c>
      <c r="F131" s="222" t="s">
        <v>205</v>
      </c>
      <c r="G131" s="219"/>
      <c r="H131" s="223">
        <v>8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151</v>
      </c>
      <c r="AU131" s="229" t="s">
        <v>79</v>
      </c>
      <c r="AV131" s="13" t="s">
        <v>79</v>
      </c>
      <c r="AW131" s="13" t="s">
        <v>31</v>
      </c>
      <c r="AX131" s="13" t="s">
        <v>69</v>
      </c>
      <c r="AY131" s="229" t="s">
        <v>142</v>
      </c>
    </row>
    <row r="132" s="13" customFormat="1">
      <c r="A132" s="13"/>
      <c r="B132" s="218"/>
      <c r="C132" s="219"/>
      <c r="D132" s="220" t="s">
        <v>151</v>
      </c>
      <c r="E132" s="221" t="s">
        <v>19</v>
      </c>
      <c r="F132" s="222" t="s">
        <v>206</v>
      </c>
      <c r="G132" s="219"/>
      <c r="H132" s="223">
        <v>43.119999999999997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151</v>
      </c>
      <c r="AU132" s="229" t="s">
        <v>79</v>
      </c>
      <c r="AV132" s="13" t="s">
        <v>79</v>
      </c>
      <c r="AW132" s="13" t="s">
        <v>31</v>
      </c>
      <c r="AX132" s="13" t="s">
        <v>69</v>
      </c>
      <c r="AY132" s="229" t="s">
        <v>142</v>
      </c>
    </row>
    <row r="133" s="14" customFormat="1">
      <c r="A133" s="14"/>
      <c r="B133" s="230"/>
      <c r="C133" s="231"/>
      <c r="D133" s="220" t="s">
        <v>151</v>
      </c>
      <c r="E133" s="232" t="s">
        <v>19</v>
      </c>
      <c r="F133" s="233" t="s">
        <v>174</v>
      </c>
      <c r="G133" s="231"/>
      <c r="H133" s="234">
        <v>71.519999999999996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151</v>
      </c>
      <c r="AU133" s="240" t="s">
        <v>79</v>
      </c>
      <c r="AV133" s="14" t="s">
        <v>149</v>
      </c>
      <c r="AW133" s="14" t="s">
        <v>31</v>
      </c>
      <c r="AX133" s="14" t="s">
        <v>77</v>
      </c>
      <c r="AY133" s="240" t="s">
        <v>142</v>
      </c>
    </row>
    <row r="134" s="2" customFormat="1" ht="16.5" customHeight="1">
      <c r="A134" s="39"/>
      <c r="B134" s="40"/>
      <c r="C134" s="205" t="s">
        <v>207</v>
      </c>
      <c r="D134" s="205" t="s">
        <v>144</v>
      </c>
      <c r="E134" s="206" t="s">
        <v>208</v>
      </c>
      <c r="F134" s="207" t="s">
        <v>209</v>
      </c>
      <c r="G134" s="208" t="s">
        <v>147</v>
      </c>
      <c r="H134" s="209">
        <v>71.519999999999996</v>
      </c>
      <c r="I134" s="210"/>
      <c r="J134" s="211">
        <f>ROUND(I134*H134,2)</f>
        <v>0</v>
      </c>
      <c r="K134" s="207" t="s">
        <v>148</v>
      </c>
      <c r="L134" s="45"/>
      <c r="M134" s="212" t="s">
        <v>19</v>
      </c>
      <c r="N134" s="213" t="s">
        <v>40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149</v>
      </c>
      <c r="AT134" s="216" t="s">
        <v>144</v>
      </c>
      <c r="AU134" s="216" t="s">
        <v>79</v>
      </c>
      <c r="AY134" s="18" t="s">
        <v>142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77</v>
      </c>
      <c r="BK134" s="217">
        <f>ROUND(I134*H134,2)</f>
        <v>0</v>
      </c>
      <c r="BL134" s="18" t="s">
        <v>149</v>
      </c>
      <c r="BM134" s="216" t="s">
        <v>210</v>
      </c>
    </row>
    <row r="135" s="13" customFormat="1">
      <c r="A135" s="13"/>
      <c r="B135" s="218"/>
      <c r="C135" s="219"/>
      <c r="D135" s="220" t="s">
        <v>151</v>
      </c>
      <c r="E135" s="221" t="s">
        <v>19</v>
      </c>
      <c r="F135" s="222" t="s">
        <v>204</v>
      </c>
      <c r="G135" s="219"/>
      <c r="H135" s="223">
        <v>20.399999999999999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151</v>
      </c>
      <c r="AU135" s="229" t="s">
        <v>79</v>
      </c>
      <c r="AV135" s="13" t="s">
        <v>79</v>
      </c>
      <c r="AW135" s="13" t="s">
        <v>31</v>
      </c>
      <c r="AX135" s="13" t="s">
        <v>69</v>
      </c>
      <c r="AY135" s="229" t="s">
        <v>142</v>
      </c>
    </row>
    <row r="136" s="13" customFormat="1">
      <c r="A136" s="13"/>
      <c r="B136" s="218"/>
      <c r="C136" s="219"/>
      <c r="D136" s="220" t="s">
        <v>151</v>
      </c>
      <c r="E136" s="221" t="s">
        <v>19</v>
      </c>
      <c r="F136" s="222" t="s">
        <v>205</v>
      </c>
      <c r="G136" s="219"/>
      <c r="H136" s="223">
        <v>8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151</v>
      </c>
      <c r="AU136" s="229" t="s">
        <v>79</v>
      </c>
      <c r="AV136" s="13" t="s">
        <v>79</v>
      </c>
      <c r="AW136" s="13" t="s">
        <v>31</v>
      </c>
      <c r="AX136" s="13" t="s">
        <v>69</v>
      </c>
      <c r="AY136" s="229" t="s">
        <v>142</v>
      </c>
    </row>
    <row r="137" s="13" customFormat="1">
      <c r="A137" s="13"/>
      <c r="B137" s="218"/>
      <c r="C137" s="219"/>
      <c r="D137" s="220" t="s">
        <v>151</v>
      </c>
      <c r="E137" s="221" t="s">
        <v>19</v>
      </c>
      <c r="F137" s="222" t="s">
        <v>206</v>
      </c>
      <c r="G137" s="219"/>
      <c r="H137" s="223">
        <v>43.119999999999997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151</v>
      </c>
      <c r="AU137" s="229" t="s">
        <v>79</v>
      </c>
      <c r="AV137" s="13" t="s">
        <v>79</v>
      </c>
      <c r="AW137" s="13" t="s">
        <v>31</v>
      </c>
      <c r="AX137" s="13" t="s">
        <v>69</v>
      </c>
      <c r="AY137" s="229" t="s">
        <v>142</v>
      </c>
    </row>
    <row r="138" s="14" customFormat="1">
      <c r="A138" s="14"/>
      <c r="B138" s="230"/>
      <c r="C138" s="231"/>
      <c r="D138" s="220" t="s">
        <v>151</v>
      </c>
      <c r="E138" s="232" t="s">
        <v>19</v>
      </c>
      <c r="F138" s="233" t="s">
        <v>174</v>
      </c>
      <c r="G138" s="231"/>
      <c r="H138" s="234">
        <v>71.519999999999996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0" t="s">
        <v>151</v>
      </c>
      <c r="AU138" s="240" t="s">
        <v>79</v>
      </c>
      <c r="AV138" s="14" t="s">
        <v>149</v>
      </c>
      <c r="AW138" s="14" t="s">
        <v>31</v>
      </c>
      <c r="AX138" s="14" t="s">
        <v>77</v>
      </c>
      <c r="AY138" s="240" t="s">
        <v>142</v>
      </c>
    </row>
    <row r="139" s="2" customFormat="1" ht="16.5" customHeight="1">
      <c r="A139" s="39"/>
      <c r="B139" s="40"/>
      <c r="C139" s="205" t="s">
        <v>211</v>
      </c>
      <c r="D139" s="205" t="s">
        <v>144</v>
      </c>
      <c r="E139" s="206" t="s">
        <v>212</v>
      </c>
      <c r="F139" s="207" t="s">
        <v>213</v>
      </c>
      <c r="G139" s="208" t="s">
        <v>190</v>
      </c>
      <c r="H139" s="209">
        <v>0.13</v>
      </c>
      <c r="I139" s="210"/>
      <c r="J139" s="211">
        <f>ROUND(I139*H139,2)</f>
        <v>0</v>
      </c>
      <c r="K139" s="207" t="s">
        <v>148</v>
      </c>
      <c r="L139" s="45"/>
      <c r="M139" s="212" t="s">
        <v>19</v>
      </c>
      <c r="N139" s="213" t="s">
        <v>40</v>
      </c>
      <c r="O139" s="85"/>
      <c r="P139" s="214">
        <f>O139*H139</f>
        <v>0</v>
      </c>
      <c r="Q139" s="214">
        <v>1.0606199999999999</v>
      </c>
      <c r="R139" s="214">
        <f>Q139*H139</f>
        <v>0.13788059999999999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149</v>
      </c>
      <c r="AT139" s="216" t="s">
        <v>144</v>
      </c>
      <c r="AU139" s="216" t="s">
        <v>79</v>
      </c>
      <c r="AY139" s="18" t="s">
        <v>142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77</v>
      </c>
      <c r="BK139" s="217">
        <f>ROUND(I139*H139,2)</f>
        <v>0</v>
      </c>
      <c r="BL139" s="18" t="s">
        <v>149</v>
      </c>
      <c r="BM139" s="216" t="s">
        <v>214</v>
      </c>
    </row>
    <row r="140" s="13" customFormat="1">
      <c r="A140" s="13"/>
      <c r="B140" s="218"/>
      <c r="C140" s="219"/>
      <c r="D140" s="220" t="s">
        <v>151</v>
      </c>
      <c r="E140" s="221" t="s">
        <v>19</v>
      </c>
      <c r="F140" s="222" t="s">
        <v>215</v>
      </c>
      <c r="G140" s="219"/>
      <c r="H140" s="223">
        <v>0.13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9" t="s">
        <v>151</v>
      </c>
      <c r="AU140" s="229" t="s">
        <v>79</v>
      </c>
      <c r="AV140" s="13" t="s">
        <v>79</v>
      </c>
      <c r="AW140" s="13" t="s">
        <v>31</v>
      </c>
      <c r="AX140" s="13" t="s">
        <v>77</v>
      </c>
      <c r="AY140" s="229" t="s">
        <v>142</v>
      </c>
    </row>
    <row r="141" s="12" customFormat="1" ht="22.8" customHeight="1">
      <c r="A141" s="12"/>
      <c r="B141" s="189"/>
      <c r="C141" s="190"/>
      <c r="D141" s="191" t="s">
        <v>68</v>
      </c>
      <c r="E141" s="203" t="s">
        <v>167</v>
      </c>
      <c r="F141" s="203" t="s">
        <v>216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SUM(P142:P168)</f>
        <v>0</v>
      </c>
      <c r="Q141" s="197"/>
      <c r="R141" s="198">
        <f>SUM(R142:R168)</f>
        <v>98.124238759999997</v>
      </c>
      <c r="S141" s="197"/>
      <c r="T141" s="199">
        <f>SUM(T142:T168)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77</v>
      </c>
      <c r="AT141" s="201" t="s">
        <v>68</v>
      </c>
      <c r="AU141" s="201" t="s">
        <v>77</v>
      </c>
      <c r="AY141" s="200" t="s">
        <v>142</v>
      </c>
      <c r="BK141" s="202">
        <f>SUM(BK142:BK168)</f>
        <v>0</v>
      </c>
    </row>
    <row r="142" s="2" customFormat="1">
      <c r="A142" s="39"/>
      <c r="B142" s="40"/>
      <c r="C142" s="205" t="s">
        <v>217</v>
      </c>
      <c r="D142" s="205" t="s">
        <v>144</v>
      </c>
      <c r="E142" s="206" t="s">
        <v>218</v>
      </c>
      <c r="F142" s="207" t="s">
        <v>219</v>
      </c>
      <c r="G142" s="208" t="s">
        <v>155</v>
      </c>
      <c r="H142" s="209">
        <v>12.83</v>
      </c>
      <c r="I142" s="210"/>
      <c r="J142" s="211">
        <f>ROUND(I142*H142,2)</f>
        <v>0</v>
      </c>
      <c r="K142" s="207" t="s">
        <v>148</v>
      </c>
      <c r="L142" s="45"/>
      <c r="M142" s="212" t="s">
        <v>19</v>
      </c>
      <c r="N142" s="213" t="s">
        <v>40</v>
      </c>
      <c r="O142" s="85"/>
      <c r="P142" s="214">
        <f>O142*H142</f>
        <v>0</v>
      </c>
      <c r="Q142" s="214">
        <v>2.1240000000000001</v>
      </c>
      <c r="R142" s="214">
        <f>Q142*H142</f>
        <v>27.250920000000001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149</v>
      </c>
      <c r="AT142" s="216" t="s">
        <v>144</v>
      </c>
      <c r="AU142" s="216" t="s">
        <v>79</v>
      </c>
      <c r="AY142" s="18" t="s">
        <v>142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77</v>
      </c>
      <c r="BK142" s="217">
        <f>ROUND(I142*H142,2)</f>
        <v>0</v>
      </c>
      <c r="BL142" s="18" t="s">
        <v>149</v>
      </c>
      <c r="BM142" s="216" t="s">
        <v>220</v>
      </c>
    </row>
    <row r="143" s="13" customFormat="1">
      <c r="A143" s="13"/>
      <c r="B143" s="218"/>
      <c r="C143" s="219"/>
      <c r="D143" s="220" t="s">
        <v>151</v>
      </c>
      <c r="E143" s="221" t="s">
        <v>19</v>
      </c>
      <c r="F143" s="222" t="s">
        <v>221</v>
      </c>
      <c r="G143" s="219"/>
      <c r="H143" s="223">
        <v>12.83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151</v>
      </c>
      <c r="AU143" s="229" t="s">
        <v>79</v>
      </c>
      <c r="AV143" s="13" t="s">
        <v>79</v>
      </c>
      <c r="AW143" s="13" t="s">
        <v>31</v>
      </c>
      <c r="AX143" s="13" t="s">
        <v>69</v>
      </c>
      <c r="AY143" s="229" t="s">
        <v>142</v>
      </c>
    </row>
    <row r="144" s="14" customFormat="1">
      <c r="A144" s="14"/>
      <c r="B144" s="230"/>
      <c r="C144" s="231"/>
      <c r="D144" s="220" t="s">
        <v>151</v>
      </c>
      <c r="E144" s="232" t="s">
        <v>19</v>
      </c>
      <c r="F144" s="233" t="s">
        <v>174</v>
      </c>
      <c r="G144" s="231"/>
      <c r="H144" s="234">
        <v>12.83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0" t="s">
        <v>151</v>
      </c>
      <c r="AU144" s="240" t="s">
        <v>79</v>
      </c>
      <c r="AV144" s="14" t="s">
        <v>149</v>
      </c>
      <c r="AW144" s="14" t="s">
        <v>31</v>
      </c>
      <c r="AX144" s="14" t="s">
        <v>77</v>
      </c>
      <c r="AY144" s="240" t="s">
        <v>142</v>
      </c>
    </row>
    <row r="145" s="2" customFormat="1" ht="16.5" customHeight="1">
      <c r="A145" s="39"/>
      <c r="B145" s="40"/>
      <c r="C145" s="241" t="s">
        <v>222</v>
      </c>
      <c r="D145" s="241" t="s">
        <v>223</v>
      </c>
      <c r="E145" s="242" t="s">
        <v>224</v>
      </c>
      <c r="F145" s="243" t="s">
        <v>225</v>
      </c>
      <c r="G145" s="244" t="s">
        <v>226</v>
      </c>
      <c r="H145" s="245">
        <v>5</v>
      </c>
      <c r="I145" s="246"/>
      <c r="J145" s="247">
        <f>ROUND(I145*H145,2)</f>
        <v>0</v>
      </c>
      <c r="K145" s="243" t="s">
        <v>148</v>
      </c>
      <c r="L145" s="248"/>
      <c r="M145" s="249" t="s">
        <v>19</v>
      </c>
      <c r="N145" s="250" t="s">
        <v>40</v>
      </c>
      <c r="O145" s="85"/>
      <c r="P145" s="214">
        <f>O145*H145</f>
        <v>0</v>
      </c>
      <c r="Q145" s="214">
        <v>0.0019400000000000001</v>
      </c>
      <c r="R145" s="214">
        <f>Q145*H145</f>
        <v>0.0097000000000000003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200</v>
      </c>
      <c r="AT145" s="216" t="s">
        <v>223</v>
      </c>
      <c r="AU145" s="216" t="s">
        <v>79</v>
      </c>
      <c r="AY145" s="18" t="s">
        <v>142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77</v>
      </c>
      <c r="BK145" s="217">
        <f>ROUND(I145*H145,2)</f>
        <v>0</v>
      </c>
      <c r="BL145" s="18" t="s">
        <v>149</v>
      </c>
      <c r="BM145" s="216" t="s">
        <v>227</v>
      </c>
    </row>
    <row r="146" s="2" customFormat="1">
      <c r="A146" s="39"/>
      <c r="B146" s="40"/>
      <c r="C146" s="205" t="s">
        <v>228</v>
      </c>
      <c r="D146" s="205" t="s">
        <v>144</v>
      </c>
      <c r="E146" s="206" t="s">
        <v>229</v>
      </c>
      <c r="F146" s="207" t="s">
        <v>230</v>
      </c>
      <c r="G146" s="208" t="s">
        <v>147</v>
      </c>
      <c r="H146" s="209">
        <v>236.066</v>
      </c>
      <c r="I146" s="210"/>
      <c r="J146" s="211">
        <f>ROUND(I146*H146,2)</f>
        <v>0</v>
      </c>
      <c r="K146" s="207" t="s">
        <v>148</v>
      </c>
      <c r="L146" s="45"/>
      <c r="M146" s="212" t="s">
        <v>19</v>
      </c>
      <c r="N146" s="213" t="s">
        <v>40</v>
      </c>
      <c r="O146" s="85"/>
      <c r="P146" s="214">
        <f>O146*H146</f>
        <v>0</v>
      </c>
      <c r="Q146" s="214">
        <v>0.26032</v>
      </c>
      <c r="R146" s="214">
        <f>Q146*H146</f>
        <v>61.45270112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149</v>
      </c>
      <c r="AT146" s="216" t="s">
        <v>144</v>
      </c>
      <c r="AU146" s="216" t="s">
        <v>79</v>
      </c>
      <c r="AY146" s="18" t="s">
        <v>142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77</v>
      </c>
      <c r="BK146" s="217">
        <f>ROUND(I146*H146,2)</f>
        <v>0</v>
      </c>
      <c r="BL146" s="18" t="s">
        <v>149</v>
      </c>
      <c r="BM146" s="216" t="s">
        <v>231</v>
      </c>
    </row>
    <row r="147" s="13" customFormat="1">
      <c r="A147" s="13"/>
      <c r="B147" s="218"/>
      <c r="C147" s="219"/>
      <c r="D147" s="220" t="s">
        <v>151</v>
      </c>
      <c r="E147" s="221" t="s">
        <v>19</v>
      </c>
      <c r="F147" s="222" t="s">
        <v>232</v>
      </c>
      <c r="G147" s="219"/>
      <c r="H147" s="223">
        <v>-4.7999999999999998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151</v>
      </c>
      <c r="AU147" s="229" t="s">
        <v>79</v>
      </c>
      <c r="AV147" s="13" t="s">
        <v>79</v>
      </c>
      <c r="AW147" s="13" t="s">
        <v>31</v>
      </c>
      <c r="AX147" s="13" t="s">
        <v>69</v>
      </c>
      <c r="AY147" s="229" t="s">
        <v>142</v>
      </c>
    </row>
    <row r="148" s="13" customFormat="1">
      <c r="A148" s="13"/>
      <c r="B148" s="218"/>
      <c r="C148" s="219"/>
      <c r="D148" s="220" t="s">
        <v>151</v>
      </c>
      <c r="E148" s="221" t="s">
        <v>19</v>
      </c>
      <c r="F148" s="222" t="s">
        <v>233</v>
      </c>
      <c r="G148" s="219"/>
      <c r="H148" s="223">
        <v>-2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151</v>
      </c>
      <c r="AU148" s="229" t="s">
        <v>79</v>
      </c>
      <c r="AV148" s="13" t="s">
        <v>79</v>
      </c>
      <c r="AW148" s="13" t="s">
        <v>31</v>
      </c>
      <c r="AX148" s="13" t="s">
        <v>69</v>
      </c>
      <c r="AY148" s="229" t="s">
        <v>142</v>
      </c>
    </row>
    <row r="149" s="13" customFormat="1">
      <c r="A149" s="13"/>
      <c r="B149" s="218"/>
      <c r="C149" s="219"/>
      <c r="D149" s="220" t="s">
        <v>151</v>
      </c>
      <c r="E149" s="221" t="s">
        <v>19</v>
      </c>
      <c r="F149" s="222" t="s">
        <v>234</v>
      </c>
      <c r="G149" s="219"/>
      <c r="H149" s="223">
        <v>-2.2000000000000002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9" t="s">
        <v>151</v>
      </c>
      <c r="AU149" s="229" t="s">
        <v>79</v>
      </c>
      <c r="AV149" s="13" t="s">
        <v>79</v>
      </c>
      <c r="AW149" s="13" t="s">
        <v>31</v>
      </c>
      <c r="AX149" s="13" t="s">
        <v>69</v>
      </c>
      <c r="AY149" s="229" t="s">
        <v>142</v>
      </c>
    </row>
    <row r="150" s="13" customFormat="1">
      <c r="A150" s="13"/>
      <c r="B150" s="218"/>
      <c r="C150" s="219"/>
      <c r="D150" s="220" t="s">
        <v>151</v>
      </c>
      <c r="E150" s="221" t="s">
        <v>19</v>
      </c>
      <c r="F150" s="222" t="s">
        <v>235</v>
      </c>
      <c r="G150" s="219"/>
      <c r="H150" s="223">
        <v>-1.8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151</v>
      </c>
      <c r="AU150" s="229" t="s">
        <v>79</v>
      </c>
      <c r="AV150" s="13" t="s">
        <v>79</v>
      </c>
      <c r="AW150" s="13" t="s">
        <v>31</v>
      </c>
      <c r="AX150" s="13" t="s">
        <v>69</v>
      </c>
      <c r="AY150" s="229" t="s">
        <v>142</v>
      </c>
    </row>
    <row r="151" s="13" customFormat="1">
      <c r="A151" s="13"/>
      <c r="B151" s="218"/>
      <c r="C151" s="219"/>
      <c r="D151" s="220" t="s">
        <v>151</v>
      </c>
      <c r="E151" s="221" t="s">
        <v>19</v>
      </c>
      <c r="F151" s="222" t="s">
        <v>236</v>
      </c>
      <c r="G151" s="219"/>
      <c r="H151" s="223">
        <v>-2.52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151</v>
      </c>
      <c r="AU151" s="229" t="s">
        <v>79</v>
      </c>
      <c r="AV151" s="13" t="s">
        <v>79</v>
      </c>
      <c r="AW151" s="13" t="s">
        <v>31</v>
      </c>
      <c r="AX151" s="13" t="s">
        <v>69</v>
      </c>
      <c r="AY151" s="229" t="s">
        <v>142</v>
      </c>
    </row>
    <row r="152" s="13" customFormat="1">
      <c r="A152" s="13"/>
      <c r="B152" s="218"/>
      <c r="C152" s="219"/>
      <c r="D152" s="220" t="s">
        <v>151</v>
      </c>
      <c r="E152" s="221" t="s">
        <v>19</v>
      </c>
      <c r="F152" s="222" t="s">
        <v>237</v>
      </c>
      <c r="G152" s="219"/>
      <c r="H152" s="223">
        <v>249.386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151</v>
      </c>
      <c r="AU152" s="229" t="s">
        <v>79</v>
      </c>
      <c r="AV152" s="13" t="s">
        <v>79</v>
      </c>
      <c r="AW152" s="13" t="s">
        <v>31</v>
      </c>
      <c r="AX152" s="13" t="s">
        <v>69</v>
      </c>
      <c r="AY152" s="229" t="s">
        <v>142</v>
      </c>
    </row>
    <row r="153" s="14" customFormat="1">
      <c r="A153" s="14"/>
      <c r="B153" s="230"/>
      <c r="C153" s="231"/>
      <c r="D153" s="220" t="s">
        <v>151</v>
      </c>
      <c r="E153" s="232" t="s">
        <v>19</v>
      </c>
      <c r="F153" s="233" t="s">
        <v>174</v>
      </c>
      <c r="G153" s="231"/>
      <c r="H153" s="234">
        <v>236.066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0" t="s">
        <v>151</v>
      </c>
      <c r="AU153" s="240" t="s">
        <v>79</v>
      </c>
      <c r="AV153" s="14" t="s">
        <v>149</v>
      </c>
      <c r="AW153" s="14" t="s">
        <v>31</v>
      </c>
      <c r="AX153" s="14" t="s">
        <v>77</v>
      </c>
      <c r="AY153" s="240" t="s">
        <v>142</v>
      </c>
    </row>
    <row r="154" s="2" customFormat="1" ht="21.75" customHeight="1">
      <c r="A154" s="39"/>
      <c r="B154" s="40"/>
      <c r="C154" s="205" t="s">
        <v>238</v>
      </c>
      <c r="D154" s="205" t="s">
        <v>144</v>
      </c>
      <c r="E154" s="206" t="s">
        <v>239</v>
      </c>
      <c r="F154" s="207" t="s">
        <v>240</v>
      </c>
      <c r="G154" s="208" t="s">
        <v>226</v>
      </c>
      <c r="H154" s="209">
        <v>30</v>
      </c>
      <c r="I154" s="210"/>
      <c r="J154" s="211">
        <f>ROUND(I154*H154,2)</f>
        <v>0</v>
      </c>
      <c r="K154" s="207" t="s">
        <v>148</v>
      </c>
      <c r="L154" s="45"/>
      <c r="M154" s="212" t="s">
        <v>19</v>
      </c>
      <c r="N154" s="213" t="s">
        <v>40</v>
      </c>
      <c r="O154" s="85"/>
      <c r="P154" s="214">
        <f>O154*H154</f>
        <v>0</v>
      </c>
      <c r="Q154" s="214">
        <v>0.04555</v>
      </c>
      <c r="R154" s="214">
        <f>Q154*H154</f>
        <v>1.3665000000000001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149</v>
      </c>
      <c r="AT154" s="216" t="s">
        <v>144</v>
      </c>
      <c r="AU154" s="216" t="s">
        <v>79</v>
      </c>
      <c r="AY154" s="18" t="s">
        <v>142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77</v>
      </c>
      <c r="BK154" s="217">
        <f>ROUND(I154*H154,2)</f>
        <v>0</v>
      </c>
      <c r="BL154" s="18" t="s">
        <v>149</v>
      </c>
      <c r="BM154" s="216" t="s">
        <v>241</v>
      </c>
    </row>
    <row r="155" s="2" customFormat="1" ht="21.75" customHeight="1">
      <c r="A155" s="39"/>
      <c r="B155" s="40"/>
      <c r="C155" s="205" t="s">
        <v>8</v>
      </c>
      <c r="D155" s="205" t="s">
        <v>144</v>
      </c>
      <c r="E155" s="206" t="s">
        <v>242</v>
      </c>
      <c r="F155" s="207" t="s">
        <v>243</v>
      </c>
      <c r="G155" s="208" t="s">
        <v>190</v>
      </c>
      <c r="H155" s="209">
        <v>0.035000000000000003</v>
      </c>
      <c r="I155" s="210"/>
      <c r="J155" s="211">
        <f>ROUND(I155*H155,2)</f>
        <v>0</v>
      </c>
      <c r="K155" s="207" t="s">
        <v>148</v>
      </c>
      <c r="L155" s="45"/>
      <c r="M155" s="212" t="s">
        <v>19</v>
      </c>
      <c r="N155" s="213" t="s">
        <v>40</v>
      </c>
      <c r="O155" s="85"/>
      <c r="P155" s="214">
        <f>O155*H155</f>
        <v>0</v>
      </c>
      <c r="Q155" s="214">
        <v>1.04575</v>
      </c>
      <c r="R155" s="214">
        <f>Q155*H155</f>
        <v>0.036601250000000002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149</v>
      </c>
      <c r="AT155" s="216" t="s">
        <v>144</v>
      </c>
      <c r="AU155" s="216" t="s">
        <v>79</v>
      </c>
      <c r="AY155" s="18" t="s">
        <v>142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77</v>
      </c>
      <c r="BK155" s="217">
        <f>ROUND(I155*H155,2)</f>
        <v>0</v>
      </c>
      <c r="BL155" s="18" t="s">
        <v>149</v>
      </c>
      <c r="BM155" s="216" t="s">
        <v>244</v>
      </c>
    </row>
    <row r="156" s="13" customFormat="1">
      <c r="A156" s="13"/>
      <c r="B156" s="218"/>
      <c r="C156" s="219"/>
      <c r="D156" s="220" t="s">
        <v>151</v>
      </c>
      <c r="E156" s="221" t="s">
        <v>19</v>
      </c>
      <c r="F156" s="222" t="s">
        <v>245</v>
      </c>
      <c r="G156" s="219"/>
      <c r="H156" s="223">
        <v>0.035000000000000003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151</v>
      </c>
      <c r="AU156" s="229" t="s">
        <v>79</v>
      </c>
      <c r="AV156" s="13" t="s">
        <v>79</v>
      </c>
      <c r="AW156" s="13" t="s">
        <v>31</v>
      </c>
      <c r="AX156" s="13" t="s">
        <v>77</v>
      </c>
      <c r="AY156" s="229" t="s">
        <v>142</v>
      </c>
    </row>
    <row r="157" s="2" customFormat="1" ht="16.5" customHeight="1">
      <c r="A157" s="39"/>
      <c r="B157" s="40"/>
      <c r="C157" s="205" t="s">
        <v>246</v>
      </c>
      <c r="D157" s="205" t="s">
        <v>144</v>
      </c>
      <c r="E157" s="206" t="s">
        <v>247</v>
      </c>
      <c r="F157" s="207" t="s">
        <v>248</v>
      </c>
      <c r="G157" s="208" t="s">
        <v>249</v>
      </c>
      <c r="H157" s="209">
        <v>12</v>
      </c>
      <c r="I157" s="210"/>
      <c r="J157" s="211">
        <f>ROUND(I157*H157,2)</f>
        <v>0</v>
      </c>
      <c r="K157" s="207" t="s">
        <v>148</v>
      </c>
      <c r="L157" s="45"/>
      <c r="M157" s="212" t="s">
        <v>19</v>
      </c>
      <c r="N157" s="213" t="s">
        <v>40</v>
      </c>
      <c r="O157" s="85"/>
      <c r="P157" s="214">
        <f>O157*H157</f>
        <v>0</v>
      </c>
      <c r="Q157" s="214">
        <v>0.00029999999999999997</v>
      </c>
      <c r="R157" s="214">
        <f>Q157*H157</f>
        <v>0.0035999999999999999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149</v>
      </c>
      <c r="AT157" s="216" t="s">
        <v>144</v>
      </c>
      <c r="AU157" s="216" t="s">
        <v>79</v>
      </c>
      <c r="AY157" s="18" t="s">
        <v>142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77</v>
      </c>
      <c r="BK157" s="217">
        <f>ROUND(I157*H157,2)</f>
        <v>0</v>
      </c>
      <c r="BL157" s="18" t="s">
        <v>149</v>
      </c>
      <c r="BM157" s="216" t="s">
        <v>250</v>
      </c>
    </row>
    <row r="158" s="13" customFormat="1">
      <c r="A158" s="13"/>
      <c r="B158" s="218"/>
      <c r="C158" s="219"/>
      <c r="D158" s="220" t="s">
        <v>151</v>
      </c>
      <c r="E158" s="221" t="s">
        <v>19</v>
      </c>
      <c r="F158" s="222" t="s">
        <v>251</v>
      </c>
      <c r="G158" s="219"/>
      <c r="H158" s="223">
        <v>12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9" t="s">
        <v>151</v>
      </c>
      <c r="AU158" s="229" t="s">
        <v>79</v>
      </c>
      <c r="AV158" s="13" t="s">
        <v>79</v>
      </c>
      <c r="AW158" s="13" t="s">
        <v>31</v>
      </c>
      <c r="AX158" s="13" t="s">
        <v>77</v>
      </c>
      <c r="AY158" s="229" t="s">
        <v>142</v>
      </c>
    </row>
    <row r="159" s="2" customFormat="1" ht="21.75" customHeight="1">
      <c r="A159" s="39"/>
      <c r="B159" s="40"/>
      <c r="C159" s="205" t="s">
        <v>252</v>
      </c>
      <c r="D159" s="205" t="s">
        <v>144</v>
      </c>
      <c r="E159" s="206" t="s">
        <v>253</v>
      </c>
      <c r="F159" s="207" t="s">
        <v>254</v>
      </c>
      <c r="G159" s="208" t="s">
        <v>147</v>
      </c>
      <c r="H159" s="209">
        <v>24.375</v>
      </c>
      <c r="I159" s="210"/>
      <c r="J159" s="211">
        <f>ROUND(I159*H159,2)</f>
        <v>0</v>
      </c>
      <c r="K159" s="207" t="s">
        <v>148</v>
      </c>
      <c r="L159" s="45"/>
      <c r="M159" s="212" t="s">
        <v>19</v>
      </c>
      <c r="N159" s="213" t="s">
        <v>40</v>
      </c>
      <c r="O159" s="85"/>
      <c r="P159" s="214">
        <f>O159*H159</f>
        <v>0</v>
      </c>
      <c r="Q159" s="214">
        <v>0.00158</v>
      </c>
      <c r="R159" s="214">
        <f>Q159*H159</f>
        <v>0.038512499999999998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149</v>
      </c>
      <c r="AT159" s="216" t="s">
        <v>144</v>
      </c>
      <c r="AU159" s="216" t="s">
        <v>79</v>
      </c>
      <c r="AY159" s="18" t="s">
        <v>142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77</v>
      </c>
      <c r="BK159" s="217">
        <f>ROUND(I159*H159,2)</f>
        <v>0</v>
      </c>
      <c r="BL159" s="18" t="s">
        <v>149</v>
      </c>
      <c r="BM159" s="216" t="s">
        <v>255</v>
      </c>
    </row>
    <row r="160" s="13" customFormat="1">
      <c r="A160" s="13"/>
      <c r="B160" s="218"/>
      <c r="C160" s="219"/>
      <c r="D160" s="220" t="s">
        <v>151</v>
      </c>
      <c r="E160" s="221" t="s">
        <v>19</v>
      </c>
      <c r="F160" s="222" t="s">
        <v>256</v>
      </c>
      <c r="G160" s="219"/>
      <c r="H160" s="223">
        <v>16.574999999999999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9" t="s">
        <v>151</v>
      </c>
      <c r="AU160" s="229" t="s">
        <v>79</v>
      </c>
      <c r="AV160" s="13" t="s">
        <v>79</v>
      </c>
      <c r="AW160" s="13" t="s">
        <v>31</v>
      </c>
      <c r="AX160" s="13" t="s">
        <v>69</v>
      </c>
      <c r="AY160" s="229" t="s">
        <v>142</v>
      </c>
    </row>
    <row r="161" s="13" customFormat="1">
      <c r="A161" s="13"/>
      <c r="B161" s="218"/>
      <c r="C161" s="219"/>
      <c r="D161" s="220" t="s">
        <v>151</v>
      </c>
      <c r="E161" s="221" t="s">
        <v>19</v>
      </c>
      <c r="F161" s="222" t="s">
        <v>257</v>
      </c>
      <c r="G161" s="219"/>
      <c r="H161" s="223">
        <v>7.7999999999999998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9" t="s">
        <v>151</v>
      </c>
      <c r="AU161" s="229" t="s">
        <v>79</v>
      </c>
      <c r="AV161" s="13" t="s">
        <v>79</v>
      </c>
      <c r="AW161" s="13" t="s">
        <v>31</v>
      </c>
      <c r="AX161" s="13" t="s">
        <v>69</v>
      </c>
      <c r="AY161" s="229" t="s">
        <v>142</v>
      </c>
    </row>
    <row r="162" s="14" customFormat="1">
      <c r="A162" s="14"/>
      <c r="B162" s="230"/>
      <c r="C162" s="231"/>
      <c r="D162" s="220" t="s">
        <v>151</v>
      </c>
      <c r="E162" s="232" t="s">
        <v>19</v>
      </c>
      <c r="F162" s="233" t="s">
        <v>174</v>
      </c>
      <c r="G162" s="231"/>
      <c r="H162" s="234">
        <v>24.375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0" t="s">
        <v>151</v>
      </c>
      <c r="AU162" s="240" t="s">
        <v>79</v>
      </c>
      <c r="AV162" s="14" t="s">
        <v>149</v>
      </c>
      <c r="AW162" s="14" t="s">
        <v>31</v>
      </c>
      <c r="AX162" s="14" t="s">
        <v>77</v>
      </c>
      <c r="AY162" s="240" t="s">
        <v>142</v>
      </c>
    </row>
    <row r="163" s="2" customFormat="1">
      <c r="A163" s="39"/>
      <c r="B163" s="40"/>
      <c r="C163" s="205" t="s">
        <v>258</v>
      </c>
      <c r="D163" s="205" t="s">
        <v>144</v>
      </c>
      <c r="E163" s="206" t="s">
        <v>259</v>
      </c>
      <c r="F163" s="207" t="s">
        <v>260</v>
      </c>
      <c r="G163" s="208" t="s">
        <v>147</v>
      </c>
      <c r="H163" s="209">
        <v>21.574000000000002</v>
      </c>
      <c r="I163" s="210"/>
      <c r="J163" s="211">
        <f>ROUND(I163*H163,2)</f>
        <v>0</v>
      </c>
      <c r="K163" s="207" t="s">
        <v>148</v>
      </c>
      <c r="L163" s="45"/>
      <c r="M163" s="212" t="s">
        <v>19</v>
      </c>
      <c r="N163" s="213" t="s">
        <v>40</v>
      </c>
      <c r="O163" s="85"/>
      <c r="P163" s="214">
        <f>O163*H163</f>
        <v>0</v>
      </c>
      <c r="Q163" s="214">
        <v>0.26279999999999998</v>
      </c>
      <c r="R163" s="214">
        <f>Q163*H163</f>
        <v>5.6696472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149</v>
      </c>
      <c r="AT163" s="216" t="s">
        <v>144</v>
      </c>
      <c r="AU163" s="216" t="s">
        <v>79</v>
      </c>
      <c r="AY163" s="18" t="s">
        <v>142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77</v>
      </c>
      <c r="BK163" s="217">
        <f>ROUND(I163*H163,2)</f>
        <v>0</v>
      </c>
      <c r="BL163" s="18" t="s">
        <v>149</v>
      </c>
      <c r="BM163" s="216" t="s">
        <v>261</v>
      </c>
    </row>
    <row r="164" s="13" customFormat="1">
      <c r="A164" s="13"/>
      <c r="B164" s="218"/>
      <c r="C164" s="219"/>
      <c r="D164" s="220" t="s">
        <v>151</v>
      </c>
      <c r="E164" s="221" t="s">
        <v>19</v>
      </c>
      <c r="F164" s="222" t="s">
        <v>262</v>
      </c>
      <c r="G164" s="219"/>
      <c r="H164" s="223">
        <v>21.574000000000002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151</v>
      </c>
      <c r="AU164" s="229" t="s">
        <v>79</v>
      </c>
      <c r="AV164" s="13" t="s">
        <v>79</v>
      </c>
      <c r="AW164" s="13" t="s">
        <v>31</v>
      </c>
      <c r="AX164" s="13" t="s">
        <v>77</v>
      </c>
      <c r="AY164" s="229" t="s">
        <v>142</v>
      </c>
    </row>
    <row r="165" s="2" customFormat="1" ht="16.5" customHeight="1">
      <c r="A165" s="39"/>
      <c r="B165" s="40"/>
      <c r="C165" s="205" t="s">
        <v>263</v>
      </c>
      <c r="D165" s="205" t="s">
        <v>144</v>
      </c>
      <c r="E165" s="206" t="s">
        <v>264</v>
      </c>
      <c r="F165" s="207" t="s">
        <v>265</v>
      </c>
      <c r="G165" s="208" t="s">
        <v>147</v>
      </c>
      <c r="H165" s="209">
        <v>19.881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40</v>
      </c>
      <c r="O165" s="85"/>
      <c r="P165" s="214">
        <f>O165*H165</f>
        <v>0</v>
      </c>
      <c r="Q165" s="214">
        <v>0.11549</v>
      </c>
      <c r="R165" s="214">
        <f>Q165*H165</f>
        <v>2.2960566899999999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149</v>
      </c>
      <c r="AT165" s="216" t="s">
        <v>144</v>
      </c>
      <c r="AU165" s="216" t="s">
        <v>79</v>
      </c>
      <c r="AY165" s="18" t="s">
        <v>142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77</v>
      </c>
      <c r="BK165" s="217">
        <f>ROUND(I165*H165,2)</f>
        <v>0</v>
      </c>
      <c r="BL165" s="18" t="s">
        <v>149</v>
      </c>
      <c r="BM165" s="216" t="s">
        <v>266</v>
      </c>
    </row>
    <row r="166" s="13" customFormat="1">
      <c r="A166" s="13"/>
      <c r="B166" s="218"/>
      <c r="C166" s="219"/>
      <c r="D166" s="220" t="s">
        <v>151</v>
      </c>
      <c r="E166" s="221" t="s">
        <v>19</v>
      </c>
      <c r="F166" s="222" t="s">
        <v>267</v>
      </c>
      <c r="G166" s="219"/>
      <c r="H166" s="223">
        <v>24.081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9" t="s">
        <v>151</v>
      </c>
      <c r="AU166" s="229" t="s">
        <v>79</v>
      </c>
      <c r="AV166" s="13" t="s">
        <v>79</v>
      </c>
      <c r="AW166" s="13" t="s">
        <v>31</v>
      </c>
      <c r="AX166" s="13" t="s">
        <v>69</v>
      </c>
      <c r="AY166" s="229" t="s">
        <v>142</v>
      </c>
    </row>
    <row r="167" s="13" customFormat="1">
      <c r="A167" s="13"/>
      <c r="B167" s="218"/>
      <c r="C167" s="219"/>
      <c r="D167" s="220" t="s">
        <v>151</v>
      </c>
      <c r="E167" s="221" t="s">
        <v>19</v>
      </c>
      <c r="F167" s="222" t="s">
        <v>268</v>
      </c>
      <c r="G167" s="219"/>
      <c r="H167" s="223">
        <v>-4.2000000000000002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9" t="s">
        <v>151</v>
      </c>
      <c r="AU167" s="229" t="s">
        <v>79</v>
      </c>
      <c r="AV167" s="13" t="s">
        <v>79</v>
      </c>
      <c r="AW167" s="13" t="s">
        <v>31</v>
      </c>
      <c r="AX167" s="13" t="s">
        <v>69</v>
      </c>
      <c r="AY167" s="229" t="s">
        <v>142</v>
      </c>
    </row>
    <row r="168" s="14" customFormat="1">
      <c r="A168" s="14"/>
      <c r="B168" s="230"/>
      <c r="C168" s="231"/>
      <c r="D168" s="220" t="s">
        <v>151</v>
      </c>
      <c r="E168" s="232" t="s">
        <v>19</v>
      </c>
      <c r="F168" s="233" t="s">
        <v>174</v>
      </c>
      <c r="G168" s="231"/>
      <c r="H168" s="234">
        <v>19.881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0" t="s">
        <v>151</v>
      </c>
      <c r="AU168" s="240" t="s">
        <v>79</v>
      </c>
      <c r="AV168" s="14" t="s">
        <v>149</v>
      </c>
      <c r="AW168" s="14" t="s">
        <v>31</v>
      </c>
      <c r="AX168" s="14" t="s">
        <v>77</v>
      </c>
      <c r="AY168" s="240" t="s">
        <v>142</v>
      </c>
    </row>
    <row r="169" s="12" customFormat="1" ht="22.8" customHeight="1">
      <c r="A169" s="12"/>
      <c r="B169" s="189"/>
      <c r="C169" s="190"/>
      <c r="D169" s="191" t="s">
        <v>68</v>
      </c>
      <c r="E169" s="203" t="s">
        <v>149</v>
      </c>
      <c r="F169" s="203" t="s">
        <v>269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SUM(P170:P181)</f>
        <v>0</v>
      </c>
      <c r="Q169" s="197"/>
      <c r="R169" s="198">
        <f>SUM(R170:R181)</f>
        <v>19.27055425</v>
      </c>
      <c r="S169" s="197"/>
      <c r="T169" s="199">
        <f>SUM(T170:T181)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0" t="s">
        <v>77</v>
      </c>
      <c r="AT169" s="201" t="s">
        <v>68</v>
      </c>
      <c r="AU169" s="201" t="s">
        <v>77</v>
      </c>
      <c r="AY169" s="200" t="s">
        <v>142</v>
      </c>
      <c r="BK169" s="202">
        <f>SUM(BK170:BK181)</f>
        <v>0</v>
      </c>
    </row>
    <row r="170" s="2" customFormat="1">
      <c r="A170" s="39"/>
      <c r="B170" s="40"/>
      <c r="C170" s="205" t="s">
        <v>270</v>
      </c>
      <c r="D170" s="205" t="s">
        <v>144</v>
      </c>
      <c r="E170" s="206" t="s">
        <v>271</v>
      </c>
      <c r="F170" s="207" t="s">
        <v>272</v>
      </c>
      <c r="G170" s="208" t="s">
        <v>249</v>
      </c>
      <c r="H170" s="209">
        <v>43.899999999999999</v>
      </c>
      <c r="I170" s="210"/>
      <c r="J170" s="211">
        <f>ROUND(I170*H170,2)</f>
        <v>0</v>
      </c>
      <c r="K170" s="207" t="s">
        <v>148</v>
      </c>
      <c r="L170" s="45"/>
      <c r="M170" s="212" t="s">
        <v>19</v>
      </c>
      <c r="N170" s="213" t="s">
        <v>40</v>
      </c>
      <c r="O170" s="85"/>
      <c r="P170" s="214">
        <f>O170*H170</f>
        <v>0</v>
      </c>
      <c r="Q170" s="214">
        <v>0.018280000000000001</v>
      </c>
      <c r="R170" s="214">
        <f>Q170*H170</f>
        <v>0.80249199999999998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149</v>
      </c>
      <c r="AT170" s="216" t="s">
        <v>144</v>
      </c>
      <c r="AU170" s="216" t="s">
        <v>79</v>
      </c>
      <c r="AY170" s="18" t="s">
        <v>142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77</v>
      </c>
      <c r="BK170" s="217">
        <f>ROUND(I170*H170,2)</f>
        <v>0</v>
      </c>
      <c r="BL170" s="18" t="s">
        <v>149</v>
      </c>
      <c r="BM170" s="216" t="s">
        <v>273</v>
      </c>
    </row>
    <row r="171" s="13" customFormat="1">
      <c r="A171" s="13"/>
      <c r="B171" s="218"/>
      <c r="C171" s="219"/>
      <c r="D171" s="220" t="s">
        <v>151</v>
      </c>
      <c r="E171" s="221" t="s">
        <v>19</v>
      </c>
      <c r="F171" s="222" t="s">
        <v>274</v>
      </c>
      <c r="G171" s="219"/>
      <c r="H171" s="223">
        <v>43.899999999999999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151</v>
      </c>
      <c r="AU171" s="229" t="s">
        <v>79</v>
      </c>
      <c r="AV171" s="13" t="s">
        <v>79</v>
      </c>
      <c r="AW171" s="13" t="s">
        <v>31</v>
      </c>
      <c r="AX171" s="13" t="s">
        <v>77</v>
      </c>
      <c r="AY171" s="229" t="s">
        <v>142</v>
      </c>
    </row>
    <row r="172" s="2" customFormat="1" ht="16.5" customHeight="1">
      <c r="A172" s="39"/>
      <c r="B172" s="40"/>
      <c r="C172" s="205" t="s">
        <v>7</v>
      </c>
      <c r="D172" s="205" t="s">
        <v>144</v>
      </c>
      <c r="E172" s="206" t="s">
        <v>275</v>
      </c>
      <c r="F172" s="207" t="s">
        <v>276</v>
      </c>
      <c r="G172" s="208" t="s">
        <v>155</v>
      </c>
      <c r="H172" s="209">
        <v>1.9179999999999999</v>
      </c>
      <c r="I172" s="210"/>
      <c r="J172" s="211">
        <f>ROUND(I172*H172,2)</f>
        <v>0</v>
      </c>
      <c r="K172" s="207" t="s">
        <v>148</v>
      </c>
      <c r="L172" s="45"/>
      <c r="M172" s="212" t="s">
        <v>19</v>
      </c>
      <c r="N172" s="213" t="s">
        <v>40</v>
      </c>
      <c r="O172" s="85"/>
      <c r="P172" s="214">
        <f>O172*H172</f>
        <v>0</v>
      </c>
      <c r="Q172" s="214">
        <v>2.4533999999999998</v>
      </c>
      <c r="R172" s="214">
        <f>Q172*H172</f>
        <v>4.7056211999999995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149</v>
      </c>
      <c r="AT172" s="216" t="s">
        <v>144</v>
      </c>
      <c r="AU172" s="216" t="s">
        <v>79</v>
      </c>
      <c r="AY172" s="18" t="s">
        <v>142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77</v>
      </c>
      <c r="BK172" s="217">
        <f>ROUND(I172*H172,2)</f>
        <v>0</v>
      </c>
      <c r="BL172" s="18" t="s">
        <v>149</v>
      </c>
      <c r="BM172" s="216" t="s">
        <v>277</v>
      </c>
    </row>
    <row r="173" s="13" customFormat="1">
      <c r="A173" s="13"/>
      <c r="B173" s="218"/>
      <c r="C173" s="219"/>
      <c r="D173" s="220" t="s">
        <v>151</v>
      </c>
      <c r="E173" s="221" t="s">
        <v>19</v>
      </c>
      <c r="F173" s="222" t="s">
        <v>278</v>
      </c>
      <c r="G173" s="219"/>
      <c r="H173" s="223">
        <v>1.9179999999999999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9" t="s">
        <v>151</v>
      </c>
      <c r="AU173" s="229" t="s">
        <v>79</v>
      </c>
      <c r="AV173" s="13" t="s">
        <v>79</v>
      </c>
      <c r="AW173" s="13" t="s">
        <v>31</v>
      </c>
      <c r="AX173" s="13" t="s">
        <v>77</v>
      </c>
      <c r="AY173" s="229" t="s">
        <v>142</v>
      </c>
    </row>
    <row r="174" s="2" customFormat="1" ht="16.5" customHeight="1">
      <c r="A174" s="39"/>
      <c r="B174" s="40"/>
      <c r="C174" s="205" t="s">
        <v>279</v>
      </c>
      <c r="D174" s="205" t="s">
        <v>144</v>
      </c>
      <c r="E174" s="206" t="s">
        <v>280</v>
      </c>
      <c r="F174" s="207" t="s">
        <v>281</v>
      </c>
      <c r="G174" s="208" t="s">
        <v>190</v>
      </c>
      <c r="H174" s="209">
        <v>0.29999999999999999</v>
      </c>
      <c r="I174" s="210"/>
      <c r="J174" s="211">
        <f>ROUND(I174*H174,2)</f>
        <v>0</v>
      </c>
      <c r="K174" s="207" t="s">
        <v>148</v>
      </c>
      <c r="L174" s="45"/>
      <c r="M174" s="212" t="s">
        <v>19</v>
      </c>
      <c r="N174" s="213" t="s">
        <v>40</v>
      </c>
      <c r="O174" s="85"/>
      <c r="P174" s="214">
        <f>O174*H174</f>
        <v>0</v>
      </c>
      <c r="Q174" s="214">
        <v>1.05291</v>
      </c>
      <c r="R174" s="214">
        <f>Q174*H174</f>
        <v>0.31587300000000001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149</v>
      </c>
      <c r="AT174" s="216" t="s">
        <v>144</v>
      </c>
      <c r="AU174" s="216" t="s">
        <v>79</v>
      </c>
      <c r="AY174" s="18" t="s">
        <v>142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77</v>
      </c>
      <c r="BK174" s="217">
        <f>ROUND(I174*H174,2)</f>
        <v>0</v>
      </c>
      <c r="BL174" s="18" t="s">
        <v>149</v>
      </c>
      <c r="BM174" s="216" t="s">
        <v>282</v>
      </c>
    </row>
    <row r="175" s="13" customFormat="1">
      <c r="A175" s="13"/>
      <c r="B175" s="218"/>
      <c r="C175" s="219"/>
      <c r="D175" s="220" t="s">
        <v>151</v>
      </c>
      <c r="E175" s="221" t="s">
        <v>19</v>
      </c>
      <c r="F175" s="222" t="s">
        <v>283</v>
      </c>
      <c r="G175" s="219"/>
      <c r="H175" s="223">
        <v>0.29999999999999999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151</v>
      </c>
      <c r="AU175" s="229" t="s">
        <v>79</v>
      </c>
      <c r="AV175" s="13" t="s">
        <v>79</v>
      </c>
      <c r="AW175" s="13" t="s">
        <v>31</v>
      </c>
      <c r="AX175" s="13" t="s">
        <v>77</v>
      </c>
      <c r="AY175" s="229" t="s">
        <v>142</v>
      </c>
    </row>
    <row r="176" s="2" customFormat="1" ht="16.5" customHeight="1">
      <c r="A176" s="39"/>
      <c r="B176" s="40"/>
      <c r="C176" s="205" t="s">
        <v>284</v>
      </c>
      <c r="D176" s="205" t="s">
        <v>144</v>
      </c>
      <c r="E176" s="206" t="s">
        <v>285</v>
      </c>
      <c r="F176" s="207" t="s">
        <v>286</v>
      </c>
      <c r="G176" s="208" t="s">
        <v>147</v>
      </c>
      <c r="H176" s="209">
        <v>51</v>
      </c>
      <c r="I176" s="210"/>
      <c r="J176" s="211">
        <f>ROUND(I176*H176,2)</f>
        <v>0</v>
      </c>
      <c r="K176" s="207" t="s">
        <v>148</v>
      </c>
      <c r="L176" s="45"/>
      <c r="M176" s="212" t="s">
        <v>19</v>
      </c>
      <c r="N176" s="213" t="s">
        <v>40</v>
      </c>
      <c r="O176" s="85"/>
      <c r="P176" s="214">
        <f>O176*H176</f>
        <v>0</v>
      </c>
      <c r="Q176" s="214">
        <v>0.24787000000000001</v>
      </c>
      <c r="R176" s="214">
        <f>Q176*H176</f>
        <v>12.64137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149</v>
      </c>
      <c r="AT176" s="216" t="s">
        <v>144</v>
      </c>
      <c r="AU176" s="216" t="s">
        <v>79</v>
      </c>
      <c r="AY176" s="18" t="s">
        <v>142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77</v>
      </c>
      <c r="BK176" s="217">
        <f>ROUND(I176*H176,2)</f>
        <v>0</v>
      </c>
      <c r="BL176" s="18" t="s">
        <v>149</v>
      </c>
      <c r="BM176" s="216" t="s">
        <v>287</v>
      </c>
    </row>
    <row r="177" s="13" customFormat="1">
      <c r="A177" s="13"/>
      <c r="B177" s="218"/>
      <c r="C177" s="219"/>
      <c r="D177" s="220" t="s">
        <v>151</v>
      </c>
      <c r="E177" s="221" t="s">
        <v>19</v>
      </c>
      <c r="F177" s="222" t="s">
        <v>288</v>
      </c>
      <c r="G177" s="219"/>
      <c r="H177" s="223">
        <v>51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151</v>
      </c>
      <c r="AU177" s="229" t="s">
        <v>79</v>
      </c>
      <c r="AV177" s="13" t="s">
        <v>79</v>
      </c>
      <c r="AW177" s="13" t="s">
        <v>31</v>
      </c>
      <c r="AX177" s="13" t="s">
        <v>77</v>
      </c>
      <c r="AY177" s="229" t="s">
        <v>142</v>
      </c>
    </row>
    <row r="178" s="2" customFormat="1" ht="16.5" customHeight="1">
      <c r="A178" s="39"/>
      <c r="B178" s="40"/>
      <c r="C178" s="205" t="s">
        <v>289</v>
      </c>
      <c r="D178" s="205" t="s">
        <v>144</v>
      </c>
      <c r="E178" s="206" t="s">
        <v>290</v>
      </c>
      <c r="F178" s="207" t="s">
        <v>291</v>
      </c>
      <c r="G178" s="208" t="s">
        <v>147</v>
      </c>
      <c r="H178" s="209">
        <v>2.355</v>
      </c>
      <c r="I178" s="210"/>
      <c r="J178" s="211">
        <f>ROUND(I178*H178,2)</f>
        <v>0</v>
      </c>
      <c r="K178" s="207" t="s">
        <v>196</v>
      </c>
      <c r="L178" s="45"/>
      <c r="M178" s="212" t="s">
        <v>19</v>
      </c>
      <c r="N178" s="213" t="s">
        <v>40</v>
      </c>
      <c r="O178" s="85"/>
      <c r="P178" s="214">
        <f>O178*H178</f>
        <v>0</v>
      </c>
      <c r="Q178" s="214">
        <v>0.34190999999999999</v>
      </c>
      <c r="R178" s="214">
        <f>Q178*H178</f>
        <v>0.80519805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149</v>
      </c>
      <c r="AT178" s="216" t="s">
        <v>144</v>
      </c>
      <c r="AU178" s="216" t="s">
        <v>79</v>
      </c>
      <c r="AY178" s="18" t="s">
        <v>142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77</v>
      </c>
      <c r="BK178" s="217">
        <f>ROUND(I178*H178,2)</f>
        <v>0</v>
      </c>
      <c r="BL178" s="18" t="s">
        <v>149</v>
      </c>
      <c r="BM178" s="216" t="s">
        <v>292</v>
      </c>
    </row>
    <row r="179" s="13" customFormat="1">
      <c r="A179" s="13"/>
      <c r="B179" s="218"/>
      <c r="C179" s="219"/>
      <c r="D179" s="220" t="s">
        <v>151</v>
      </c>
      <c r="E179" s="221" t="s">
        <v>19</v>
      </c>
      <c r="F179" s="222" t="s">
        <v>293</v>
      </c>
      <c r="G179" s="219"/>
      <c r="H179" s="223">
        <v>0.245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9" t="s">
        <v>151</v>
      </c>
      <c r="AU179" s="229" t="s">
        <v>79</v>
      </c>
      <c r="AV179" s="13" t="s">
        <v>79</v>
      </c>
      <c r="AW179" s="13" t="s">
        <v>31</v>
      </c>
      <c r="AX179" s="13" t="s">
        <v>69</v>
      </c>
      <c r="AY179" s="229" t="s">
        <v>142</v>
      </c>
    </row>
    <row r="180" s="13" customFormat="1">
      <c r="A180" s="13"/>
      <c r="B180" s="218"/>
      <c r="C180" s="219"/>
      <c r="D180" s="220" t="s">
        <v>151</v>
      </c>
      <c r="E180" s="221" t="s">
        <v>19</v>
      </c>
      <c r="F180" s="222" t="s">
        <v>294</v>
      </c>
      <c r="G180" s="219"/>
      <c r="H180" s="223">
        <v>2.1099999999999999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9" t="s">
        <v>151</v>
      </c>
      <c r="AU180" s="229" t="s">
        <v>79</v>
      </c>
      <c r="AV180" s="13" t="s">
        <v>79</v>
      </c>
      <c r="AW180" s="13" t="s">
        <v>31</v>
      </c>
      <c r="AX180" s="13" t="s">
        <v>69</v>
      </c>
      <c r="AY180" s="229" t="s">
        <v>142</v>
      </c>
    </row>
    <row r="181" s="14" customFormat="1">
      <c r="A181" s="14"/>
      <c r="B181" s="230"/>
      <c r="C181" s="231"/>
      <c r="D181" s="220" t="s">
        <v>151</v>
      </c>
      <c r="E181" s="232" t="s">
        <v>19</v>
      </c>
      <c r="F181" s="233" t="s">
        <v>174</v>
      </c>
      <c r="G181" s="231"/>
      <c r="H181" s="234">
        <v>2.355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0" t="s">
        <v>151</v>
      </c>
      <c r="AU181" s="240" t="s">
        <v>79</v>
      </c>
      <c r="AV181" s="14" t="s">
        <v>149</v>
      </c>
      <c r="AW181" s="14" t="s">
        <v>31</v>
      </c>
      <c r="AX181" s="14" t="s">
        <v>77</v>
      </c>
      <c r="AY181" s="240" t="s">
        <v>142</v>
      </c>
    </row>
    <row r="182" s="12" customFormat="1" ht="22.8" customHeight="1">
      <c r="A182" s="12"/>
      <c r="B182" s="189"/>
      <c r="C182" s="190"/>
      <c r="D182" s="191" t="s">
        <v>68</v>
      </c>
      <c r="E182" s="203" t="s">
        <v>180</v>
      </c>
      <c r="F182" s="203" t="s">
        <v>295</v>
      </c>
      <c r="G182" s="190"/>
      <c r="H182" s="190"/>
      <c r="I182" s="193"/>
      <c r="J182" s="204">
        <f>BK182</f>
        <v>0</v>
      </c>
      <c r="K182" s="190"/>
      <c r="L182" s="195"/>
      <c r="M182" s="196"/>
      <c r="N182" s="197"/>
      <c r="O182" s="197"/>
      <c r="P182" s="198">
        <f>SUM(P183:P185)</f>
        <v>0</v>
      </c>
      <c r="Q182" s="197"/>
      <c r="R182" s="198">
        <f>SUM(R183:R185)</f>
        <v>13.817649999999999</v>
      </c>
      <c r="S182" s="197"/>
      <c r="T182" s="199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0" t="s">
        <v>77</v>
      </c>
      <c r="AT182" s="201" t="s">
        <v>68</v>
      </c>
      <c r="AU182" s="201" t="s">
        <v>77</v>
      </c>
      <c r="AY182" s="200" t="s">
        <v>142</v>
      </c>
      <c r="BK182" s="202">
        <f>SUM(BK183:BK185)</f>
        <v>0</v>
      </c>
    </row>
    <row r="183" s="2" customFormat="1">
      <c r="A183" s="39"/>
      <c r="B183" s="40"/>
      <c r="C183" s="205" t="s">
        <v>296</v>
      </c>
      <c r="D183" s="205" t="s">
        <v>144</v>
      </c>
      <c r="E183" s="206" t="s">
        <v>297</v>
      </c>
      <c r="F183" s="207" t="s">
        <v>298</v>
      </c>
      <c r="G183" s="208" t="s">
        <v>147</v>
      </c>
      <c r="H183" s="209">
        <v>48.5</v>
      </c>
      <c r="I183" s="210"/>
      <c r="J183" s="211">
        <f>ROUND(I183*H183,2)</f>
        <v>0</v>
      </c>
      <c r="K183" s="207" t="s">
        <v>148</v>
      </c>
      <c r="L183" s="45"/>
      <c r="M183" s="212" t="s">
        <v>19</v>
      </c>
      <c r="N183" s="213" t="s">
        <v>40</v>
      </c>
      <c r="O183" s="85"/>
      <c r="P183" s="214">
        <f>O183*H183</f>
        <v>0</v>
      </c>
      <c r="Q183" s="214">
        <v>0.10362</v>
      </c>
      <c r="R183" s="214">
        <f>Q183*H183</f>
        <v>5.0255700000000001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149</v>
      </c>
      <c r="AT183" s="216" t="s">
        <v>144</v>
      </c>
      <c r="AU183" s="216" t="s">
        <v>79</v>
      </c>
      <c r="AY183" s="18" t="s">
        <v>142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77</v>
      </c>
      <c r="BK183" s="217">
        <f>ROUND(I183*H183,2)</f>
        <v>0</v>
      </c>
      <c r="BL183" s="18" t="s">
        <v>149</v>
      </c>
      <c r="BM183" s="216" t="s">
        <v>299</v>
      </c>
    </row>
    <row r="184" s="2" customFormat="1" ht="16.5" customHeight="1">
      <c r="A184" s="39"/>
      <c r="B184" s="40"/>
      <c r="C184" s="241" t="s">
        <v>300</v>
      </c>
      <c r="D184" s="241" t="s">
        <v>223</v>
      </c>
      <c r="E184" s="242" t="s">
        <v>301</v>
      </c>
      <c r="F184" s="243" t="s">
        <v>302</v>
      </c>
      <c r="G184" s="244" t="s">
        <v>147</v>
      </c>
      <c r="H184" s="245">
        <v>49.954999999999998</v>
      </c>
      <c r="I184" s="246"/>
      <c r="J184" s="247">
        <f>ROUND(I184*H184,2)</f>
        <v>0</v>
      </c>
      <c r="K184" s="243" t="s">
        <v>148</v>
      </c>
      <c r="L184" s="248"/>
      <c r="M184" s="249" t="s">
        <v>19</v>
      </c>
      <c r="N184" s="250" t="s">
        <v>40</v>
      </c>
      <c r="O184" s="85"/>
      <c r="P184" s="214">
        <f>O184*H184</f>
        <v>0</v>
      </c>
      <c r="Q184" s="214">
        <v>0.17599999999999999</v>
      </c>
      <c r="R184" s="214">
        <f>Q184*H184</f>
        <v>8.7920799999999986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200</v>
      </c>
      <c r="AT184" s="216" t="s">
        <v>223</v>
      </c>
      <c r="AU184" s="216" t="s">
        <v>79</v>
      </c>
      <c r="AY184" s="18" t="s">
        <v>142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77</v>
      </c>
      <c r="BK184" s="217">
        <f>ROUND(I184*H184,2)</f>
        <v>0</v>
      </c>
      <c r="BL184" s="18" t="s">
        <v>149</v>
      </c>
      <c r="BM184" s="216" t="s">
        <v>303</v>
      </c>
    </row>
    <row r="185" s="13" customFormat="1">
      <c r="A185" s="13"/>
      <c r="B185" s="218"/>
      <c r="C185" s="219"/>
      <c r="D185" s="220" t="s">
        <v>151</v>
      </c>
      <c r="E185" s="219"/>
      <c r="F185" s="222" t="s">
        <v>304</v>
      </c>
      <c r="G185" s="219"/>
      <c r="H185" s="223">
        <v>49.954999999999998</v>
      </c>
      <c r="I185" s="224"/>
      <c r="J185" s="219"/>
      <c r="K185" s="219"/>
      <c r="L185" s="225"/>
      <c r="M185" s="226"/>
      <c r="N185" s="227"/>
      <c r="O185" s="227"/>
      <c r="P185" s="227"/>
      <c r="Q185" s="227"/>
      <c r="R185" s="227"/>
      <c r="S185" s="227"/>
      <c r="T185" s="22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9" t="s">
        <v>151</v>
      </c>
      <c r="AU185" s="229" t="s">
        <v>79</v>
      </c>
      <c r="AV185" s="13" t="s">
        <v>79</v>
      </c>
      <c r="AW185" s="13" t="s">
        <v>4</v>
      </c>
      <c r="AX185" s="13" t="s">
        <v>77</v>
      </c>
      <c r="AY185" s="229" t="s">
        <v>142</v>
      </c>
    </row>
    <row r="186" s="12" customFormat="1" ht="22.8" customHeight="1">
      <c r="A186" s="12"/>
      <c r="B186" s="189"/>
      <c r="C186" s="190"/>
      <c r="D186" s="191" t="s">
        <v>68</v>
      </c>
      <c r="E186" s="203" t="s">
        <v>187</v>
      </c>
      <c r="F186" s="203" t="s">
        <v>305</v>
      </c>
      <c r="G186" s="190"/>
      <c r="H186" s="190"/>
      <c r="I186" s="193"/>
      <c r="J186" s="204">
        <f>BK186</f>
        <v>0</v>
      </c>
      <c r="K186" s="190"/>
      <c r="L186" s="195"/>
      <c r="M186" s="196"/>
      <c r="N186" s="197"/>
      <c r="O186" s="197"/>
      <c r="P186" s="198">
        <f>SUM(P187:P277)</f>
        <v>0</v>
      </c>
      <c r="Q186" s="197"/>
      <c r="R186" s="198">
        <f>SUM(R187:R277)</f>
        <v>14.56376152</v>
      </c>
      <c r="S186" s="197"/>
      <c r="T186" s="199">
        <f>SUM(T187:T277)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77</v>
      </c>
      <c r="AT186" s="201" t="s">
        <v>68</v>
      </c>
      <c r="AU186" s="201" t="s">
        <v>77</v>
      </c>
      <c r="AY186" s="200" t="s">
        <v>142</v>
      </c>
      <c r="BK186" s="202">
        <f>SUM(BK187:BK277)</f>
        <v>0</v>
      </c>
    </row>
    <row r="187" s="2" customFormat="1">
      <c r="A187" s="39"/>
      <c r="B187" s="40"/>
      <c r="C187" s="205" t="s">
        <v>306</v>
      </c>
      <c r="D187" s="205" t="s">
        <v>144</v>
      </c>
      <c r="E187" s="206" t="s">
        <v>307</v>
      </c>
      <c r="F187" s="207" t="s">
        <v>308</v>
      </c>
      <c r="G187" s="208" t="s">
        <v>147</v>
      </c>
      <c r="H187" s="209">
        <v>220.78399999999999</v>
      </c>
      <c r="I187" s="210"/>
      <c r="J187" s="211">
        <f>ROUND(I187*H187,2)</f>
        <v>0</v>
      </c>
      <c r="K187" s="207" t="s">
        <v>148</v>
      </c>
      <c r="L187" s="45"/>
      <c r="M187" s="212" t="s">
        <v>19</v>
      </c>
      <c r="N187" s="213" t="s">
        <v>40</v>
      </c>
      <c r="O187" s="85"/>
      <c r="P187" s="214">
        <f>O187*H187</f>
        <v>0</v>
      </c>
      <c r="Q187" s="214">
        <v>0.0043800000000000002</v>
      </c>
      <c r="R187" s="214">
        <f>Q187*H187</f>
        <v>0.96703391999999999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149</v>
      </c>
      <c r="AT187" s="216" t="s">
        <v>144</v>
      </c>
      <c r="AU187" s="216" t="s">
        <v>79</v>
      </c>
      <c r="AY187" s="18" t="s">
        <v>142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77</v>
      </c>
      <c r="BK187" s="217">
        <f>ROUND(I187*H187,2)</f>
        <v>0</v>
      </c>
      <c r="BL187" s="18" t="s">
        <v>149</v>
      </c>
      <c r="BM187" s="216" t="s">
        <v>309</v>
      </c>
    </row>
    <row r="188" s="13" customFormat="1">
      <c r="A188" s="13"/>
      <c r="B188" s="218"/>
      <c r="C188" s="219"/>
      <c r="D188" s="220" t="s">
        <v>151</v>
      </c>
      <c r="E188" s="221" t="s">
        <v>19</v>
      </c>
      <c r="F188" s="222" t="s">
        <v>310</v>
      </c>
      <c r="G188" s="219"/>
      <c r="H188" s="223">
        <v>19.960000000000001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9" t="s">
        <v>151</v>
      </c>
      <c r="AU188" s="229" t="s">
        <v>79</v>
      </c>
      <c r="AV188" s="13" t="s">
        <v>79</v>
      </c>
      <c r="AW188" s="13" t="s">
        <v>31</v>
      </c>
      <c r="AX188" s="13" t="s">
        <v>69</v>
      </c>
      <c r="AY188" s="229" t="s">
        <v>142</v>
      </c>
    </row>
    <row r="189" s="13" customFormat="1">
      <c r="A189" s="13"/>
      <c r="B189" s="218"/>
      <c r="C189" s="219"/>
      <c r="D189" s="220" t="s">
        <v>151</v>
      </c>
      <c r="E189" s="221" t="s">
        <v>19</v>
      </c>
      <c r="F189" s="222" t="s">
        <v>311</v>
      </c>
      <c r="G189" s="219"/>
      <c r="H189" s="223">
        <v>172.654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9" t="s">
        <v>151</v>
      </c>
      <c r="AU189" s="229" t="s">
        <v>79</v>
      </c>
      <c r="AV189" s="13" t="s">
        <v>79</v>
      </c>
      <c r="AW189" s="13" t="s">
        <v>31</v>
      </c>
      <c r="AX189" s="13" t="s">
        <v>69</v>
      </c>
      <c r="AY189" s="229" t="s">
        <v>142</v>
      </c>
    </row>
    <row r="190" s="13" customFormat="1">
      <c r="A190" s="13"/>
      <c r="B190" s="218"/>
      <c r="C190" s="219"/>
      <c r="D190" s="220" t="s">
        <v>151</v>
      </c>
      <c r="E190" s="221" t="s">
        <v>19</v>
      </c>
      <c r="F190" s="222" t="s">
        <v>312</v>
      </c>
      <c r="G190" s="219"/>
      <c r="H190" s="223">
        <v>20.344999999999999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9" t="s">
        <v>151</v>
      </c>
      <c r="AU190" s="229" t="s">
        <v>79</v>
      </c>
      <c r="AV190" s="13" t="s">
        <v>79</v>
      </c>
      <c r="AW190" s="13" t="s">
        <v>31</v>
      </c>
      <c r="AX190" s="13" t="s">
        <v>69</v>
      </c>
      <c r="AY190" s="229" t="s">
        <v>142</v>
      </c>
    </row>
    <row r="191" s="13" customFormat="1">
      <c r="A191" s="13"/>
      <c r="B191" s="218"/>
      <c r="C191" s="219"/>
      <c r="D191" s="220" t="s">
        <v>151</v>
      </c>
      <c r="E191" s="221" t="s">
        <v>19</v>
      </c>
      <c r="F191" s="222" t="s">
        <v>313</v>
      </c>
      <c r="G191" s="219"/>
      <c r="H191" s="223">
        <v>7.8250000000000002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9" t="s">
        <v>151</v>
      </c>
      <c r="AU191" s="229" t="s">
        <v>79</v>
      </c>
      <c r="AV191" s="13" t="s">
        <v>79</v>
      </c>
      <c r="AW191" s="13" t="s">
        <v>31</v>
      </c>
      <c r="AX191" s="13" t="s">
        <v>69</v>
      </c>
      <c r="AY191" s="229" t="s">
        <v>142</v>
      </c>
    </row>
    <row r="192" s="14" customFormat="1">
      <c r="A192" s="14"/>
      <c r="B192" s="230"/>
      <c r="C192" s="231"/>
      <c r="D192" s="220" t="s">
        <v>151</v>
      </c>
      <c r="E192" s="232" t="s">
        <v>19</v>
      </c>
      <c r="F192" s="233" t="s">
        <v>174</v>
      </c>
      <c r="G192" s="231"/>
      <c r="H192" s="234">
        <v>220.78399999999999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0" t="s">
        <v>151</v>
      </c>
      <c r="AU192" s="240" t="s">
        <v>79</v>
      </c>
      <c r="AV192" s="14" t="s">
        <v>149</v>
      </c>
      <c r="AW192" s="14" t="s">
        <v>31</v>
      </c>
      <c r="AX192" s="14" t="s">
        <v>77</v>
      </c>
      <c r="AY192" s="240" t="s">
        <v>142</v>
      </c>
    </row>
    <row r="193" s="2" customFormat="1">
      <c r="A193" s="39"/>
      <c r="B193" s="40"/>
      <c r="C193" s="205" t="s">
        <v>314</v>
      </c>
      <c r="D193" s="205" t="s">
        <v>144</v>
      </c>
      <c r="E193" s="206" t="s">
        <v>315</v>
      </c>
      <c r="F193" s="207" t="s">
        <v>316</v>
      </c>
      <c r="G193" s="208" t="s">
        <v>147</v>
      </c>
      <c r="H193" s="209">
        <v>71.506</v>
      </c>
      <c r="I193" s="210"/>
      <c r="J193" s="211">
        <f>ROUND(I193*H193,2)</f>
        <v>0</v>
      </c>
      <c r="K193" s="207" t="s">
        <v>148</v>
      </c>
      <c r="L193" s="45"/>
      <c r="M193" s="212" t="s">
        <v>19</v>
      </c>
      <c r="N193" s="213" t="s">
        <v>40</v>
      </c>
      <c r="O193" s="85"/>
      <c r="P193" s="214">
        <f>O193*H193</f>
        <v>0</v>
      </c>
      <c r="Q193" s="214">
        <v>0.015400000000000001</v>
      </c>
      <c r="R193" s="214">
        <f>Q193*H193</f>
        <v>1.1011924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149</v>
      </c>
      <c r="AT193" s="216" t="s">
        <v>144</v>
      </c>
      <c r="AU193" s="216" t="s">
        <v>79</v>
      </c>
      <c r="AY193" s="18" t="s">
        <v>142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77</v>
      </c>
      <c r="BK193" s="217">
        <f>ROUND(I193*H193,2)</f>
        <v>0</v>
      </c>
      <c r="BL193" s="18" t="s">
        <v>149</v>
      </c>
      <c r="BM193" s="216" t="s">
        <v>317</v>
      </c>
    </row>
    <row r="194" s="13" customFormat="1">
      <c r="A194" s="13"/>
      <c r="B194" s="218"/>
      <c r="C194" s="219"/>
      <c r="D194" s="220" t="s">
        <v>151</v>
      </c>
      <c r="E194" s="221" t="s">
        <v>19</v>
      </c>
      <c r="F194" s="222" t="s">
        <v>318</v>
      </c>
      <c r="G194" s="219"/>
      <c r="H194" s="223">
        <v>23.16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9" t="s">
        <v>151</v>
      </c>
      <c r="AU194" s="229" t="s">
        <v>79</v>
      </c>
      <c r="AV194" s="13" t="s">
        <v>79</v>
      </c>
      <c r="AW194" s="13" t="s">
        <v>31</v>
      </c>
      <c r="AX194" s="13" t="s">
        <v>69</v>
      </c>
      <c r="AY194" s="229" t="s">
        <v>142</v>
      </c>
    </row>
    <row r="195" s="13" customFormat="1">
      <c r="A195" s="13"/>
      <c r="B195" s="218"/>
      <c r="C195" s="219"/>
      <c r="D195" s="220" t="s">
        <v>151</v>
      </c>
      <c r="E195" s="221" t="s">
        <v>19</v>
      </c>
      <c r="F195" s="222" t="s">
        <v>319</v>
      </c>
      <c r="G195" s="219"/>
      <c r="H195" s="223">
        <v>48.345999999999997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9" t="s">
        <v>151</v>
      </c>
      <c r="AU195" s="229" t="s">
        <v>79</v>
      </c>
      <c r="AV195" s="13" t="s">
        <v>79</v>
      </c>
      <c r="AW195" s="13" t="s">
        <v>31</v>
      </c>
      <c r="AX195" s="13" t="s">
        <v>69</v>
      </c>
      <c r="AY195" s="229" t="s">
        <v>142</v>
      </c>
    </row>
    <row r="196" s="14" customFormat="1">
      <c r="A196" s="14"/>
      <c r="B196" s="230"/>
      <c r="C196" s="231"/>
      <c r="D196" s="220" t="s">
        <v>151</v>
      </c>
      <c r="E196" s="232" t="s">
        <v>19</v>
      </c>
      <c r="F196" s="233" t="s">
        <v>174</v>
      </c>
      <c r="G196" s="231"/>
      <c r="H196" s="234">
        <v>71.506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0" t="s">
        <v>151</v>
      </c>
      <c r="AU196" s="240" t="s">
        <v>79</v>
      </c>
      <c r="AV196" s="14" t="s">
        <v>149</v>
      </c>
      <c r="AW196" s="14" t="s">
        <v>31</v>
      </c>
      <c r="AX196" s="14" t="s">
        <v>77</v>
      </c>
      <c r="AY196" s="240" t="s">
        <v>142</v>
      </c>
    </row>
    <row r="197" s="2" customFormat="1">
      <c r="A197" s="39"/>
      <c r="B197" s="40"/>
      <c r="C197" s="205" t="s">
        <v>320</v>
      </c>
      <c r="D197" s="205" t="s">
        <v>144</v>
      </c>
      <c r="E197" s="206" t="s">
        <v>321</v>
      </c>
      <c r="F197" s="207" t="s">
        <v>322</v>
      </c>
      <c r="G197" s="208" t="s">
        <v>147</v>
      </c>
      <c r="H197" s="209">
        <v>172.654</v>
      </c>
      <c r="I197" s="210"/>
      <c r="J197" s="211">
        <f>ROUND(I197*H197,2)</f>
        <v>0</v>
      </c>
      <c r="K197" s="207" t="s">
        <v>148</v>
      </c>
      <c r="L197" s="45"/>
      <c r="M197" s="212" t="s">
        <v>19</v>
      </c>
      <c r="N197" s="213" t="s">
        <v>40</v>
      </c>
      <c r="O197" s="85"/>
      <c r="P197" s="214">
        <f>O197*H197</f>
        <v>0</v>
      </c>
      <c r="Q197" s="214">
        <v>0.021000000000000001</v>
      </c>
      <c r="R197" s="214">
        <f>Q197*H197</f>
        <v>3.625734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149</v>
      </c>
      <c r="AT197" s="216" t="s">
        <v>144</v>
      </c>
      <c r="AU197" s="216" t="s">
        <v>79</v>
      </c>
      <c r="AY197" s="18" t="s">
        <v>142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77</v>
      </c>
      <c r="BK197" s="217">
        <f>ROUND(I197*H197,2)</f>
        <v>0</v>
      </c>
      <c r="BL197" s="18" t="s">
        <v>149</v>
      </c>
      <c r="BM197" s="216" t="s">
        <v>323</v>
      </c>
    </row>
    <row r="198" s="13" customFormat="1">
      <c r="A198" s="13"/>
      <c r="B198" s="218"/>
      <c r="C198" s="219"/>
      <c r="D198" s="220" t="s">
        <v>151</v>
      </c>
      <c r="E198" s="221" t="s">
        <v>19</v>
      </c>
      <c r="F198" s="222" t="s">
        <v>324</v>
      </c>
      <c r="G198" s="219"/>
      <c r="H198" s="223">
        <v>21.902000000000001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9" t="s">
        <v>151</v>
      </c>
      <c r="AU198" s="229" t="s">
        <v>79</v>
      </c>
      <c r="AV198" s="13" t="s">
        <v>79</v>
      </c>
      <c r="AW198" s="13" t="s">
        <v>31</v>
      </c>
      <c r="AX198" s="13" t="s">
        <v>69</v>
      </c>
      <c r="AY198" s="229" t="s">
        <v>142</v>
      </c>
    </row>
    <row r="199" s="13" customFormat="1">
      <c r="A199" s="13"/>
      <c r="B199" s="218"/>
      <c r="C199" s="219"/>
      <c r="D199" s="220" t="s">
        <v>151</v>
      </c>
      <c r="E199" s="221" t="s">
        <v>19</v>
      </c>
      <c r="F199" s="222" t="s">
        <v>325</v>
      </c>
      <c r="G199" s="219"/>
      <c r="H199" s="223">
        <v>11.855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9" t="s">
        <v>151</v>
      </c>
      <c r="AU199" s="229" t="s">
        <v>79</v>
      </c>
      <c r="AV199" s="13" t="s">
        <v>79</v>
      </c>
      <c r="AW199" s="13" t="s">
        <v>31</v>
      </c>
      <c r="AX199" s="13" t="s">
        <v>69</v>
      </c>
      <c r="AY199" s="229" t="s">
        <v>142</v>
      </c>
    </row>
    <row r="200" s="13" customFormat="1">
      <c r="A200" s="13"/>
      <c r="B200" s="218"/>
      <c r="C200" s="219"/>
      <c r="D200" s="220" t="s">
        <v>151</v>
      </c>
      <c r="E200" s="221" t="s">
        <v>19</v>
      </c>
      <c r="F200" s="222" t="s">
        <v>326</v>
      </c>
      <c r="G200" s="219"/>
      <c r="H200" s="223">
        <v>10.629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9" t="s">
        <v>151</v>
      </c>
      <c r="AU200" s="229" t="s">
        <v>79</v>
      </c>
      <c r="AV200" s="13" t="s">
        <v>79</v>
      </c>
      <c r="AW200" s="13" t="s">
        <v>31</v>
      </c>
      <c r="AX200" s="13" t="s">
        <v>69</v>
      </c>
      <c r="AY200" s="229" t="s">
        <v>142</v>
      </c>
    </row>
    <row r="201" s="13" customFormat="1">
      <c r="A201" s="13"/>
      <c r="B201" s="218"/>
      <c r="C201" s="219"/>
      <c r="D201" s="220" t="s">
        <v>151</v>
      </c>
      <c r="E201" s="221" t="s">
        <v>19</v>
      </c>
      <c r="F201" s="222" t="s">
        <v>327</v>
      </c>
      <c r="G201" s="219"/>
      <c r="H201" s="223">
        <v>15.808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9" t="s">
        <v>151</v>
      </c>
      <c r="AU201" s="229" t="s">
        <v>79</v>
      </c>
      <c r="AV201" s="13" t="s">
        <v>79</v>
      </c>
      <c r="AW201" s="13" t="s">
        <v>31</v>
      </c>
      <c r="AX201" s="13" t="s">
        <v>69</v>
      </c>
      <c r="AY201" s="229" t="s">
        <v>142</v>
      </c>
    </row>
    <row r="202" s="13" customFormat="1">
      <c r="A202" s="13"/>
      <c r="B202" s="218"/>
      <c r="C202" s="219"/>
      <c r="D202" s="220" t="s">
        <v>151</v>
      </c>
      <c r="E202" s="221" t="s">
        <v>19</v>
      </c>
      <c r="F202" s="222" t="s">
        <v>328</v>
      </c>
      <c r="G202" s="219"/>
      <c r="H202" s="223">
        <v>13.09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9" t="s">
        <v>151</v>
      </c>
      <c r="AU202" s="229" t="s">
        <v>79</v>
      </c>
      <c r="AV202" s="13" t="s">
        <v>79</v>
      </c>
      <c r="AW202" s="13" t="s">
        <v>31</v>
      </c>
      <c r="AX202" s="13" t="s">
        <v>69</v>
      </c>
      <c r="AY202" s="229" t="s">
        <v>142</v>
      </c>
    </row>
    <row r="203" s="13" customFormat="1">
      <c r="A203" s="13"/>
      <c r="B203" s="218"/>
      <c r="C203" s="219"/>
      <c r="D203" s="220" t="s">
        <v>151</v>
      </c>
      <c r="E203" s="221" t="s">
        <v>19</v>
      </c>
      <c r="F203" s="222" t="s">
        <v>329</v>
      </c>
      <c r="G203" s="219"/>
      <c r="H203" s="223">
        <v>14.789999999999999</v>
      </c>
      <c r="I203" s="224"/>
      <c r="J203" s="219"/>
      <c r="K203" s="219"/>
      <c r="L203" s="225"/>
      <c r="M203" s="226"/>
      <c r="N203" s="227"/>
      <c r="O203" s="227"/>
      <c r="P203" s="227"/>
      <c r="Q203" s="227"/>
      <c r="R203" s="227"/>
      <c r="S203" s="227"/>
      <c r="T203" s="22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9" t="s">
        <v>151</v>
      </c>
      <c r="AU203" s="229" t="s">
        <v>79</v>
      </c>
      <c r="AV203" s="13" t="s">
        <v>79</v>
      </c>
      <c r="AW203" s="13" t="s">
        <v>31</v>
      </c>
      <c r="AX203" s="13" t="s">
        <v>69</v>
      </c>
      <c r="AY203" s="229" t="s">
        <v>142</v>
      </c>
    </row>
    <row r="204" s="13" customFormat="1">
      <c r="A204" s="13"/>
      <c r="B204" s="218"/>
      <c r="C204" s="219"/>
      <c r="D204" s="220" t="s">
        <v>151</v>
      </c>
      <c r="E204" s="221" t="s">
        <v>19</v>
      </c>
      <c r="F204" s="222" t="s">
        <v>330</v>
      </c>
      <c r="G204" s="219"/>
      <c r="H204" s="223">
        <v>12.859999999999999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9" t="s">
        <v>151</v>
      </c>
      <c r="AU204" s="229" t="s">
        <v>79</v>
      </c>
      <c r="AV204" s="13" t="s">
        <v>79</v>
      </c>
      <c r="AW204" s="13" t="s">
        <v>31</v>
      </c>
      <c r="AX204" s="13" t="s">
        <v>69</v>
      </c>
      <c r="AY204" s="229" t="s">
        <v>142</v>
      </c>
    </row>
    <row r="205" s="13" customFormat="1">
      <c r="A205" s="13"/>
      <c r="B205" s="218"/>
      <c r="C205" s="219"/>
      <c r="D205" s="220" t="s">
        <v>151</v>
      </c>
      <c r="E205" s="221" t="s">
        <v>19</v>
      </c>
      <c r="F205" s="222" t="s">
        <v>331</v>
      </c>
      <c r="G205" s="219"/>
      <c r="H205" s="223">
        <v>19.329999999999998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9" t="s">
        <v>151</v>
      </c>
      <c r="AU205" s="229" t="s">
        <v>79</v>
      </c>
      <c r="AV205" s="13" t="s">
        <v>79</v>
      </c>
      <c r="AW205" s="13" t="s">
        <v>31</v>
      </c>
      <c r="AX205" s="13" t="s">
        <v>69</v>
      </c>
      <c r="AY205" s="229" t="s">
        <v>142</v>
      </c>
    </row>
    <row r="206" s="13" customFormat="1">
      <c r="A206" s="13"/>
      <c r="B206" s="218"/>
      <c r="C206" s="219"/>
      <c r="D206" s="220" t="s">
        <v>151</v>
      </c>
      <c r="E206" s="221" t="s">
        <v>19</v>
      </c>
      <c r="F206" s="222" t="s">
        <v>332</v>
      </c>
      <c r="G206" s="219"/>
      <c r="H206" s="223">
        <v>13.525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9" t="s">
        <v>151</v>
      </c>
      <c r="AU206" s="229" t="s">
        <v>79</v>
      </c>
      <c r="AV206" s="13" t="s">
        <v>79</v>
      </c>
      <c r="AW206" s="13" t="s">
        <v>31</v>
      </c>
      <c r="AX206" s="13" t="s">
        <v>69</v>
      </c>
      <c r="AY206" s="229" t="s">
        <v>142</v>
      </c>
    </row>
    <row r="207" s="13" customFormat="1">
      <c r="A207" s="13"/>
      <c r="B207" s="218"/>
      <c r="C207" s="219"/>
      <c r="D207" s="220" t="s">
        <v>151</v>
      </c>
      <c r="E207" s="221" t="s">
        <v>19</v>
      </c>
      <c r="F207" s="222" t="s">
        <v>333</v>
      </c>
      <c r="G207" s="219"/>
      <c r="H207" s="223">
        <v>9.375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9" t="s">
        <v>151</v>
      </c>
      <c r="AU207" s="229" t="s">
        <v>79</v>
      </c>
      <c r="AV207" s="13" t="s">
        <v>79</v>
      </c>
      <c r="AW207" s="13" t="s">
        <v>31</v>
      </c>
      <c r="AX207" s="13" t="s">
        <v>69</v>
      </c>
      <c r="AY207" s="229" t="s">
        <v>142</v>
      </c>
    </row>
    <row r="208" s="13" customFormat="1">
      <c r="A208" s="13"/>
      <c r="B208" s="218"/>
      <c r="C208" s="219"/>
      <c r="D208" s="220" t="s">
        <v>151</v>
      </c>
      <c r="E208" s="221" t="s">
        <v>19</v>
      </c>
      <c r="F208" s="222" t="s">
        <v>334</v>
      </c>
      <c r="G208" s="219"/>
      <c r="H208" s="223">
        <v>6.3300000000000001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9" t="s">
        <v>151</v>
      </c>
      <c r="AU208" s="229" t="s">
        <v>79</v>
      </c>
      <c r="AV208" s="13" t="s">
        <v>79</v>
      </c>
      <c r="AW208" s="13" t="s">
        <v>31</v>
      </c>
      <c r="AX208" s="13" t="s">
        <v>69</v>
      </c>
      <c r="AY208" s="229" t="s">
        <v>142</v>
      </c>
    </row>
    <row r="209" s="13" customFormat="1">
      <c r="A209" s="13"/>
      <c r="B209" s="218"/>
      <c r="C209" s="219"/>
      <c r="D209" s="220" t="s">
        <v>151</v>
      </c>
      <c r="E209" s="221" t="s">
        <v>19</v>
      </c>
      <c r="F209" s="222" t="s">
        <v>318</v>
      </c>
      <c r="G209" s="219"/>
      <c r="H209" s="223">
        <v>23.16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9" t="s">
        <v>151</v>
      </c>
      <c r="AU209" s="229" t="s">
        <v>79</v>
      </c>
      <c r="AV209" s="13" t="s">
        <v>79</v>
      </c>
      <c r="AW209" s="13" t="s">
        <v>31</v>
      </c>
      <c r="AX209" s="13" t="s">
        <v>69</v>
      </c>
      <c r="AY209" s="229" t="s">
        <v>142</v>
      </c>
    </row>
    <row r="210" s="14" customFormat="1">
      <c r="A210" s="14"/>
      <c r="B210" s="230"/>
      <c r="C210" s="231"/>
      <c r="D210" s="220" t="s">
        <v>151</v>
      </c>
      <c r="E210" s="232" t="s">
        <v>19</v>
      </c>
      <c r="F210" s="233" t="s">
        <v>174</v>
      </c>
      <c r="G210" s="231"/>
      <c r="H210" s="234">
        <v>172.65400000000003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0" t="s">
        <v>151</v>
      </c>
      <c r="AU210" s="240" t="s">
        <v>79</v>
      </c>
      <c r="AV210" s="14" t="s">
        <v>149</v>
      </c>
      <c r="AW210" s="14" t="s">
        <v>31</v>
      </c>
      <c r="AX210" s="14" t="s">
        <v>77</v>
      </c>
      <c r="AY210" s="240" t="s">
        <v>142</v>
      </c>
    </row>
    <row r="211" s="2" customFormat="1" ht="16.5" customHeight="1">
      <c r="A211" s="39"/>
      <c r="B211" s="40"/>
      <c r="C211" s="205" t="s">
        <v>335</v>
      </c>
      <c r="D211" s="205" t="s">
        <v>144</v>
      </c>
      <c r="E211" s="206" t="s">
        <v>336</v>
      </c>
      <c r="F211" s="207" t="s">
        <v>337</v>
      </c>
      <c r="G211" s="208" t="s">
        <v>249</v>
      </c>
      <c r="H211" s="209">
        <v>1</v>
      </c>
      <c r="I211" s="210"/>
      <c r="J211" s="211">
        <f>ROUND(I211*H211,2)</f>
        <v>0</v>
      </c>
      <c r="K211" s="207" t="s">
        <v>148</v>
      </c>
      <c r="L211" s="45"/>
      <c r="M211" s="212" t="s">
        <v>19</v>
      </c>
      <c r="N211" s="213" t="s">
        <v>40</v>
      </c>
      <c r="O211" s="85"/>
      <c r="P211" s="214">
        <f>O211*H211</f>
        <v>0</v>
      </c>
      <c r="Q211" s="214">
        <v>0.0015</v>
      </c>
      <c r="R211" s="214">
        <f>Q211*H211</f>
        <v>0.0015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149</v>
      </c>
      <c r="AT211" s="216" t="s">
        <v>144</v>
      </c>
      <c r="AU211" s="216" t="s">
        <v>79</v>
      </c>
      <c r="AY211" s="18" t="s">
        <v>142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77</v>
      </c>
      <c r="BK211" s="217">
        <f>ROUND(I211*H211,2)</f>
        <v>0</v>
      </c>
      <c r="BL211" s="18" t="s">
        <v>149</v>
      </c>
      <c r="BM211" s="216" t="s">
        <v>338</v>
      </c>
    </row>
    <row r="212" s="13" customFormat="1">
      <c r="A212" s="13"/>
      <c r="B212" s="218"/>
      <c r="C212" s="219"/>
      <c r="D212" s="220" t="s">
        <v>151</v>
      </c>
      <c r="E212" s="221" t="s">
        <v>19</v>
      </c>
      <c r="F212" s="222" t="s">
        <v>77</v>
      </c>
      <c r="G212" s="219"/>
      <c r="H212" s="223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9" t="s">
        <v>151</v>
      </c>
      <c r="AU212" s="229" t="s">
        <v>79</v>
      </c>
      <c r="AV212" s="13" t="s">
        <v>79</v>
      </c>
      <c r="AW212" s="13" t="s">
        <v>31</v>
      </c>
      <c r="AX212" s="13" t="s">
        <v>77</v>
      </c>
      <c r="AY212" s="229" t="s">
        <v>142</v>
      </c>
    </row>
    <row r="213" s="2" customFormat="1" ht="16.5" customHeight="1">
      <c r="A213" s="39"/>
      <c r="B213" s="40"/>
      <c r="C213" s="205" t="s">
        <v>339</v>
      </c>
      <c r="D213" s="205" t="s">
        <v>144</v>
      </c>
      <c r="E213" s="206" t="s">
        <v>340</v>
      </c>
      <c r="F213" s="207" t="s">
        <v>341</v>
      </c>
      <c r="G213" s="208" t="s">
        <v>147</v>
      </c>
      <c r="H213" s="209">
        <v>94.043999999999997</v>
      </c>
      <c r="I213" s="210"/>
      <c r="J213" s="211">
        <f>ROUND(I213*H213,2)</f>
        <v>0</v>
      </c>
      <c r="K213" s="207" t="s">
        <v>148</v>
      </c>
      <c r="L213" s="45"/>
      <c r="M213" s="212" t="s">
        <v>19</v>
      </c>
      <c r="N213" s="213" t="s">
        <v>40</v>
      </c>
      <c r="O213" s="85"/>
      <c r="P213" s="214">
        <f>O213*H213</f>
        <v>0</v>
      </c>
      <c r="Q213" s="214">
        <v>0.00025999999999999998</v>
      </c>
      <c r="R213" s="214">
        <f>Q213*H213</f>
        <v>0.024451439999999998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149</v>
      </c>
      <c r="AT213" s="216" t="s">
        <v>144</v>
      </c>
      <c r="AU213" s="216" t="s">
        <v>79</v>
      </c>
      <c r="AY213" s="18" t="s">
        <v>142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77</v>
      </c>
      <c r="BK213" s="217">
        <f>ROUND(I213*H213,2)</f>
        <v>0</v>
      </c>
      <c r="BL213" s="18" t="s">
        <v>149</v>
      </c>
      <c r="BM213" s="216" t="s">
        <v>342</v>
      </c>
    </row>
    <row r="214" s="13" customFormat="1">
      <c r="A214" s="13"/>
      <c r="B214" s="218"/>
      <c r="C214" s="219"/>
      <c r="D214" s="220" t="s">
        <v>151</v>
      </c>
      <c r="E214" s="221" t="s">
        <v>19</v>
      </c>
      <c r="F214" s="222" t="s">
        <v>343</v>
      </c>
      <c r="G214" s="219"/>
      <c r="H214" s="223">
        <v>94.043999999999997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9" t="s">
        <v>151</v>
      </c>
      <c r="AU214" s="229" t="s">
        <v>79</v>
      </c>
      <c r="AV214" s="13" t="s">
        <v>79</v>
      </c>
      <c r="AW214" s="13" t="s">
        <v>31</v>
      </c>
      <c r="AX214" s="13" t="s">
        <v>77</v>
      </c>
      <c r="AY214" s="229" t="s">
        <v>142</v>
      </c>
    </row>
    <row r="215" s="2" customFormat="1">
      <c r="A215" s="39"/>
      <c r="B215" s="40"/>
      <c r="C215" s="205" t="s">
        <v>344</v>
      </c>
      <c r="D215" s="205" t="s">
        <v>144</v>
      </c>
      <c r="E215" s="206" t="s">
        <v>345</v>
      </c>
      <c r="F215" s="207" t="s">
        <v>346</v>
      </c>
      <c r="G215" s="208" t="s">
        <v>249</v>
      </c>
      <c r="H215" s="209">
        <v>157</v>
      </c>
      <c r="I215" s="210"/>
      <c r="J215" s="211">
        <f>ROUND(I215*H215,2)</f>
        <v>0</v>
      </c>
      <c r="K215" s="207" t="s">
        <v>148</v>
      </c>
      <c r="L215" s="45"/>
      <c r="M215" s="212" t="s">
        <v>19</v>
      </c>
      <c r="N215" s="213" t="s">
        <v>40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149</v>
      </c>
      <c r="AT215" s="216" t="s">
        <v>144</v>
      </c>
      <c r="AU215" s="216" t="s">
        <v>79</v>
      </c>
      <c r="AY215" s="18" t="s">
        <v>142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77</v>
      </c>
      <c r="BK215" s="217">
        <f>ROUND(I215*H215,2)</f>
        <v>0</v>
      </c>
      <c r="BL215" s="18" t="s">
        <v>149</v>
      </c>
      <c r="BM215" s="216" t="s">
        <v>347</v>
      </c>
    </row>
    <row r="216" s="13" customFormat="1">
      <c r="A216" s="13"/>
      <c r="B216" s="218"/>
      <c r="C216" s="219"/>
      <c r="D216" s="220" t="s">
        <v>151</v>
      </c>
      <c r="E216" s="221" t="s">
        <v>19</v>
      </c>
      <c r="F216" s="222" t="s">
        <v>348</v>
      </c>
      <c r="G216" s="219"/>
      <c r="H216" s="223">
        <v>157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9" t="s">
        <v>151</v>
      </c>
      <c r="AU216" s="229" t="s">
        <v>79</v>
      </c>
      <c r="AV216" s="13" t="s">
        <v>79</v>
      </c>
      <c r="AW216" s="13" t="s">
        <v>31</v>
      </c>
      <c r="AX216" s="13" t="s">
        <v>77</v>
      </c>
      <c r="AY216" s="229" t="s">
        <v>142</v>
      </c>
    </row>
    <row r="217" s="2" customFormat="1" ht="16.5" customHeight="1">
      <c r="A217" s="39"/>
      <c r="B217" s="40"/>
      <c r="C217" s="241" t="s">
        <v>349</v>
      </c>
      <c r="D217" s="241" t="s">
        <v>223</v>
      </c>
      <c r="E217" s="242" t="s">
        <v>350</v>
      </c>
      <c r="F217" s="243" t="s">
        <v>351</v>
      </c>
      <c r="G217" s="244" t="s">
        <v>249</v>
      </c>
      <c r="H217" s="245">
        <v>164.84999999999999</v>
      </c>
      <c r="I217" s="246"/>
      <c r="J217" s="247">
        <f>ROUND(I217*H217,2)</f>
        <v>0</v>
      </c>
      <c r="K217" s="243" t="s">
        <v>148</v>
      </c>
      <c r="L217" s="248"/>
      <c r="M217" s="249" t="s">
        <v>19</v>
      </c>
      <c r="N217" s="250" t="s">
        <v>40</v>
      </c>
      <c r="O217" s="85"/>
      <c r="P217" s="214">
        <f>O217*H217</f>
        <v>0</v>
      </c>
      <c r="Q217" s="214">
        <v>5.0000000000000002E-05</v>
      </c>
      <c r="R217" s="214">
        <f>Q217*H217</f>
        <v>0.0082424999999999998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200</v>
      </c>
      <c r="AT217" s="216" t="s">
        <v>223</v>
      </c>
      <c r="AU217" s="216" t="s">
        <v>79</v>
      </c>
      <c r="AY217" s="18" t="s">
        <v>142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77</v>
      </c>
      <c r="BK217" s="217">
        <f>ROUND(I217*H217,2)</f>
        <v>0</v>
      </c>
      <c r="BL217" s="18" t="s">
        <v>149</v>
      </c>
      <c r="BM217" s="216" t="s">
        <v>352</v>
      </c>
    </row>
    <row r="218" s="13" customFormat="1">
      <c r="A218" s="13"/>
      <c r="B218" s="218"/>
      <c r="C218" s="219"/>
      <c r="D218" s="220" t="s">
        <v>151</v>
      </c>
      <c r="E218" s="219"/>
      <c r="F218" s="222" t="s">
        <v>353</v>
      </c>
      <c r="G218" s="219"/>
      <c r="H218" s="223">
        <v>164.84999999999999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9" t="s">
        <v>151</v>
      </c>
      <c r="AU218" s="229" t="s">
        <v>79</v>
      </c>
      <c r="AV218" s="13" t="s">
        <v>79</v>
      </c>
      <c r="AW218" s="13" t="s">
        <v>4</v>
      </c>
      <c r="AX218" s="13" t="s">
        <v>77</v>
      </c>
      <c r="AY218" s="229" t="s">
        <v>142</v>
      </c>
    </row>
    <row r="219" s="2" customFormat="1" ht="16.5" customHeight="1">
      <c r="A219" s="39"/>
      <c r="B219" s="40"/>
      <c r="C219" s="205" t="s">
        <v>354</v>
      </c>
      <c r="D219" s="205" t="s">
        <v>144</v>
      </c>
      <c r="E219" s="206" t="s">
        <v>355</v>
      </c>
      <c r="F219" s="207" t="s">
        <v>356</v>
      </c>
      <c r="G219" s="208" t="s">
        <v>249</v>
      </c>
      <c r="H219" s="209">
        <v>62.600000000000001</v>
      </c>
      <c r="I219" s="210"/>
      <c r="J219" s="211">
        <f>ROUND(I219*H219,2)</f>
        <v>0</v>
      </c>
      <c r="K219" s="207" t="s">
        <v>148</v>
      </c>
      <c r="L219" s="45"/>
      <c r="M219" s="212" t="s">
        <v>19</v>
      </c>
      <c r="N219" s="213" t="s">
        <v>40</v>
      </c>
      <c r="O219" s="85"/>
      <c r="P219" s="214">
        <f>O219*H219</f>
        <v>0</v>
      </c>
      <c r="Q219" s="214">
        <v>3.0000000000000001E-05</v>
      </c>
      <c r="R219" s="214">
        <f>Q219*H219</f>
        <v>0.0018780000000000001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149</v>
      </c>
      <c r="AT219" s="216" t="s">
        <v>144</v>
      </c>
      <c r="AU219" s="216" t="s">
        <v>79</v>
      </c>
      <c r="AY219" s="18" t="s">
        <v>142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77</v>
      </c>
      <c r="BK219" s="217">
        <f>ROUND(I219*H219,2)</f>
        <v>0</v>
      </c>
      <c r="BL219" s="18" t="s">
        <v>149</v>
      </c>
      <c r="BM219" s="216" t="s">
        <v>357</v>
      </c>
    </row>
    <row r="220" s="13" customFormat="1">
      <c r="A220" s="13"/>
      <c r="B220" s="218"/>
      <c r="C220" s="219"/>
      <c r="D220" s="220" t="s">
        <v>151</v>
      </c>
      <c r="E220" s="221" t="s">
        <v>19</v>
      </c>
      <c r="F220" s="222" t="s">
        <v>358</v>
      </c>
      <c r="G220" s="219"/>
      <c r="H220" s="223">
        <v>31.300000000000001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9" t="s">
        <v>151</v>
      </c>
      <c r="AU220" s="229" t="s">
        <v>79</v>
      </c>
      <c r="AV220" s="13" t="s">
        <v>79</v>
      </c>
      <c r="AW220" s="13" t="s">
        <v>31</v>
      </c>
      <c r="AX220" s="13" t="s">
        <v>69</v>
      </c>
      <c r="AY220" s="229" t="s">
        <v>142</v>
      </c>
    </row>
    <row r="221" s="13" customFormat="1">
      <c r="A221" s="13"/>
      <c r="B221" s="218"/>
      <c r="C221" s="219"/>
      <c r="D221" s="220" t="s">
        <v>151</v>
      </c>
      <c r="E221" s="221" t="s">
        <v>19</v>
      </c>
      <c r="F221" s="222" t="s">
        <v>359</v>
      </c>
      <c r="G221" s="219"/>
      <c r="H221" s="223">
        <v>31.300000000000001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9" t="s">
        <v>151</v>
      </c>
      <c r="AU221" s="229" t="s">
        <v>79</v>
      </c>
      <c r="AV221" s="13" t="s">
        <v>79</v>
      </c>
      <c r="AW221" s="13" t="s">
        <v>31</v>
      </c>
      <c r="AX221" s="13" t="s">
        <v>69</v>
      </c>
      <c r="AY221" s="229" t="s">
        <v>142</v>
      </c>
    </row>
    <row r="222" s="14" customFormat="1">
      <c r="A222" s="14"/>
      <c r="B222" s="230"/>
      <c r="C222" s="231"/>
      <c r="D222" s="220" t="s">
        <v>151</v>
      </c>
      <c r="E222" s="232" t="s">
        <v>19</v>
      </c>
      <c r="F222" s="233" t="s">
        <v>174</v>
      </c>
      <c r="G222" s="231"/>
      <c r="H222" s="234">
        <v>62.600000000000001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0" t="s">
        <v>151</v>
      </c>
      <c r="AU222" s="240" t="s">
        <v>79</v>
      </c>
      <c r="AV222" s="14" t="s">
        <v>149</v>
      </c>
      <c r="AW222" s="14" t="s">
        <v>31</v>
      </c>
      <c r="AX222" s="14" t="s">
        <v>77</v>
      </c>
      <c r="AY222" s="240" t="s">
        <v>142</v>
      </c>
    </row>
    <row r="223" s="2" customFormat="1" ht="24.15" customHeight="1">
      <c r="A223" s="39"/>
      <c r="B223" s="40"/>
      <c r="C223" s="241" t="s">
        <v>360</v>
      </c>
      <c r="D223" s="241" t="s">
        <v>223</v>
      </c>
      <c r="E223" s="242" t="s">
        <v>361</v>
      </c>
      <c r="F223" s="243" t="s">
        <v>362</v>
      </c>
      <c r="G223" s="244" t="s">
        <v>363</v>
      </c>
      <c r="H223" s="245">
        <v>3.1499999999999999</v>
      </c>
      <c r="I223" s="246"/>
      <c r="J223" s="247">
        <f>ROUND(I223*H223,2)</f>
        <v>0</v>
      </c>
      <c r="K223" s="243" t="s">
        <v>148</v>
      </c>
      <c r="L223" s="248"/>
      <c r="M223" s="249" t="s">
        <v>19</v>
      </c>
      <c r="N223" s="250" t="s">
        <v>40</v>
      </c>
      <c r="O223" s="85"/>
      <c r="P223" s="214">
        <f>O223*H223</f>
        <v>0</v>
      </c>
      <c r="Q223" s="214">
        <v>0.002</v>
      </c>
      <c r="R223" s="214">
        <f>Q223*H223</f>
        <v>0.0063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200</v>
      </c>
      <c r="AT223" s="216" t="s">
        <v>223</v>
      </c>
      <c r="AU223" s="216" t="s">
        <v>79</v>
      </c>
      <c r="AY223" s="18" t="s">
        <v>142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77</v>
      </c>
      <c r="BK223" s="217">
        <f>ROUND(I223*H223,2)</f>
        <v>0</v>
      </c>
      <c r="BL223" s="18" t="s">
        <v>149</v>
      </c>
      <c r="BM223" s="216" t="s">
        <v>364</v>
      </c>
    </row>
    <row r="224" s="13" customFormat="1">
      <c r="A224" s="13"/>
      <c r="B224" s="218"/>
      <c r="C224" s="219"/>
      <c r="D224" s="220" t="s">
        <v>151</v>
      </c>
      <c r="E224" s="221" t="s">
        <v>19</v>
      </c>
      <c r="F224" s="222" t="s">
        <v>167</v>
      </c>
      <c r="G224" s="219"/>
      <c r="H224" s="223">
        <v>3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9" t="s">
        <v>151</v>
      </c>
      <c r="AU224" s="229" t="s">
        <v>79</v>
      </c>
      <c r="AV224" s="13" t="s">
        <v>79</v>
      </c>
      <c r="AW224" s="13" t="s">
        <v>31</v>
      </c>
      <c r="AX224" s="13" t="s">
        <v>77</v>
      </c>
      <c r="AY224" s="229" t="s">
        <v>142</v>
      </c>
    </row>
    <row r="225" s="13" customFormat="1">
      <c r="A225" s="13"/>
      <c r="B225" s="218"/>
      <c r="C225" s="219"/>
      <c r="D225" s="220" t="s">
        <v>151</v>
      </c>
      <c r="E225" s="219"/>
      <c r="F225" s="222" t="s">
        <v>365</v>
      </c>
      <c r="G225" s="219"/>
      <c r="H225" s="223">
        <v>3.1499999999999999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9" t="s">
        <v>151</v>
      </c>
      <c r="AU225" s="229" t="s">
        <v>79</v>
      </c>
      <c r="AV225" s="13" t="s">
        <v>79</v>
      </c>
      <c r="AW225" s="13" t="s">
        <v>4</v>
      </c>
      <c r="AX225" s="13" t="s">
        <v>77</v>
      </c>
      <c r="AY225" s="229" t="s">
        <v>142</v>
      </c>
    </row>
    <row r="226" s="2" customFormat="1">
      <c r="A226" s="39"/>
      <c r="B226" s="40"/>
      <c r="C226" s="205" t="s">
        <v>366</v>
      </c>
      <c r="D226" s="205" t="s">
        <v>144</v>
      </c>
      <c r="E226" s="206" t="s">
        <v>367</v>
      </c>
      <c r="F226" s="207" t="s">
        <v>368</v>
      </c>
      <c r="G226" s="208" t="s">
        <v>147</v>
      </c>
      <c r="H226" s="209">
        <v>74.079999999999998</v>
      </c>
      <c r="I226" s="210"/>
      <c r="J226" s="211">
        <f>ROUND(I226*H226,2)</f>
        <v>0</v>
      </c>
      <c r="K226" s="207" t="s">
        <v>148</v>
      </c>
      <c r="L226" s="45"/>
      <c r="M226" s="212" t="s">
        <v>19</v>
      </c>
      <c r="N226" s="213" t="s">
        <v>40</v>
      </c>
      <c r="O226" s="85"/>
      <c r="P226" s="214">
        <f>O226*H226</f>
        <v>0</v>
      </c>
      <c r="Q226" s="214">
        <v>0.00777</v>
      </c>
      <c r="R226" s="214">
        <f>Q226*H226</f>
        <v>0.57560159999999994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149</v>
      </c>
      <c r="AT226" s="216" t="s">
        <v>144</v>
      </c>
      <c r="AU226" s="216" t="s">
        <v>79</v>
      </c>
      <c r="AY226" s="18" t="s">
        <v>142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77</v>
      </c>
      <c r="BK226" s="217">
        <f>ROUND(I226*H226,2)</f>
        <v>0</v>
      </c>
      <c r="BL226" s="18" t="s">
        <v>149</v>
      </c>
      <c r="BM226" s="216" t="s">
        <v>369</v>
      </c>
    </row>
    <row r="227" s="13" customFormat="1">
      <c r="A227" s="13"/>
      <c r="B227" s="218"/>
      <c r="C227" s="219"/>
      <c r="D227" s="220" t="s">
        <v>151</v>
      </c>
      <c r="E227" s="221" t="s">
        <v>19</v>
      </c>
      <c r="F227" s="222" t="s">
        <v>370</v>
      </c>
      <c r="G227" s="219"/>
      <c r="H227" s="223">
        <v>25.5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9" t="s">
        <v>151</v>
      </c>
      <c r="AU227" s="229" t="s">
        <v>79</v>
      </c>
      <c r="AV227" s="13" t="s">
        <v>79</v>
      </c>
      <c r="AW227" s="13" t="s">
        <v>31</v>
      </c>
      <c r="AX227" s="13" t="s">
        <v>69</v>
      </c>
      <c r="AY227" s="229" t="s">
        <v>142</v>
      </c>
    </row>
    <row r="228" s="13" customFormat="1">
      <c r="A228" s="13"/>
      <c r="B228" s="218"/>
      <c r="C228" s="219"/>
      <c r="D228" s="220" t="s">
        <v>151</v>
      </c>
      <c r="E228" s="221" t="s">
        <v>19</v>
      </c>
      <c r="F228" s="222" t="s">
        <v>371</v>
      </c>
      <c r="G228" s="219"/>
      <c r="H228" s="223">
        <v>32.939999999999998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151</v>
      </c>
      <c r="AU228" s="229" t="s">
        <v>79</v>
      </c>
      <c r="AV228" s="13" t="s">
        <v>79</v>
      </c>
      <c r="AW228" s="13" t="s">
        <v>31</v>
      </c>
      <c r="AX228" s="13" t="s">
        <v>69</v>
      </c>
      <c r="AY228" s="229" t="s">
        <v>142</v>
      </c>
    </row>
    <row r="229" s="13" customFormat="1">
      <c r="A229" s="13"/>
      <c r="B229" s="218"/>
      <c r="C229" s="219"/>
      <c r="D229" s="220" t="s">
        <v>151</v>
      </c>
      <c r="E229" s="221" t="s">
        <v>19</v>
      </c>
      <c r="F229" s="222" t="s">
        <v>372</v>
      </c>
      <c r="G229" s="219"/>
      <c r="H229" s="223">
        <v>15.640000000000001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9" t="s">
        <v>151</v>
      </c>
      <c r="AU229" s="229" t="s">
        <v>79</v>
      </c>
      <c r="AV229" s="13" t="s">
        <v>79</v>
      </c>
      <c r="AW229" s="13" t="s">
        <v>31</v>
      </c>
      <c r="AX229" s="13" t="s">
        <v>69</v>
      </c>
      <c r="AY229" s="229" t="s">
        <v>142</v>
      </c>
    </row>
    <row r="230" s="14" customFormat="1">
      <c r="A230" s="14"/>
      <c r="B230" s="230"/>
      <c r="C230" s="231"/>
      <c r="D230" s="220" t="s">
        <v>151</v>
      </c>
      <c r="E230" s="232" t="s">
        <v>19</v>
      </c>
      <c r="F230" s="233" t="s">
        <v>174</v>
      </c>
      <c r="G230" s="231"/>
      <c r="H230" s="234">
        <v>74.079999999999998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0" t="s">
        <v>151</v>
      </c>
      <c r="AU230" s="240" t="s">
        <v>79</v>
      </c>
      <c r="AV230" s="14" t="s">
        <v>149</v>
      </c>
      <c r="AW230" s="14" t="s">
        <v>31</v>
      </c>
      <c r="AX230" s="14" t="s">
        <v>77</v>
      </c>
      <c r="AY230" s="240" t="s">
        <v>142</v>
      </c>
    </row>
    <row r="231" s="2" customFormat="1" ht="16.5" customHeight="1">
      <c r="A231" s="39"/>
      <c r="B231" s="40"/>
      <c r="C231" s="241" t="s">
        <v>373</v>
      </c>
      <c r="D231" s="241" t="s">
        <v>223</v>
      </c>
      <c r="E231" s="242" t="s">
        <v>374</v>
      </c>
      <c r="F231" s="243" t="s">
        <v>375</v>
      </c>
      <c r="G231" s="244" t="s">
        <v>147</v>
      </c>
      <c r="H231" s="245">
        <v>92.599999999999994</v>
      </c>
      <c r="I231" s="246"/>
      <c r="J231" s="247">
        <f>ROUND(I231*H231,2)</f>
        <v>0</v>
      </c>
      <c r="K231" s="243" t="s">
        <v>148</v>
      </c>
      <c r="L231" s="248"/>
      <c r="M231" s="249" t="s">
        <v>19</v>
      </c>
      <c r="N231" s="250" t="s">
        <v>40</v>
      </c>
      <c r="O231" s="85"/>
      <c r="P231" s="214">
        <f>O231*H231</f>
        <v>0</v>
      </c>
      <c r="Q231" s="214">
        <v>0.0093100000000000006</v>
      </c>
      <c r="R231" s="214">
        <f>Q231*H231</f>
        <v>0.86210600000000004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200</v>
      </c>
      <c r="AT231" s="216" t="s">
        <v>223</v>
      </c>
      <c r="AU231" s="216" t="s">
        <v>79</v>
      </c>
      <c r="AY231" s="18" t="s">
        <v>142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77</v>
      </c>
      <c r="BK231" s="217">
        <f>ROUND(I231*H231,2)</f>
        <v>0</v>
      </c>
      <c r="BL231" s="18" t="s">
        <v>149</v>
      </c>
      <c r="BM231" s="216" t="s">
        <v>376</v>
      </c>
    </row>
    <row r="232" s="13" customFormat="1">
      <c r="A232" s="13"/>
      <c r="B232" s="218"/>
      <c r="C232" s="219"/>
      <c r="D232" s="220" t="s">
        <v>151</v>
      </c>
      <c r="E232" s="219"/>
      <c r="F232" s="222" t="s">
        <v>377</v>
      </c>
      <c r="G232" s="219"/>
      <c r="H232" s="223">
        <v>92.599999999999994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9" t="s">
        <v>151</v>
      </c>
      <c r="AU232" s="229" t="s">
        <v>79</v>
      </c>
      <c r="AV232" s="13" t="s">
        <v>79</v>
      </c>
      <c r="AW232" s="13" t="s">
        <v>4</v>
      </c>
      <c r="AX232" s="13" t="s">
        <v>77</v>
      </c>
      <c r="AY232" s="229" t="s">
        <v>142</v>
      </c>
    </row>
    <row r="233" s="2" customFormat="1" ht="16.5" customHeight="1">
      <c r="A233" s="39"/>
      <c r="B233" s="40"/>
      <c r="C233" s="241" t="s">
        <v>378</v>
      </c>
      <c r="D233" s="241" t="s">
        <v>223</v>
      </c>
      <c r="E233" s="242" t="s">
        <v>379</v>
      </c>
      <c r="F233" s="243" t="s">
        <v>380</v>
      </c>
      <c r="G233" s="244" t="s">
        <v>381</v>
      </c>
      <c r="H233" s="245">
        <v>370</v>
      </c>
      <c r="I233" s="246"/>
      <c r="J233" s="247">
        <f>ROUND(I233*H233,2)</f>
        <v>0</v>
      </c>
      <c r="K233" s="243" t="s">
        <v>19</v>
      </c>
      <c r="L233" s="248"/>
      <c r="M233" s="249" t="s">
        <v>19</v>
      </c>
      <c r="N233" s="250" t="s">
        <v>40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200</v>
      </c>
      <c r="AT233" s="216" t="s">
        <v>223</v>
      </c>
      <c r="AU233" s="216" t="s">
        <v>79</v>
      </c>
      <c r="AY233" s="18" t="s">
        <v>142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77</v>
      </c>
      <c r="BK233" s="217">
        <f>ROUND(I233*H233,2)</f>
        <v>0</v>
      </c>
      <c r="BL233" s="18" t="s">
        <v>149</v>
      </c>
      <c r="BM233" s="216" t="s">
        <v>382</v>
      </c>
    </row>
    <row r="234" s="13" customFormat="1">
      <c r="A234" s="13"/>
      <c r="B234" s="218"/>
      <c r="C234" s="219"/>
      <c r="D234" s="220" t="s">
        <v>151</v>
      </c>
      <c r="E234" s="221" t="s">
        <v>19</v>
      </c>
      <c r="F234" s="222" t="s">
        <v>383</v>
      </c>
      <c r="G234" s="219"/>
      <c r="H234" s="223">
        <v>370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9" t="s">
        <v>151</v>
      </c>
      <c r="AU234" s="229" t="s">
        <v>79</v>
      </c>
      <c r="AV234" s="13" t="s">
        <v>79</v>
      </c>
      <c r="AW234" s="13" t="s">
        <v>31</v>
      </c>
      <c r="AX234" s="13" t="s">
        <v>77</v>
      </c>
      <c r="AY234" s="229" t="s">
        <v>142</v>
      </c>
    </row>
    <row r="235" s="2" customFormat="1" ht="16.5" customHeight="1">
      <c r="A235" s="39"/>
      <c r="B235" s="40"/>
      <c r="C235" s="241" t="s">
        <v>384</v>
      </c>
      <c r="D235" s="241" t="s">
        <v>223</v>
      </c>
      <c r="E235" s="242" t="s">
        <v>385</v>
      </c>
      <c r="F235" s="243" t="s">
        <v>386</v>
      </c>
      <c r="G235" s="244" t="s">
        <v>381</v>
      </c>
      <c r="H235" s="245">
        <v>1185</v>
      </c>
      <c r="I235" s="246"/>
      <c r="J235" s="247">
        <f>ROUND(I235*H235,2)</f>
        <v>0</v>
      </c>
      <c r="K235" s="243" t="s">
        <v>19</v>
      </c>
      <c r="L235" s="248"/>
      <c r="M235" s="249" t="s">
        <v>19</v>
      </c>
      <c r="N235" s="250" t="s">
        <v>40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200</v>
      </c>
      <c r="AT235" s="216" t="s">
        <v>223</v>
      </c>
      <c r="AU235" s="216" t="s">
        <v>79</v>
      </c>
      <c r="AY235" s="18" t="s">
        <v>142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77</v>
      </c>
      <c r="BK235" s="217">
        <f>ROUND(I235*H235,2)</f>
        <v>0</v>
      </c>
      <c r="BL235" s="18" t="s">
        <v>149</v>
      </c>
      <c r="BM235" s="216" t="s">
        <v>387</v>
      </c>
    </row>
    <row r="236" s="13" customFormat="1">
      <c r="A236" s="13"/>
      <c r="B236" s="218"/>
      <c r="C236" s="219"/>
      <c r="D236" s="220" t="s">
        <v>151</v>
      </c>
      <c r="E236" s="221" t="s">
        <v>19</v>
      </c>
      <c r="F236" s="222" t="s">
        <v>388</v>
      </c>
      <c r="G236" s="219"/>
      <c r="H236" s="223">
        <v>1185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9" t="s">
        <v>151</v>
      </c>
      <c r="AU236" s="229" t="s">
        <v>79</v>
      </c>
      <c r="AV236" s="13" t="s">
        <v>79</v>
      </c>
      <c r="AW236" s="13" t="s">
        <v>31</v>
      </c>
      <c r="AX236" s="13" t="s">
        <v>77</v>
      </c>
      <c r="AY236" s="229" t="s">
        <v>142</v>
      </c>
    </row>
    <row r="237" s="2" customFormat="1" ht="16.5" customHeight="1">
      <c r="A237" s="39"/>
      <c r="B237" s="40"/>
      <c r="C237" s="241" t="s">
        <v>389</v>
      </c>
      <c r="D237" s="241" t="s">
        <v>223</v>
      </c>
      <c r="E237" s="242" t="s">
        <v>390</v>
      </c>
      <c r="F237" s="243" t="s">
        <v>391</v>
      </c>
      <c r="G237" s="244" t="s">
        <v>381</v>
      </c>
      <c r="H237" s="245">
        <v>1200</v>
      </c>
      <c r="I237" s="246"/>
      <c r="J237" s="247">
        <f>ROUND(I237*H237,2)</f>
        <v>0</v>
      </c>
      <c r="K237" s="243" t="s">
        <v>19</v>
      </c>
      <c r="L237" s="248"/>
      <c r="M237" s="249" t="s">
        <v>19</v>
      </c>
      <c r="N237" s="250" t="s">
        <v>40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200</v>
      </c>
      <c r="AT237" s="216" t="s">
        <v>223</v>
      </c>
      <c r="AU237" s="216" t="s">
        <v>79</v>
      </c>
      <c r="AY237" s="18" t="s">
        <v>142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77</v>
      </c>
      <c r="BK237" s="217">
        <f>ROUND(I237*H237,2)</f>
        <v>0</v>
      </c>
      <c r="BL237" s="18" t="s">
        <v>149</v>
      </c>
      <c r="BM237" s="216" t="s">
        <v>392</v>
      </c>
    </row>
    <row r="238" s="2" customFormat="1" ht="16.5" customHeight="1">
      <c r="A238" s="39"/>
      <c r="B238" s="40"/>
      <c r="C238" s="205" t="s">
        <v>393</v>
      </c>
      <c r="D238" s="205" t="s">
        <v>144</v>
      </c>
      <c r="E238" s="206" t="s">
        <v>394</v>
      </c>
      <c r="F238" s="207" t="s">
        <v>395</v>
      </c>
      <c r="G238" s="208" t="s">
        <v>249</v>
      </c>
      <c r="H238" s="209">
        <v>194.88</v>
      </c>
      <c r="I238" s="210"/>
      <c r="J238" s="211">
        <f>ROUND(I238*H238,2)</f>
        <v>0</v>
      </c>
      <c r="K238" s="207" t="s">
        <v>148</v>
      </c>
      <c r="L238" s="45"/>
      <c r="M238" s="212" t="s">
        <v>19</v>
      </c>
      <c r="N238" s="213" t="s">
        <v>40</v>
      </c>
      <c r="O238" s="85"/>
      <c r="P238" s="214">
        <f>O238*H238</f>
        <v>0</v>
      </c>
      <c r="Q238" s="214">
        <v>1.0000000000000001E-05</v>
      </c>
      <c r="R238" s="214">
        <f>Q238*H238</f>
        <v>0.0019488000000000001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149</v>
      </c>
      <c r="AT238" s="216" t="s">
        <v>144</v>
      </c>
      <c r="AU238" s="216" t="s">
        <v>79</v>
      </c>
      <c r="AY238" s="18" t="s">
        <v>142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77</v>
      </c>
      <c r="BK238" s="217">
        <f>ROUND(I238*H238,2)</f>
        <v>0</v>
      </c>
      <c r="BL238" s="18" t="s">
        <v>149</v>
      </c>
      <c r="BM238" s="216" t="s">
        <v>396</v>
      </c>
    </row>
    <row r="239" s="15" customFormat="1">
      <c r="A239" s="15"/>
      <c r="B239" s="251"/>
      <c r="C239" s="252"/>
      <c r="D239" s="220" t="s">
        <v>151</v>
      </c>
      <c r="E239" s="253" t="s">
        <v>19</v>
      </c>
      <c r="F239" s="254" t="s">
        <v>397</v>
      </c>
      <c r="G239" s="252"/>
      <c r="H239" s="253" t="s">
        <v>19</v>
      </c>
      <c r="I239" s="255"/>
      <c r="J239" s="252"/>
      <c r="K239" s="252"/>
      <c r="L239" s="256"/>
      <c r="M239" s="257"/>
      <c r="N239" s="258"/>
      <c r="O239" s="258"/>
      <c r="P239" s="258"/>
      <c r="Q239" s="258"/>
      <c r="R239" s="258"/>
      <c r="S239" s="258"/>
      <c r="T239" s="259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0" t="s">
        <v>151</v>
      </c>
      <c r="AU239" s="260" t="s">
        <v>79</v>
      </c>
      <c r="AV239" s="15" t="s">
        <v>77</v>
      </c>
      <c r="AW239" s="15" t="s">
        <v>31</v>
      </c>
      <c r="AX239" s="15" t="s">
        <v>69</v>
      </c>
      <c r="AY239" s="260" t="s">
        <v>142</v>
      </c>
    </row>
    <row r="240" s="13" customFormat="1">
      <c r="A240" s="13"/>
      <c r="B240" s="218"/>
      <c r="C240" s="219"/>
      <c r="D240" s="220" t="s">
        <v>151</v>
      </c>
      <c r="E240" s="221" t="s">
        <v>19</v>
      </c>
      <c r="F240" s="222" t="s">
        <v>398</v>
      </c>
      <c r="G240" s="219"/>
      <c r="H240" s="223">
        <v>90.760000000000005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9" t="s">
        <v>151</v>
      </c>
      <c r="AU240" s="229" t="s">
        <v>79</v>
      </c>
      <c r="AV240" s="13" t="s">
        <v>79</v>
      </c>
      <c r="AW240" s="13" t="s">
        <v>31</v>
      </c>
      <c r="AX240" s="13" t="s">
        <v>69</v>
      </c>
      <c r="AY240" s="229" t="s">
        <v>142</v>
      </c>
    </row>
    <row r="241" s="13" customFormat="1">
      <c r="A241" s="13"/>
      <c r="B241" s="218"/>
      <c r="C241" s="219"/>
      <c r="D241" s="220" t="s">
        <v>151</v>
      </c>
      <c r="E241" s="221" t="s">
        <v>19</v>
      </c>
      <c r="F241" s="222" t="s">
        <v>399</v>
      </c>
      <c r="G241" s="219"/>
      <c r="H241" s="223">
        <v>71.840000000000003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9" t="s">
        <v>151</v>
      </c>
      <c r="AU241" s="229" t="s">
        <v>79</v>
      </c>
      <c r="AV241" s="13" t="s">
        <v>79</v>
      </c>
      <c r="AW241" s="13" t="s">
        <v>31</v>
      </c>
      <c r="AX241" s="13" t="s">
        <v>69</v>
      </c>
      <c r="AY241" s="229" t="s">
        <v>142</v>
      </c>
    </row>
    <row r="242" s="13" customFormat="1">
      <c r="A242" s="13"/>
      <c r="B242" s="218"/>
      <c r="C242" s="219"/>
      <c r="D242" s="220" t="s">
        <v>151</v>
      </c>
      <c r="E242" s="221" t="s">
        <v>19</v>
      </c>
      <c r="F242" s="222" t="s">
        <v>400</v>
      </c>
      <c r="G242" s="219"/>
      <c r="H242" s="223">
        <v>32.280000000000001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9" t="s">
        <v>151</v>
      </c>
      <c r="AU242" s="229" t="s">
        <v>79</v>
      </c>
      <c r="AV242" s="13" t="s">
        <v>79</v>
      </c>
      <c r="AW242" s="13" t="s">
        <v>31</v>
      </c>
      <c r="AX242" s="13" t="s">
        <v>69</v>
      </c>
      <c r="AY242" s="229" t="s">
        <v>142</v>
      </c>
    </row>
    <row r="243" s="14" customFormat="1">
      <c r="A243" s="14"/>
      <c r="B243" s="230"/>
      <c r="C243" s="231"/>
      <c r="D243" s="220" t="s">
        <v>151</v>
      </c>
      <c r="E243" s="232" t="s">
        <v>19</v>
      </c>
      <c r="F243" s="233" t="s">
        <v>174</v>
      </c>
      <c r="G243" s="231"/>
      <c r="H243" s="234">
        <v>194.88000000000002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0" t="s">
        <v>151</v>
      </c>
      <c r="AU243" s="240" t="s">
        <v>79</v>
      </c>
      <c r="AV243" s="14" t="s">
        <v>149</v>
      </c>
      <c r="AW243" s="14" t="s">
        <v>31</v>
      </c>
      <c r="AX243" s="14" t="s">
        <v>77</v>
      </c>
      <c r="AY243" s="240" t="s">
        <v>142</v>
      </c>
    </row>
    <row r="244" s="2" customFormat="1" ht="16.5" customHeight="1">
      <c r="A244" s="39"/>
      <c r="B244" s="40"/>
      <c r="C244" s="241" t="s">
        <v>401</v>
      </c>
      <c r="D244" s="241" t="s">
        <v>223</v>
      </c>
      <c r="E244" s="242" t="s">
        <v>402</v>
      </c>
      <c r="F244" s="243" t="s">
        <v>403</v>
      </c>
      <c r="G244" s="244" t="s">
        <v>226</v>
      </c>
      <c r="H244" s="245">
        <v>204.624</v>
      </c>
      <c r="I244" s="246"/>
      <c r="J244" s="247">
        <f>ROUND(I244*H244,2)</f>
        <v>0</v>
      </c>
      <c r="K244" s="243" t="s">
        <v>148</v>
      </c>
      <c r="L244" s="248"/>
      <c r="M244" s="249" t="s">
        <v>19</v>
      </c>
      <c r="N244" s="250" t="s">
        <v>40</v>
      </c>
      <c r="O244" s="85"/>
      <c r="P244" s="214">
        <f>O244*H244</f>
        <v>0</v>
      </c>
      <c r="Q244" s="214">
        <v>0.00013999999999999999</v>
      </c>
      <c r="R244" s="214">
        <f>Q244*H244</f>
        <v>0.028647359999999997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200</v>
      </c>
      <c r="AT244" s="216" t="s">
        <v>223</v>
      </c>
      <c r="AU244" s="216" t="s">
        <v>79</v>
      </c>
      <c r="AY244" s="18" t="s">
        <v>142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77</v>
      </c>
      <c r="BK244" s="217">
        <f>ROUND(I244*H244,2)</f>
        <v>0</v>
      </c>
      <c r="BL244" s="18" t="s">
        <v>149</v>
      </c>
      <c r="BM244" s="216" t="s">
        <v>404</v>
      </c>
    </row>
    <row r="245" s="15" customFormat="1">
      <c r="A245" s="15"/>
      <c r="B245" s="251"/>
      <c r="C245" s="252"/>
      <c r="D245" s="220" t="s">
        <v>151</v>
      </c>
      <c r="E245" s="253" t="s">
        <v>19</v>
      </c>
      <c r="F245" s="254" t="s">
        <v>405</v>
      </c>
      <c r="G245" s="252"/>
      <c r="H245" s="253" t="s">
        <v>19</v>
      </c>
      <c r="I245" s="255"/>
      <c r="J245" s="252"/>
      <c r="K245" s="252"/>
      <c r="L245" s="256"/>
      <c r="M245" s="257"/>
      <c r="N245" s="258"/>
      <c r="O245" s="258"/>
      <c r="P245" s="258"/>
      <c r="Q245" s="258"/>
      <c r="R245" s="258"/>
      <c r="S245" s="258"/>
      <c r="T245" s="25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0" t="s">
        <v>151</v>
      </c>
      <c r="AU245" s="260" t="s">
        <v>79</v>
      </c>
      <c r="AV245" s="15" t="s">
        <v>77</v>
      </c>
      <c r="AW245" s="15" t="s">
        <v>31</v>
      </c>
      <c r="AX245" s="15" t="s">
        <v>69</v>
      </c>
      <c r="AY245" s="260" t="s">
        <v>142</v>
      </c>
    </row>
    <row r="246" s="13" customFormat="1">
      <c r="A246" s="13"/>
      <c r="B246" s="218"/>
      <c r="C246" s="219"/>
      <c r="D246" s="220" t="s">
        <v>151</v>
      </c>
      <c r="E246" s="221" t="s">
        <v>19</v>
      </c>
      <c r="F246" s="222" t="s">
        <v>398</v>
      </c>
      <c r="G246" s="219"/>
      <c r="H246" s="223">
        <v>90.760000000000005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9" t="s">
        <v>151</v>
      </c>
      <c r="AU246" s="229" t="s">
        <v>79</v>
      </c>
      <c r="AV246" s="13" t="s">
        <v>79</v>
      </c>
      <c r="AW246" s="13" t="s">
        <v>31</v>
      </c>
      <c r="AX246" s="13" t="s">
        <v>69</v>
      </c>
      <c r="AY246" s="229" t="s">
        <v>142</v>
      </c>
    </row>
    <row r="247" s="13" customFormat="1">
      <c r="A247" s="13"/>
      <c r="B247" s="218"/>
      <c r="C247" s="219"/>
      <c r="D247" s="220" t="s">
        <v>151</v>
      </c>
      <c r="E247" s="221" t="s">
        <v>19</v>
      </c>
      <c r="F247" s="222" t="s">
        <v>399</v>
      </c>
      <c r="G247" s="219"/>
      <c r="H247" s="223">
        <v>71.840000000000003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9" t="s">
        <v>151</v>
      </c>
      <c r="AU247" s="229" t="s">
        <v>79</v>
      </c>
      <c r="AV247" s="13" t="s">
        <v>79</v>
      </c>
      <c r="AW247" s="13" t="s">
        <v>31</v>
      </c>
      <c r="AX247" s="13" t="s">
        <v>69</v>
      </c>
      <c r="AY247" s="229" t="s">
        <v>142</v>
      </c>
    </row>
    <row r="248" s="13" customFormat="1">
      <c r="A248" s="13"/>
      <c r="B248" s="218"/>
      <c r="C248" s="219"/>
      <c r="D248" s="220" t="s">
        <v>151</v>
      </c>
      <c r="E248" s="221" t="s">
        <v>19</v>
      </c>
      <c r="F248" s="222" t="s">
        <v>400</v>
      </c>
      <c r="G248" s="219"/>
      <c r="H248" s="223">
        <v>32.280000000000001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9" t="s">
        <v>151</v>
      </c>
      <c r="AU248" s="229" t="s">
        <v>79</v>
      </c>
      <c r="AV248" s="13" t="s">
        <v>79</v>
      </c>
      <c r="AW248" s="13" t="s">
        <v>31</v>
      </c>
      <c r="AX248" s="13" t="s">
        <v>69</v>
      </c>
      <c r="AY248" s="229" t="s">
        <v>142</v>
      </c>
    </row>
    <row r="249" s="14" customFormat="1">
      <c r="A249" s="14"/>
      <c r="B249" s="230"/>
      <c r="C249" s="231"/>
      <c r="D249" s="220" t="s">
        <v>151</v>
      </c>
      <c r="E249" s="232" t="s">
        <v>19</v>
      </c>
      <c r="F249" s="233" t="s">
        <v>174</v>
      </c>
      <c r="G249" s="231"/>
      <c r="H249" s="234">
        <v>194.88000000000002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0" t="s">
        <v>151</v>
      </c>
      <c r="AU249" s="240" t="s">
        <v>79</v>
      </c>
      <c r="AV249" s="14" t="s">
        <v>149</v>
      </c>
      <c r="AW249" s="14" t="s">
        <v>31</v>
      </c>
      <c r="AX249" s="14" t="s">
        <v>77</v>
      </c>
      <c r="AY249" s="240" t="s">
        <v>142</v>
      </c>
    </row>
    <row r="250" s="13" customFormat="1">
      <c r="A250" s="13"/>
      <c r="B250" s="218"/>
      <c r="C250" s="219"/>
      <c r="D250" s="220" t="s">
        <v>151</v>
      </c>
      <c r="E250" s="219"/>
      <c r="F250" s="222" t="s">
        <v>406</v>
      </c>
      <c r="G250" s="219"/>
      <c r="H250" s="223">
        <v>204.624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9" t="s">
        <v>151</v>
      </c>
      <c r="AU250" s="229" t="s">
        <v>79</v>
      </c>
      <c r="AV250" s="13" t="s">
        <v>79</v>
      </c>
      <c r="AW250" s="13" t="s">
        <v>4</v>
      </c>
      <c r="AX250" s="13" t="s">
        <v>77</v>
      </c>
      <c r="AY250" s="229" t="s">
        <v>142</v>
      </c>
    </row>
    <row r="251" s="2" customFormat="1" ht="21.75" customHeight="1">
      <c r="A251" s="39"/>
      <c r="B251" s="40"/>
      <c r="C251" s="205" t="s">
        <v>407</v>
      </c>
      <c r="D251" s="205" t="s">
        <v>144</v>
      </c>
      <c r="E251" s="206" t="s">
        <v>408</v>
      </c>
      <c r="F251" s="207" t="s">
        <v>409</v>
      </c>
      <c r="G251" s="208" t="s">
        <v>147</v>
      </c>
      <c r="H251" s="209">
        <v>19.960000000000001</v>
      </c>
      <c r="I251" s="210"/>
      <c r="J251" s="211">
        <f>ROUND(I251*H251,2)</f>
        <v>0</v>
      </c>
      <c r="K251" s="207" t="s">
        <v>148</v>
      </c>
      <c r="L251" s="45"/>
      <c r="M251" s="212" t="s">
        <v>19</v>
      </c>
      <c r="N251" s="213" t="s">
        <v>40</v>
      </c>
      <c r="O251" s="85"/>
      <c r="P251" s="214">
        <f>O251*H251</f>
        <v>0</v>
      </c>
      <c r="Q251" s="214">
        <v>0.018100000000000002</v>
      </c>
      <c r="R251" s="214">
        <f>Q251*H251</f>
        <v>0.36127600000000004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149</v>
      </c>
      <c r="AT251" s="216" t="s">
        <v>144</v>
      </c>
      <c r="AU251" s="216" t="s">
        <v>79</v>
      </c>
      <c r="AY251" s="18" t="s">
        <v>142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77</v>
      </c>
      <c r="BK251" s="217">
        <f>ROUND(I251*H251,2)</f>
        <v>0</v>
      </c>
      <c r="BL251" s="18" t="s">
        <v>149</v>
      </c>
      <c r="BM251" s="216" t="s">
        <v>410</v>
      </c>
    </row>
    <row r="252" s="13" customFormat="1">
      <c r="A252" s="13"/>
      <c r="B252" s="218"/>
      <c r="C252" s="219"/>
      <c r="D252" s="220" t="s">
        <v>151</v>
      </c>
      <c r="E252" s="221" t="s">
        <v>19</v>
      </c>
      <c r="F252" s="222" t="s">
        <v>310</v>
      </c>
      <c r="G252" s="219"/>
      <c r="H252" s="223">
        <v>19.960000000000001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9" t="s">
        <v>151</v>
      </c>
      <c r="AU252" s="229" t="s">
        <v>79</v>
      </c>
      <c r="AV252" s="13" t="s">
        <v>79</v>
      </c>
      <c r="AW252" s="13" t="s">
        <v>31</v>
      </c>
      <c r="AX252" s="13" t="s">
        <v>69</v>
      </c>
      <c r="AY252" s="229" t="s">
        <v>142</v>
      </c>
    </row>
    <row r="253" s="14" customFormat="1">
      <c r="A253" s="14"/>
      <c r="B253" s="230"/>
      <c r="C253" s="231"/>
      <c r="D253" s="220" t="s">
        <v>151</v>
      </c>
      <c r="E253" s="232" t="s">
        <v>19</v>
      </c>
      <c r="F253" s="233" t="s">
        <v>174</v>
      </c>
      <c r="G253" s="231"/>
      <c r="H253" s="234">
        <v>19.960000000000001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0" t="s">
        <v>151</v>
      </c>
      <c r="AU253" s="240" t="s">
        <v>79</v>
      </c>
      <c r="AV253" s="14" t="s">
        <v>149</v>
      </c>
      <c r="AW253" s="14" t="s">
        <v>31</v>
      </c>
      <c r="AX253" s="14" t="s">
        <v>77</v>
      </c>
      <c r="AY253" s="240" t="s">
        <v>142</v>
      </c>
    </row>
    <row r="254" s="2" customFormat="1" ht="16.5" customHeight="1">
      <c r="A254" s="39"/>
      <c r="B254" s="40"/>
      <c r="C254" s="205" t="s">
        <v>411</v>
      </c>
      <c r="D254" s="205" t="s">
        <v>144</v>
      </c>
      <c r="E254" s="206" t="s">
        <v>412</v>
      </c>
      <c r="F254" s="207" t="s">
        <v>413</v>
      </c>
      <c r="G254" s="208" t="s">
        <v>249</v>
      </c>
      <c r="H254" s="209">
        <v>15</v>
      </c>
      <c r="I254" s="210"/>
      <c r="J254" s="211">
        <f>ROUND(I254*H254,2)</f>
        <v>0</v>
      </c>
      <c r="K254" s="207" t="s">
        <v>148</v>
      </c>
      <c r="L254" s="45"/>
      <c r="M254" s="212" t="s">
        <v>19</v>
      </c>
      <c r="N254" s="213" t="s">
        <v>40</v>
      </c>
      <c r="O254" s="85"/>
      <c r="P254" s="214">
        <f>O254*H254</f>
        <v>0</v>
      </c>
      <c r="Q254" s="214">
        <v>0.010319999999999999</v>
      </c>
      <c r="R254" s="214">
        <f>Q254*H254</f>
        <v>0.15479999999999999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149</v>
      </c>
      <c r="AT254" s="216" t="s">
        <v>144</v>
      </c>
      <c r="AU254" s="216" t="s">
        <v>79</v>
      </c>
      <c r="AY254" s="18" t="s">
        <v>142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77</v>
      </c>
      <c r="BK254" s="217">
        <f>ROUND(I254*H254,2)</f>
        <v>0</v>
      </c>
      <c r="BL254" s="18" t="s">
        <v>149</v>
      </c>
      <c r="BM254" s="216" t="s">
        <v>414</v>
      </c>
    </row>
    <row r="255" s="13" customFormat="1">
      <c r="A255" s="13"/>
      <c r="B255" s="218"/>
      <c r="C255" s="219"/>
      <c r="D255" s="220" t="s">
        <v>151</v>
      </c>
      <c r="E255" s="221" t="s">
        <v>19</v>
      </c>
      <c r="F255" s="222" t="s">
        <v>8</v>
      </c>
      <c r="G255" s="219"/>
      <c r="H255" s="223">
        <v>15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9" t="s">
        <v>151</v>
      </c>
      <c r="AU255" s="229" t="s">
        <v>79</v>
      </c>
      <c r="AV255" s="13" t="s">
        <v>79</v>
      </c>
      <c r="AW255" s="13" t="s">
        <v>31</v>
      </c>
      <c r="AX255" s="13" t="s">
        <v>77</v>
      </c>
      <c r="AY255" s="229" t="s">
        <v>142</v>
      </c>
    </row>
    <row r="256" s="2" customFormat="1" ht="21.75" customHeight="1">
      <c r="A256" s="39"/>
      <c r="B256" s="40"/>
      <c r="C256" s="205" t="s">
        <v>415</v>
      </c>
      <c r="D256" s="205" t="s">
        <v>144</v>
      </c>
      <c r="E256" s="206" t="s">
        <v>416</v>
      </c>
      <c r="F256" s="207" t="s">
        <v>417</v>
      </c>
      <c r="G256" s="208" t="s">
        <v>155</v>
      </c>
      <c r="H256" s="209">
        <v>2.5499999999999998</v>
      </c>
      <c r="I256" s="210"/>
      <c r="J256" s="211">
        <f>ROUND(I256*H256,2)</f>
        <v>0</v>
      </c>
      <c r="K256" s="207" t="s">
        <v>148</v>
      </c>
      <c r="L256" s="45"/>
      <c r="M256" s="212" t="s">
        <v>19</v>
      </c>
      <c r="N256" s="213" t="s">
        <v>40</v>
      </c>
      <c r="O256" s="85"/>
      <c r="P256" s="214">
        <f>O256*H256</f>
        <v>0</v>
      </c>
      <c r="Q256" s="214">
        <v>2.45329</v>
      </c>
      <c r="R256" s="214">
        <f>Q256*H256</f>
        <v>6.2558894999999994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149</v>
      </c>
      <c r="AT256" s="216" t="s">
        <v>144</v>
      </c>
      <c r="AU256" s="216" t="s">
        <v>79</v>
      </c>
      <c r="AY256" s="18" t="s">
        <v>142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77</v>
      </c>
      <c r="BK256" s="217">
        <f>ROUND(I256*H256,2)</f>
        <v>0</v>
      </c>
      <c r="BL256" s="18" t="s">
        <v>149</v>
      </c>
      <c r="BM256" s="216" t="s">
        <v>418</v>
      </c>
    </row>
    <row r="257" s="13" customFormat="1">
      <c r="A257" s="13"/>
      <c r="B257" s="218"/>
      <c r="C257" s="219"/>
      <c r="D257" s="220" t="s">
        <v>151</v>
      </c>
      <c r="E257" s="221" t="s">
        <v>19</v>
      </c>
      <c r="F257" s="222" t="s">
        <v>419</v>
      </c>
      <c r="G257" s="219"/>
      <c r="H257" s="223">
        <v>2.5499999999999998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9" t="s">
        <v>151</v>
      </c>
      <c r="AU257" s="229" t="s">
        <v>79</v>
      </c>
      <c r="AV257" s="13" t="s">
        <v>79</v>
      </c>
      <c r="AW257" s="13" t="s">
        <v>31</v>
      </c>
      <c r="AX257" s="13" t="s">
        <v>77</v>
      </c>
      <c r="AY257" s="229" t="s">
        <v>142</v>
      </c>
    </row>
    <row r="258" s="2" customFormat="1">
      <c r="A258" s="39"/>
      <c r="B258" s="40"/>
      <c r="C258" s="205" t="s">
        <v>420</v>
      </c>
      <c r="D258" s="205" t="s">
        <v>144</v>
      </c>
      <c r="E258" s="206" t="s">
        <v>421</v>
      </c>
      <c r="F258" s="207" t="s">
        <v>422</v>
      </c>
      <c r="G258" s="208" t="s">
        <v>155</v>
      </c>
      <c r="H258" s="209">
        <v>2.5499999999999998</v>
      </c>
      <c r="I258" s="210"/>
      <c r="J258" s="211">
        <f>ROUND(I258*H258,2)</f>
        <v>0</v>
      </c>
      <c r="K258" s="207" t="s">
        <v>148</v>
      </c>
      <c r="L258" s="45"/>
      <c r="M258" s="212" t="s">
        <v>19</v>
      </c>
      <c r="N258" s="213" t="s">
        <v>40</v>
      </c>
      <c r="O258" s="85"/>
      <c r="P258" s="214">
        <f>O258*H258</f>
        <v>0</v>
      </c>
      <c r="Q258" s="214">
        <v>0.040000000000000001</v>
      </c>
      <c r="R258" s="214">
        <f>Q258*H258</f>
        <v>0.10199999999999999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149</v>
      </c>
      <c r="AT258" s="216" t="s">
        <v>144</v>
      </c>
      <c r="AU258" s="216" t="s">
        <v>79</v>
      </c>
      <c r="AY258" s="18" t="s">
        <v>142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77</v>
      </c>
      <c r="BK258" s="217">
        <f>ROUND(I258*H258,2)</f>
        <v>0</v>
      </c>
      <c r="BL258" s="18" t="s">
        <v>149</v>
      </c>
      <c r="BM258" s="216" t="s">
        <v>423</v>
      </c>
    </row>
    <row r="259" s="2" customFormat="1" ht="16.5" customHeight="1">
      <c r="A259" s="39"/>
      <c r="B259" s="40"/>
      <c r="C259" s="205" t="s">
        <v>424</v>
      </c>
      <c r="D259" s="205" t="s">
        <v>144</v>
      </c>
      <c r="E259" s="206" t="s">
        <v>425</v>
      </c>
      <c r="F259" s="207" t="s">
        <v>426</v>
      </c>
      <c r="G259" s="208" t="s">
        <v>147</v>
      </c>
      <c r="H259" s="209">
        <v>51</v>
      </c>
      <c r="I259" s="210"/>
      <c r="J259" s="211">
        <f>ROUND(I259*H259,2)</f>
        <v>0</v>
      </c>
      <c r="K259" s="207" t="s">
        <v>148</v>
      </c>
      <c r="L259" s="45"/>
      <c r="M259" s="212" t="s">
        <v>19</v>
      </c>
      <c r="N259" s="213" t="s">
        <v>40</v>
      </c>
      <c r="O259" s="85"/>
      <c r="P259" s="214">
        <f>O259*H259</f>
        <v>0</v>
      </c>
      <c r="Q259" s="214">
        <v>0.00012999999999999999</v>
      </c>
      <c r="R259" s="214">
        <f>Q259*H259</f>
        <v>0.0066299999999999996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149</v>
      </c>
      <c r="AT259" s="216" t="s">
        <v>144</v>
      </c>
      <c r="AU259" s="216" t="s">
        <v>79</v>
      </c>
      <c r="AY259" s="18" t="s">
        <v>142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77</v>
      </c>
      <c r="BK259" s="217">
        <f>ROUND(I259*H259,2)</f>
        <v>0</v>
      </c>
      <c r="BL259" s="18" t="s">
        <v>149</v>
      </c>
      <c r="BM259" s="216" t="s">
        <v>427</v>
      </c>
    </row>
    <row r="260" s="2" customFormat="1" ht="16.5" customHeight="1">
      <c r="A260" s="39"/>
      <c r="B260" s="40"/>
      <c r="C260" s="241" t="s">
        <v>428</v>
      </c>
      <c r="D260" s="241" t="s">
        <v>223</v>
      </c>
      <c r="E260" s="242" t="s">
        <v>429</v>
      </c>
      <c r="F260" s="243" t="s">
        <v>430</v>
      </c>
      <c r="G260" s="244" t="s">
        <v>226</v>
      </c>
      <c r="H260" s="245">
        <v>280</v>
      </c>
      <c r="I260" s="246"/>
      <c r="J260" s="247">
        <f>ROUND(I260*H260,2)</f>
        <v>0</v>
      </c>
      <c r="K260" s="243" t="s">
        <v>148</v>
      </c>
      <c r="L260" s="248"/>
      <c r="M260" s="249" t="s">
        <v>19</v>
      </c>
      <c r="N260" s="250" t="s">
        <v>40</v>
      </c>
      <c r="O260" s="85"/>
      <c r="P260" s="214">
        <f>O260*H260</f>
        <v>0</v>
      </c>
      <c r="Q260" s="214">
        <v>3.0000000000000001E-05</v>
      </c>
      <c r="R260" s="214">
        <f>Q260*H260</f>
        <v>0.0083999999999999995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200</v>
      </c>
      <c r="AT260" s="216" t="s">
        <v>223</v>
      </c>
      <c r="AU260" s="216" t="s">
        <v>79</v>
      </c>
      <c r="AY260" s="18" t="s">
        <v>142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77</v>
      </c>
      <c r="BK260" s="217">
        <f>ROUND(I260*H260,2)</f>
        <v>0</v>
      </c>
      <c r="BL260" s="18" t="s">
        <v>149</v>
      </c>
      <c r="BM260" s="216" t="s">
        <v>431</v>
      </c>
    </row>
    <row r="261" s="13" customFormat="1">
      <c r="A261" s="13"/>
      <c r="B261" s="218"/>
      <c r="C261" s="219"/>
      <c r="D261" s="220" t="s">
        <v>151</v>
      </c>
      <c r="E261" s="221" t="s">
        <v>19</v>
      </c>
      <c r="F261" s="222" t="s">
        <v>432</v>
      </c>
      <c r="G261" s="219"/>
      <c r="H261" s="223">
        <v>280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9" t="s">
        <v>151</v>
      </c>
      <c r="AU261" s="229" t="s">
        <v>79</v>
      </c>
      <c r="AV261" s="13" t="s">
        <v>79</v>
      </c>
      <c r="AW261" s="13" t="s">
        <v>31</v>
      </c>
      <c r="AX261" s="13" t="s">
        <v>77</v>
      </c>
      <c r="AY261" s="229" t="s">
        <v>142</v>
      </c>
    </row>
    <row r="262" s="2" customFormat="1">
      <c r="A262" s="39"/>
      <c r="B262" s="40"/>
      <c r="C262" s="205" t="s">
        <v>433</v>
      </c>
      <c r="D262" s="205" t="s">
        <v>144</v>
      </c>
      <c r="E262" s="206" t="s">
        <v>434</v>
      </c>
      <c r="F262" s="207" t="s">
        <v>435</v>
      </c>
      <c r="G262" s="208" t="s">
        <v>226</v>
      </c>
      <c r="H262" s="209">
        <v>9</v>
      </c>
      <c r="I262" s="210"/>
      <c r="J262" s="211">
        <f>ROUND(I262*H262,2)</f>
        <v>0</v>
      </c>
      <c r="K262" s="207" t="s">
        <v>148</v>
      </c>
      <c r="L262" s="45"/>
      <c r="M262" s="212" t="s">
        <v>19</v>
      </c>
      <c r="N262" s="213" t="s">
        <v>40</v>
      </c>
      <c r="O262" s="85"/>
      <c r="P262" s="214">
        <f>O262*H262</f>
        <v>0</v>
      </c>
      <c r="Q262" s="214">
        <v>0.00048000000000000001</v>
      </c>
      <c r="R262" s="214">
        <f>Q262*H262</f>
        <v>0.0043200000000000001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149</v>
      </c>
      <c r="AT262" s="216" t="s">
        <v>144</v>
      </c>
      <c r="AU262" s="216" t="s">
        <v>79</v>
      </c>
      <c r="AY262" s="18" t="s">
        <v>142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77</v>
      </c>
      <c r="BK262" s="217">
        <f>ROUND(I262*H262,2)</f>
        <v>0</v>
      </c>
      <c r="BL262" s="18" t="s">
        <v>149</v>
      </c>
      <c r="BM262" s="216" t="s">
        <v>436</v>
      </c>
    </row>
    <row r="263" s="13" customFormat="1">
      <c r="A263" s="13"/>
      <c r="B263" s="218"/>
      <c r="C263" s="219"/>
      <c r="D263" s="220" t="s">
        <v>151</v>
      </c>
      <c r="E263" s="221" t="s">
        <v>19</v>
      </c>
      <c r="F263" s="222" t="s">
        <v>437</v>
      </c>
      <c r="G263" s="219"/>
      <c r="H263" s="223">
        <v>9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9" t="s">
        <v>151</v>
      </c>
      <c r="AU263" s="229" t="s">
        <v>79</v>
      </c>
      <c r="AV263" s="13" t="s">
        <v>79</v>
      </c>
      <c r="AW263" s="13" t="s">
        <v>31</v>
      </c>
      <c r="AX263" s="13" t="s">
        <v>77</v>
      </c>
      <c r="AY263" s="229" t="s">
        <v>142</v>
      </c>
    </row>
    <row r="264" s="2" customFormat="1" ht="16.5" customHeight="1">
      <c r="A264" s="39"/>
      <c r="B264" s="40"/>
      <c r="C264" s="241" t="s">
        <v>438</v>
      </c>
      <c r="D264" s="241" t="s">
        <v>223</v>
      </c>
      <c r="E264" s="242" t="s">
        <v>439</v>
      </c>
      <c r="F264" s="243" t="s">
        <v>440</v>
      </c>
      <c r="G264" s="244" t="s">
        <v>226</v>
      </c>
      <c r="H264" s="245">
        <v>3</v>
      </c>
      <c r="I264" s="246"/>
      <c r="J264" s="247">
        <f>ROUND(I264*H264,2)</f>
        <v>0</v>
      </c>
      <c r="K264" s="243" t="s">
        <v>148</v>
      </c>
      <c r="L264" s="248"/>
      <c r="M264" s="249" t="s">
        <v>19</v>
      </c>
      <c r="N264" s="250" t="s">
        <v>40</v>
      </c>
      <c r="O264" s="85"/>
      <c r="P264" s="214">
        <f>O264*H264</f>
        <v>0</v>
      </c>
      <c r="Q264" s="214">
        <v>0.016</v>
      </c>
      <c r="R264" s="214">
        <f>Q264*H264</f>
        <v>0.048000000000000001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200</v>
      </c>
      <c r="AT264" s="216" t="s">
        <v>223</v>
      </c>
      <c r="AU264" s="216" t="s">
        <v>79</v>
      </c>
      <c r="AY264" s="18" t="s">
        <v>142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77</v>
      </c>
      <c r="BK264" s="217">
        <f>ROUND(I264*H264,2)</f>
        <v>0</v>
      </c>
      <c r="BL264" s="18" t="s">
        <v>149</v>
      </c>
      <c r="BM264" s="216" t="s">
        <v>441</v>
      </c>
    </row>
    <row r="265" s="2" customFormat="1" ht="16.5" customHeight="1">
      <c r="A265" s="39"/>
      <c r="B265" s="40"/>
      <c r="C265" s="241" t="s">
        <v>442</v>
      </c>
      <c r="D265" s="241" t="s">
        <v>223</v>
      </c>
      <c r="E265" s="242" t="s">
        <v>443</v>
      </c>
      <c r="F265" s="243" t="s">
        <v>444</v>
      </c>
      <c r="G265" s="244" t="s">
        <v>226</v>
      </c>
      <c r="H265" s="245">
        <v>3</v>
      </c>
      <c r="I265" s="246"/>
      <c r="J265" s="247">
        <f>ROUND(I265*H265,2)</f>
        <v>0</v>
      </c>
      <c r="K265" s="243" t="s">
        <v>148</v>
      </c>
      <c r="L265" s="248"/>
      <c r="M265" s="249" t="s">
        <v>19</v>
      </c>
      <c r="N265" s="250" t="s">
        <v>40</v>
      </c>
      <c r="O265" s="85"/>
      <c r="P265" s="214">
        <f>O265*H265</f>
        <v>0</v>
      </c>
      <c r="Q265" s="214">
        <v>0.022290000000000001</v>
      </c>
      <c r="R265" s="214">
        <f>Q265*H265</f>
        <v>0.066869999999999999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200</v>
      </c>
      <c r="AT265" s="216" t="s">
        <v>223</v>
      </c>
      <c r="AU265" s="216" t="s">
        <v>79</v>
      </c>
      <c r="AY265" s="18" t="s">
        <v>142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77</v>
      </c>
      <c r="BK265" s="217">
        <f>ROUND(I265*H265,2)</f>
        <v>0</v>
      </c>
      <c r="BL265" s="18" t="s">
        <v>149</v>
      </c>
      <c r="BM265" s="216" t="s">
        <v>445</v>
      </c>
    </row>
    <row r="266" s="13" customFormat="1">
      <c r="A266" s="13"/>
      <c r="B266" s="218"/>
      <c r="C266" s="219"/>
      <c r="D266" s="220" t="s">
        <v>151</v>
      </c>
      <c r="E266" s="221" t="s">
        <v>19</v>
      </c>
      <c r="F266" s="222" t="s">
        <v>446</v>
      </c>
      <c r="G266" s="219"/>
      <c r="H266" s="223">
        <v>3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9" t="s">
        <v>151</v>
      </c>
      <c r="AU266" s="229" t="s">
        <v>79</v>
      </c>
      <c r="AV266" s="13" t="s">
        <v>79</v>
      </c>
      <c r="AW266" s="13" t="s">
        <v>31</v>
      </c>
      <c r="AX266" s="13" t="s">
        <v>77</v>
      </c>
      <c r="AY266" s="229" t="s">
        <v>142</v>
      </c>
    </row>
    <row r="267" s="2" customFormat="1" ht="16.5" customHeight="1">
      <c r="A267" s="39"/>
      <c r="B267" s="40"/>
      <c r="C267" s="241" t="s">
        <v>447</v>
      </c>
      <c r="D267" s="241" t="s">
        <v>223</v>
      </c>
      <c r="E267" s="242" t="s">
        <v>448</v>
      </c>
      <c r="F267" s="243" t="s">
        <v>449</v>
      </c>
      <c r="G267" s="244" t="s">
        <v>226</v>
      </c>
      <c r="H267" s="245">
        <v>4</v>
      </c>
      <c r="I267" s="246"/>
      <c r="J267" s="247">
        <f>ROUND(I267*H267,2)</f>
        <v>0</v>
      </c>
      <c r="K267" s="243" t="s">
        <v>148</v>
      </c>
      <c r="L267" s="248"/>
      <c r="M267" s="249" t="s">
        <v>19</v>
      </c>
      <c r="N267" s="250" t="s">
        <v>40</v>
      </c>
      <c r="O267" s="85"/>
      <c r="P267" s="214">
        <f>O267*H267</f>
        <v>0</v>
      </c>
      <c r="Q267" s="214">
        <v>0.02281</v>
      </c>
      <c r="R267" s="214">
        <f>Q267*H267</f>
        <v>0.091240000000000002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200</v>
      </c>
      <c r="AT267" s="216" t="s">
        <v>223</v>
      </c>
      <c r="AU267" s="216" t="s">
        <v>79</v>
      </c>
      <c r="AY267" s="18" t="s">
        <v>142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77</v>
      </c>
      <c r="BK267" s="217">
        <f>ROUND(I267*H267,2)</f>
        <v>0</v>
      </c>
      <c r="BL267" s="18" t="s">
        <v>149</v>
      </c>
      <c r="BM267" s="216" t="s">
        <v>450</v>
      </c>
    </row>
    <row r="268" s="2" customFormat="1" ht="16.5" customHeight="1">
      <c r="A268" s="39"/>
      <c r="B268" s="40"/>
      <c r="C268" s="241" t="s">
        <v>451</v>
      </c>
      <c r="D268" s="241" t="s">
        <v>223</v>
      </c>
      <c r="E268" s="242" t="s">
        <v>452</v>
      </c>
      <c r="F268" s="243" t="s">
        <v>453</v>
      </c>
      <c r="G268" s="244" t="s">
        <v>226</v>
      </c>
      <c r="H268" s="245">
        <v>3</v>
      </c>
      <c r="I268" s="246"/>
      <c r="J268" s="247">
        <f>ROUND(I268*H268,2)</f>
        <v>0</v>
      </c>
      <c r="K268" s="243" t="s">
        <v>19</v>
      </c>
      <c r="L268" s="248"/>
      <c r="M268" s="249" t="s">
        <v>19</v>
      </c>
      <c r="N268" s="250" t="s">
        <v>40</v>
      </c>
      <c r="O268" s="85"/>
      <c r="P268" s="214">
        <f>O268*H268</f>
        <v>0</v>
      </c>
      <c r="Q268" s="214">
        <v>0.038289999999999998</v>
      </c>
      <c r="R268" s="214">
        <f>Q268*H268</f>
        <v>0.11487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200</v>
      </c>
      <c r="AT268" s="216" t="s">
        <v>223</v>
      </c>
      <c r="AU268" s="216" t="s">
        <v>79</v>
      </c>
      <c r="AY268" s="18" t="s">
        <v>142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77</v>
      </c>
      <c r="BK268" s="217">
        <f>ROUND(I268*H268,2)</f>
        <v>0</v>
      </c>
      <c r="BL268" s="18" t="s">
        <v>149</v>
      </c>
      <c r="BM268" s="216" t="s">
        <v>454</v>
      </c>
    </row>
    <row r="269" s="13" customFormat="1">
      <c r="A269" s="13"/>
      <c r="B269" s="218"/>
      <c r="C269" s="219"/>
      <c r="D269" s="220" t="s">
        <v>151</v>
      </c>
      <c r="E269" s="221" t="s">
        <v>19</v>
      </c>
      <c r="F269" s="222" t="s">
        <v>167</v>
      </c>
      <c r="G269" s="219"/>
      <c r="H269" s="223">
        <v>3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9" t="s">
        <v>151</v>
      </c>
      <c r="AU269" s="229" t="s">
        <v>79</v>
      </c>
      <c r="AV269" s="13" t="s">
        <v>79</v>
      </c>
      <c r="AW269" s="13" t="s">
        <v>31</v>
      </c>
      <c r="AX269" s="13" t="s">
        <v>77</v>
      </c>
      <c r="AY269" s="229" t="s">
        <v>142</v>
      </c>
    </row>
    <row r="270" s="2" customFormat="1" ht="16.5" customHeight="1">
      <c r="A270" s="39"/>
      <c r="B270" s="40"/>
      <c r="C270" s="241" t="s">
        <v>455</v>
      </c>
      <c r="D270" s="241" t="s">
        <v>223</v>
      </c>
      <c r="E270" s="242" t="s">
        <v>456</v>
      </c>
      <c r="F270" s="243" t="s">
        <v>457</v>
      </c>
      <c r="G270" s="244" t="s">
        <v>147</v>
      </c>
      <c r="H270" s="245">
        <v>1</v>
      </c>
      <c r="I270" s="246"/>
      <c r="J270" s="247">
        <f>ROUND(I270*H270,2)</f>
        <v>0</v>
      </c>
      <c r="K270" s="243" t="s">
        <v>148</v>
      </c>
      <c r="L270" s="248"/>
      <c r="M270" s="249" t="s">
        <v>19</v>
      </c>
      <c r="N270" s="250" t="s">
        <v>40</v>
      </c>
      <c r="O270" s="85"/>
      <c r="P270" s="214">
        <f>O270*H270</f>
        <v>0</v>
      </c>
      <c r="Q270" s="214">
        <v>0.01908</v>
      </c>
      <c r="R270" s="214">
        <f>Q270*H270</f>
        <v>0.01908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200</v>
      </c>
      <c r="AT270" s="216" t="s">
        <v>223</v>
      </c>
      <c r="AU270" s="216" t="s">
        <v>79</v>
      </c>
      <c r="AY270" s="18" t="s">
        <v>142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77</v>
      </c>
      <c r="BK270" s="217">
        <f>ROUND(I270*H270,2)</f>
        <v>0</v>
      </c>
      <c r="BL270" s="18" t="s">
        <v>149</v>
      </c>
      <c r="BM270" s="216" t="s">
        <v>458</v>
      </c>
    </row>
    <row r="271" s="2" customFormat="1">
      <c r="A271" s="39"/>
      <c r="B271" s="40"/>
      <c r="C271" s="41"/>
      <c r="D271" s="220" t="s">
        <v>459</v>
      </c>
      <c r="E271" s="41"/>
      <c r="F271" s="261" t="s">
        <v>460</v>
      </c>
      <c r="G271" s="41"/>
      <c r="H271" s="41"/>
      <c r="I271" s="262"/>
      <c r="J271" s="41"/>
      <c r="K271" s="41"/>
      <c r="L271" s="45"/>
      <c r="M271" s="263"/>
      <c r="N271" s="264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459</v>
      </c>
      <c r="AU271" s="18" t="s">
        <v>79</v>
      </c>
    </row>
    <row r="272" s="2" customFormat="1" ht="16.5" customHeight="1">
      <c r="A272" s="39"/>
      <c r="B272" s="40"/>
      <c r="C272" s="241" t="s">
        <v>461</v>
      </c>
      <c r="D272" s="241" t="s">
        <v>223</v>
      </c>
      <c r="E272" s="242" t="s">
        <v>462</v>
      </c>
      <c r="F272" s="243" t="s">
        <v>463</v>
      </c>
      <c r="G272" s="244" t="s">
        <v>226</v>
      </c>
      <c r="H272" s="245">
        <v>1</v>
      </c>
      <c r="I272" s="246"/>
      <c r="J272" s="247">
        <f>ROUND(I272*H272,2)</f>
        <v>0</v>
      </c>
      <c r="K272" s="243" t="s">
        <v>148</v>
      </c>
      <c r="L272" s="248"/>
      <c r="M272" s="249" t="s">
        <v>19</v>
      </c>
      <c r="N272" s="250" t="s">
        <v>40</v>
      </c>
      <c r="O272" s="85"/>
      <c r="P272" s="214">
        <f>O272*H272</f>
        <v>0</v>
      </c>
      <c r="Q272" s="214">
        <v>0.038289999999999998</v>
      </c>
      <c r="R272" s="214">
        <f>Q272*H272</f>
        <v>0.038289999999999998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200</v>
      </c>
      <c r="AT272" s="216" t="s">
        <v>223</v>
      </c>
      <c r="AU272" s="216" t="s">
        <v>79</v>
      </c>
      <c r="AY272" s="18" t="s">
        <v>142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77</v>
      </c>
      <c r="BK272" s="217">
        <f>ROUND(I272*H272,2)</f>
        <v>0</v>
      </c>
      <c r="BL272" s="18" t="s">
        <v>149</v>
      </c>
      <c r="BM272" s="216" t="s">
        <v>464</v>
      </c>
    </row>
    <row r="273" s="13" customFormat="1">
      <c r="A273" s="13"/>
      <c r="B273" s="218"/>
      <c r="C273" s="219"/>
      <c r="D273" s="220" t="s">
        <v>151</v>
      </c>
      <c r="E273" s="221" t="s">
        <v>19</v>
      </c>
      <c r="F273" s="222" t="s">
        <v>77</v>
      </c>
      <c r="G273" s="219"/>
      <c r="H273" s="223">
        <v>1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9" t="s">
        <v>151</v>
      </c>
      <c r="AU273" s="229" t="s">
        <v>79</v>
      </c>
      <c r="AV273" s="13" t="s">
        <v>79</v>
      </c>
      <c r="AW273" s="13" t="s">
        <v>31</v>
      </c>
      <c r="AX273" s="13" t="s">
        <v>77</v>
      </c>
      <c r="AY273" s="229" t="s">
        <v>142</v>
      </c>
    </row>
    <row r="274" s="2" customFormat="1" ht="16.5" customHeight="1">
      <c r="A274" s="39"/>
      <c r="B274" s="40"/>
      <c r="C274" s="241" t="s">
        <v>465</v>
      </c>
      <c r="D274" s="241" t="s">
        <v>223</v>
      </c>
      <c r="E274" s="242" t="s">
        <v>466</v>
      </c>
      <c r="F274" s="243" t="s">
        <v>467</v>
      </c>
      <c r="G274" s="244" t="s">
        <v>226</v>
      </c>
      <c r="H274" s="245">
        <v>1</v>
      </c>
      <c r="I274" s="246"/>
      <c r="J274" s="247">
        <f>ROUND(I274*H274,2)</f>
        <v>0</v>
      </c>
      <c r="K274" s="243" t="s">
        <v>148</v>
      </c>
      <c r="L274" s="248"/>
      <c r="M274" s="249" t="s">
        <v>19</v>
      </c>
      <c r="N274" s="250" t="s">
        <v>40</v>
      </c>
      <c r="O274" s="85"/>
      <c r="P274" s="214">
        <f>O274*H274</f>
        <v>0</v>
      </c>
      <c r="Q274" s="214">
        <v>0.038289999999999998</v>
      </c>
      <c r="R274" s="214">
        <f>Q274*H274</f>
        <v>0.038289999999999998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200</v>
      </c>
      <c r="AT274" s="216" t="s">
        <v>223</v>
      </c>
      <c r="AU274" s="216" t="s">
        <v>79</v>
      </c>
      <c r="AY274" s="18" t="s">
        <v>142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77</v>
      </c>
      <c r="BK274" s="217">
        <f>ROUND(I274*H274,2)</f>
        <v>0</v>
      </c>
      <c r="BL274" s="18" t="s">
        <v>149</v>
      </c>
      <c r="BM274" s="216" t="s">
        <v>468</v>
      </c>
    </row>
    <row r="275" s="2" customFormat="1">
      <c r="A275" s="39"/>
      <c r="B275" s="40"/>
      <c r="C275" s="41"/>
      <c r="D275" s="220" t="s">
        <v>459</v>
      </c>
      <c r="E275" s="41"/>
      <c r="F275" s="261" t="s">
        <v>460</v>
      </c>
      <c r="G275" s="41"/>
      <c r="H275" s="41"/>
      <c r="I275" s="262"/>
      <c r="J275" s="41"/>
      <c r="K275" s="41"/>
      <c r="L275" s="45"/>
      <c r="M275" s="263"/>
      <c r="N275" s="264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459</v>
      </c>
      <c r="AU275" s="18" t="s">
        <v>79</v>
      </c>
    </row>
    <row r="276" s="2" customFormat="1" ht="16.5" customHeight="1">
      <c r="A276" s="39"/>
      <c r="B276" s="40"/>
      <c r="C276" s="241" t="s">
        <v>469</v>
      </c>
      <c r="D276" s="241" t="s">
        <v>223</v>
      </c>
      <c r="E276" s="242" t="s">
        <v>470</v>
      </c>
      <c r="F276" s="243" t="s">
        <v>471</v>
      </c>
      <c r="G276" s="244" t="s">
        <v>226</v>
      </c>
      <c r="H276" s="245">
        <v>1</v>
      </c>
      <c r="I276" s="246"/>
      <c r="J276" s="247">
        <f>ROUND(I276*H276,2)</f>
        <v>0</v>
      </c>
      <c r="K276" s="243" t="s">
        <v>148</v>
      </c>
      <c r="L276" s="248"/>
      <c r="M276" s="249" t="s">
        <v>19</v>
      </c>
      <c r="N276" s="250" t="s">
        <v>40</v>
      </c>
      <c r="O276" s="85"/>
      <c r="P276" s="214">
        <f>O276*H276</f>
        <v>0</v>
      </c>
      <c r="Q276" s="214">
        <v>0.023959999999999999</v>
      </c>
      <c r="R276" s="214">
        <f>Q276*H276</f>
        <v>0.023959999999999999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200</v>
      </c>
      <c r="AT276" s="216" t="s">
        <v>223</v>
      </c>
      <c r="AU276" s="216" t="s">
        <v>79</v>
      </c>
      <c r="AY276" s="18" t="s">
        <v>142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77</v>
      </c>
      <c r="BK276" s="217">
        <f>ROUND(I276*H276,2)</f>
        <v>0</v>
      </c>
      <c r="BL276" s="18" t="s">
        <v>149</v>
      </c>
      <c r="BM276" s="216" t="s">
        <v>472</v>
      </c>
    </row>
    <row r="277" s="2" customFormat="1" ht="16.5" customHeight="1">
      <c r="A277" s="39"/>
      <c r="B277" s="40"/>
      <c r="C277" s="241" t="s">
        <v>473</v>
      </c>
      <c r="D277" s="241" t="s">
        <v>223</v>
      </c>
      <c r="E277" s="242" t="s">
        <v>474</v>
      </c>
      <c r="F277" s="243" t="s">
        <v>475</v>
      </c>
      <c r="G277" s="244" t="s">
        <v>226</v>
      </c>
      <c r="H277" s="245">
        <v>1</v>
      </c>
      <c r="I277" s="246"/>
      <c r="J277" s="247">
        <f>ROUND(I277*H277,2)</f>
        <v>0</v>
      </c>
      <c r="K277" s="243" t="s">
        <v>148</v>
      </c>
      <c r="L277" s="248"/>
      <c r="M277" s="249" t="s">
        <v>19</v>
      </c>
      <c r="N277" s="250" t="s">
        <v>40</v>
      </c>
      <c r="O277" s="85"/>
      <c r="P277" s="214">
        <f>O277*H277</f>
        <v>0</v>
      </c>
      <c r="Q277" s="214">
        <v>0.02521</v>
      </c>
      <c r="R277" s="214">
        <f>Q277*H277</f>
        <v>0.02521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200</v>
      </c>
      <c r="AT277" s="216" t="s">
        <v>223</v>
      </c>
      <c r="AU277" s="216" t="s">
        <v>79</v>
      </c>
      <c r="AY277" s="18" t="s">
        <v>142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77</v>
      </c>
      <c r="BK277" s="217">
        <f>ROUND(I277*H277,2)</f>
        <v>0</v>
      </c>
      <c r="BL277" s="18" t="s">
        <v>149</v>
      </c>
      <c r="BM277" s="216" t="s">
        <v>476</v>
      </c>
    </row>
    <row r="278" s="12" customFormat="1" ht="22.8" customHeight="1">
      <c r="A278" s="12"/>
      <c r="B278" s="189"/>
      <c r="C278" s="190"/>
      <c r="D278" s="191" t="s">
        <v>68</v>
      </c>
      <c r="E278" s="203" t="s">
        <v>207</v>
      </c>
      <c r="F278" s="203" t="s">
        <v>477</v>
      </c>
      <c r="G278" s="190"/>
      <c r="H278" s="190"/>
      <c r="I278" s="193"/>
      <c r="J278" s="204">
        <f>BK278</f>
        <v>0</v>
      </c>
      <c r="K278" s="190"/>
      <c r="L278" s="195"/>
      <c r="M278" s="196"/>
      <c r="N278" s="197"/>
      <c r="O278" s="197"/>
      <c r="P278" s="198">
        <f>SUM(P279:P297)</f>
        <v>0</v>
      </c>
      <c r="Q278" s="197"/>
      <c r="R278" s="198">
        <f>SUM(R279:R297)</f>
        <v>6.6013309000000007</v>
      </c>
      <c r="S278" s="197"/>
      <c r="T278" s="199">
        <f>SUM(T279:T297)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0" t="s">
        <v>77</v>
      </c>
      <c r="AT278" s="201" t="s">
        <v>68</v>
      </c>
      <c r="AU278" s="201" t="s">
        <v>77</v>
      </c>
      <c r="AY278" s="200" t="s">
        <v>142</v>
      </c>
      <c r="BK278" s="202">
        <f>SUM(BK279:BK297)</f>
        <v>0</v>
      </c>
    </row>
    <row r="279" s="2" customFormat="1">
      <c r="A279" s="39"/>
      <c r="B279" s="40"/>
      <c r="C279" s="205" t="s">
        <v>478</v>
      </c>
      <c r="D279" s="205" t="s">
        <v>144</v>
      </c>
      <c r="E279" s="206" t="s">
        <v>479</v>
      </c>
      <c r="F279" s="207" t="s">
        <v>480</v>
      </c>
      <c r="G279" s="208" t="s">
        <v>249</v>
      </c>
      <c r="H279" s="209">
        <v>2.5499999999999998</v>
      </c>
      <c r="I279" s="210"/>
      <c r="J279" s="211">
        <f>ROUND(I279*H279,2)</f>
        <v>0</v>
      </c>
      <c r="K279" s="207" t="s">
        <v>148</v>
      </c>
      <c r="L279" s="45"/>
      <c r="M279" s="212" t="s">
        <v>19</v>
      </c>
      <c r="N279" s="213" t="s">
        <v>40</v>
      </c>
      <c r="O279" s="85"/>
      <c r="P279" s="214">
        <f>O279*H279</f>
        <v>0</v>
      </c>
      <c r="Q279" s="214">
        <v>0.095990000000000006</v>
      </c>
      <c r="R279" s="214">
        <f>Q279*H279</f>
        <v>0.24477450000000001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149</v>
      </c>
      <c r="AT279" s="216" t="s">
        <v>144</v>
      </c>
      <c r="AU279" s="216" t="s">
        <v>79</v>
      </c>
      <c r="AY279" s="18" t="s">
        <v>142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77</v>
      </c>
      <c r="BK279" s="217">
        <f>ROUND(I279*H279,2)</f>
        <v>0</v>
      </c>
      <c r="BL279" s="18" t="s">
        <v>149</v>
      </c>
      <c r="BM279" s="216" t="s">
        <v>481</v>
      </c>
    </row>
    <row r="280" s="2" customFormat="1">
      <c r="A280" s="39"/>
      <c r="B280" s="40"/>
      <c r="C280" s="205" t="s">
        <v>482</v>
      </c>
      <c r="D280" s="205" t="s">
        <v>144</v>
      </c>
      <c r="E280" s="206" t="s">
        <v>479</v>
      </c>
      <c r="F280" s="207" t="s">
        <v>480</v>
      </c>
      <c r="G280" s="208" t="s">
        <v>249</v>
      </c>
      <c r="H280" s="209">
        <v>40.5</v>
      </c>
      <c r="I280" s="210"/>
      <c r="J280" s="211">
        <f>ROUND(I280*H280,2)</f>
        <v>0</v>
      </c>
      <c r="K280" s="207" t="s">
        <v>148</v>
      </c>
      <c r="L280" s="45"/>
      <c r="M280" s="212" t="s">
        <v>19</v>
      </c>
      <c r="N280" s="213" t="s">
        <v>40</v>
      </c>
      <c r="O280" s="85"/>
      <c r="P280" s="214">
        <f>O280*H280</f>
        <v>0</v>
      </c>
      <c r="Q280" s="214">
        <v>0.095990000000000006</v>
      </c>
      <c r="R280" s="214">
        <f>Q280*H280</f>
        <v>3.8875950000000001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149</v>
      </c>
      <c r="AT280" s="216" t="s">
        <v>144</v>
      </c>
      <c r="AU280" s="216" t="s">
        <v>79</v>
      </c>
      <c r="AY280" s="18" t="s">
        <v>142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77</v>
      </c>
      <c r="BK280" s="217">
        <f>ROUND(I280*H280,2)</f>
        <v>0</v>
      </c>
      <c r="BL280" s="18" t="s">
        <v>149</v>
      </c>
      <c r="BM280" s="216" t="s">
        <v>483</v>
      </c>
    </row>
    <row r="281" s="13" customFormat="1">
      <c r="A281" s="13"/>
      <c r="B281" s="218"/>
      <c r="C281" s="219"/>
      <c r="D281" s="220" t="s">
        <v>151</v>
      </c>
      <c r="E281" s="221" t="s">
        <v>19</v>
      </c>
      <c r="F281" s="222" t="s">
        <v>484</v>
      </c>
      <c r="G281" s="219"/>
      <c r="H281" s="223">
        <v>22.399999999999999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9" t="s">
        <v>151</v>
      </c>
      <c r="AU281" s="229" t="s">
        <v>79</v>
      </c>
      <c r="AV281" s="13" t="s">
        <v>79</v>
      </c>
      <c r="AW281" s="13" t="s">
        <v>31</v>
      </c>
      <c r="AX281" s="13" t="s">
        <v>69</v>
      </c>
      <c r="AY281" s="229" t="s">
        <v>142</v>
      </c>
    </row>
    <row r="282" s="13" customFormat="1">
      <c r="A282" s="13"/>
      <c r="B282" s="218"/>
      <c r="C282" s="219"/>
      <c r="D282" s="220" t="s">
        <v>151</v>
      </c>
      <c r="E282" s="221" t="s">
        <v>19</v>
      </c>
      <c r="F282" s="222" t="s">
        <v>485</v>
      </c>
      <c r="G282" s="219"/>
      <c r="H282" s="223">
        <v>18.100000000000001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9" t="s">
        <v>151</v>
      </c>
      <c r="AU282" s="229" t="s">
        <v>79</v>
      </c>
      <c r="AV282" s="13" t="s">
        <v>79</v>
      </c>
      <c r="AW282" s="13" t="s">
        <v>31</v>
      </c>
      <c r="AX282" s="13" t="s">
        <v>69</v>
      </c>
      <c r="AY282" s="229" t="s">
        <v>142</v>
      </c>
    </row>
    <row r="283" s="14" customFormat="1">
      <c r="A283" s="14"/>
      <c r="B283" s="230"/>
      <c r="C283" s="231"/>
      <c r="D283" s="220" t="s">
        <v>151</v>
      </c>
      <c r="E283" s="232" t="s">
        <v>19</v>
      </c>
      <c r="F283" s="233" t="s">
        <v>174</v>
      </c>
      <c r="G283" s="231"/>
      <c r="H283" s="234">
        <v>40.5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0" t="s">
        <v>151</v>
      </c>
      <c r="AU283" s="240" t="s">
        <v>79</v>
      </c>
      <c r="AV283" s="14" t="s">
        <v>149</v>
      </c>
      <c r="AW283" s="14" t="s">
        <v>31</v>
      </c>
      <c r="AX283" s="14" t="s">
        <v>77</v>
      </c>
      <c r="AY283" s="240" t="s">
        <v>142</v>
      </c>
    </row>
    <row r="284" s="2" customFormat="1" ht="16.5" customHeight="1">
      <c r="A284" s="39"/>
      <c r="B284" s="40"/>
      <c r="C284" s="241" t="s">
        <v>486</v>
      </c>
      <c r="D284" s="241" t="s">
        <v>223</v>
      </c>
      <c r="E284" s="242" t="s">
        <v>487</v>
      </c>
      <c r="F284" s="243" t="s">
        <v>488</v>
      </c>
      <c r="G284" s="244" t="s">
        <v>249</v>
      </c>
      <c r="H284" s="245">
        <v>41.310000000000002</v>
      </c>
      <c r="I284" s="246"/>
      <c r="J284" s="247">
        <f>ROUND(I284*H284,2)</f>
        <v>0</v>
      </c>
      <c r="K284" s="243" t="s">
        <v>148</v>
      </c>
      <c r="L284" s="248"/>
      <c r="M284" s="249" t="s">
        <v>19</v>
      </c>
      <c r="N284" s="250" t="s">
        <v>40</v>
      </c>
      <c r="O284" s="85"/>
      <c r="P284" s="214">
        <f>O284*H284</f>
        <v>0</v>
      </c>
      <c r="Q284" s="214">
        <v>0.056120000000000003</v>
      </c>
      <c r="R284" s="214">
        <f>Q284*H284</f>
        <v>2.3183172000000001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200</v>
      </c>
      <c r="AT284" s="216" t="s">
        <v>223</v>
      </c>
      <c r="AU284" s="216" t="s">
        <v>79</v>
      </c>
      <c r="AY284" s="18" t="s">
        <v>142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77</v>
      </c>
      <c r="BK284" s="217">
        <f>ROUND(I284*H284,2)</f>
        <v>0</v>
      </c>
      <c r="BL284" s="18" t="s">
        <v>149</v>
      </c>
      <c r="BM284" s="216" t="s">
        <v>489</v>
      </c>
    </row>
    <row r="285" s="13" customFormat="1">
      <c r="A285" s="13"/>
      <c r="B285" s="218"/>
      <c r="C285" s="219"/>
      <c r="D285" s="220" t="s">
        <v>151</v>
      </c>
      <c r="E285" s="219"/>
      <c r="F285" s="222" t="s">
        <v>490</v>
      </c>
      <c r="G285" s="219"/>
      <c r="H285" s="223">
        <v>41.310000000000002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9" t="s">
        <v>151</v>
      </c>
      <c r="AU285" s="229" t="s">
        <v>79</v>
      </c>
      <c r="AV285" s="13" t="s">
        <v>79</v>
      </c>
      <c r="AW285" s="13" t="s">
        <v>4</v>
      </c>
      <c r="AX285" s="13" t="s">
        <v>77</v>
      </c>
      <c r="AY285" s="229" t="s">
        <v>142</v>
      </c>
    </row>
    <row r="286" s="2" customFormat="1" ht="16.5" customHeight="1">
      <c r="A286" s="39"/>
      <c r="B286" s="40"/>
      <c r="C286" s="205" t="s">
        <v>491</v>
      </c>
      <c r="D286" s="205" t="s">
        <v>144</v>
      </c>
      <c r="E286" s="206" t="s">
        <v>492</v>
      </c>
      <c r="F286" s="207" t="s">
        <v>493</v>
      </c>
      <c r="G286" s="208" t="s">
        <v>494</v>
      </c>
      <c r="H286" s="209">
        <v>10</v>
      </c>
      <c r="I286" s="210"/>
      <c r="J286" s="211">
        <f>ROUND(I286*H286,2)</f>
        <v>0</v>
      </c>
      <c r="K286" s="207" t="s">
        <v>148</v>
      </c>
      <c r="L286" s="45"/>
      <c r="M286" s="212" t="s">
        <v>19</v>
      </c>
      <c r="N286" s="213" t="s">
        <v>40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149</v>
      </c>
      <c r="AT286" s="216" t="s">
        <v>144</v>
      </c>
      <c r="AU286" s="216" t="s">
        <v>79</v>
      </c>
      <c r="AY286" s="18" t="s">
        <v>142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77</v>
      </c>
      <c r="BK286" s="217">
        <f>ROUND(I286*H286,2)</f>
        <v>0</v>
      </c>
      <c r="BL286" s="18" t="s">
        <v>149</v>
      </c>
      <c r="BM286" s="216" t="s">
        <v>495</v>
      </c>
    </row>
    <row r="287" s="13" customFormat="1">
      <c r="A287" s="13"/>
      <c r="B287" s="218"/>
      <c r="C287" s="219"/>
      <c r="D287" s="220" t="s">
        <v>151</v>
      </c>
      <c r="E287" s="221" t="s">
        <v>19</v>
      </c>
      <c r="F287" s="222" t="s">
        <v>211</v>
      </c>
      <c r="G287" s="219"/>
      <c r="H287" s="223">
        <v>10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9" t="s">
        <v>151</v>
      </c>
      <c r="AU287" s="229" t="s">
        <v>79</v>
      </c>
      <c r="AV287" s="13" t="s">
        <v>79</v>
      </c>
      <c r="AW287" s="13" t="s">
        <v>31</v>
      </c>
      <c r="AX287" s="13" t="s">
        <v>77</v>
      </c>
      <c r="AY287" s="229" t="s">
        <v>142</v>
      </c>
    </row>
    <row r="288" s="2" customFormat="1" ht="16.5" customHeight="1">
      <c r="A288" s="39"/>
      <c r="B288" s="40"/>
      <c r="C288" s="205" t="s">
        <v>496</v>
      </c>
      <c r="D288" s="205" t="s">
        <v>144</v>
      </c>
      <c r="E288" s="206" t="s">
        <v>497</v>
      </c>
      <c r="F288" s="207" t="s">
        <v>498</v>
      </c>
      <c r="G288" s="208" t="s">
        <v>494</v>
      </c>
      <c r="H288" s="209">
        <v>18</v>
      </c>
      <c r="I288" s="210"/>
      <c r="J288" s="211">
        <f>ROUND(I288*H288,2)</f>
        <v>0</v>
      </c>
      <c r="K288" s="207" t="s">
        <v>148</v>
      </c>
      <c r="L288" s="45"/>
      <c r="M288" s="212" t="s">
        <v>19</v>
      </c>
      <c r="N288" s="213" t="s">
        <v>40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149</v>
      </c>
      <c r="AT288" s="216" t="s">
        <v>144</v>
      </c>
      <c r="AU288" s="216" t="s">
        <v>79</v>
      </c>
      <c r="AY288" s="18" t="s">
        <v>142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77</v>
      </c>
      <c r="BK288" s="217">
        <f>ROUND(I288*H288,2)</f>
        <v>0</v>
      </c>
      <c r="BL288" s="18" t="s">
        <v>149</v>
      </c>
      <c r="BM288" s="216" t="s">
        <v>499</v>
      </c>
    </row>
    <row r="289" s="2" customFormat="1" ht="16.5" customHeight="1">
      <c r="A289" s="39"/>
      <c r="B289" s="40"/>
      <c r="C289" s="205" t="s">
        <v>500</v>
      </c>
      <c r="D289" s="205" t="s">
        <v>144</v>
      </c>
      <c r="E289" s="206" t="s">
        <v>501</v>
      </c>
      <c r="F289" s="207" t="s">
        <v>502</v>
      </c>
      <c r="G289" s="208" t="s">
        <v>494</v>
      </c>
      <c r="H289" s="209">
        <v>10</v>
      </c>
      <c r="I289" s="210"/>
      <c r="J289" s="211">
        <f>ROUND(I289*H289,2)</f>
        <v>0</v>
      </c>
      <c r="K289" s="207" t="s">
        <v>148</v>
      </c>
      <c r="L289" s="45"/>
      <c r="M289" s="212" t="s">
        <v>19</v>
      </c>
      <c r="N289" s="213" t="s">
        <v>40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149</v>
      </c>
      <c r="AT289" s="216" t="s">
        <v>144</v>
      </c>
      <c r="AU289" s="216" t="s">
        <v>79</v>
      </c>
      <c r="AY289" s="18" t="s">
        <v>142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77</v>
      </c>
      <c r="BK289" s="217">
        <f>ROUND(I289*H289,2)</f>
        <v>0</v>
      </c>
      <c r="BL289" s="18" t="s">
        <v>149</v>
      </c>
      <c r="BM289" s="216" t="s">
        <v>503</v>
      </c>
    </row>
    <row r="290" s="2" customFormat="1" ht="16.5" customHeight="1">
      <c r="A290" s="39"/>
      <c r="B290" s="40"/>
      <c r="C290" s="205" t="s">
        <v>504</v>
      </c>
      <c r="D290" s="205" t="s">
        <v>144</v>
      </c>
      <c r="E290" s="206" t="s">
        <v>505</v>
      </c>
      <c r="F290" s="207" t="s">
        <v>506</v>
      </c>
      <c r="G290" s="208" t="s">
        <v>494</v>
      </c>
      <c r="H290" s="209">
        <v>18</v>
      </c>
      <c r="I290" s="210"/>
      <c r="J290" s="211">
        <f>ROUND(I290*H290,2)</f>
        <v>0</v>
      </c>
      <c r="K290" s="207" t="s">
        <v>148</v>
      </c>
      <c r="L290" s="45"/>
      <c r="M290" s="212" t="s">
        <v>19</v>
      </c>
      <c r="N290" s="213" t="s">
        <v>40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149</v>
      </c>
      <c r="AT290" s="216" t="s">
        <v>144</v>
      </c>
      <c r="AU290" s="216" t="s">
        <v>79</v>
      </c>
      <c r="AY290" s="18" t="s">
        <v>142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77</v>
      </c>
      <c r="BK290" s="217">
        <f>ROUND(I290*H290,2)</f>
        <v>0</v>
      </c>
      <c r="BL290" s="18" t="s">
        <v>149</v>
      </c>
      <c r="BM290" s="216" t="s">
        <v>507</v>
      </c>
    </row>
    <row r="291" s="2" customFormat="1">
      <c r="A291" s="39"/>
      <c r="B291" s="40"/>
      <c r="C291" s="205" t="s">
        <v>508</v>
      </c>
      <c r="D291" s="205" t="s">
        <v>144</v>
      </c>
      <c r="E291" s="206" t="s">
        <v>509</v>
      </c>
      <c r="F291" s="207" t="s">
        <v>510</v>
      </c>
      <c r="G291" s="208" t="s">
        <v>147</v>
      </c>
      <c r="H291" s="209">
        <v>39.954999999999998</v>
      </c>
      <c r="I291" s="210"/>
      <c r="J291" s="211">
        <f>ROUND(I291*H291,2)</f>
        <v>0</v>
      </c>
      <c r="K291" s="207" t="s">
        <v>148</v>
      </c>
      <c r="L291" s="45"/>
      <c r="M291" s="212" t="s">
        <v>19</v>
      </c>
      <c r="N291" s="213" t="s">
        <v>40</v>
      </c>
      <c r="O291" s="85"/>
      <c r="P291" s="214">
        <f>O291*H291</f>
        <v>0</v>
      </c>
      <c r="Q291" s="214">
        <v>4.0000000000000003E-05</v>
      </c>
      <c r="R291" s="214">
        <f>Q291*H291</f>
        <v>0.0015982000000000001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149</v>
      </c>
      <c r="AT291" s="216" t="s">
        <v>144</v>
      </c>
      <c r="AU291" s="216" t="s">
        <v>79</v>
      </c>
      <c r="AY291" s="18" t="s">
        <v>142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77</v>
      </c>
      <c r="BK291" s="217">
        <f>ROUND(I291*H291,2)</f>
        <v>0</v>
      </c>
      <c r="BL291" s="18" t="s">
        <v>149</v>
      </c>
      <c r="BM291" s="216" t="s">
        <v>511</v>
      </c>
    </row>
    <row r="292" s="13" customFormat="1">
      <c r="A292" s="13"/>
      <c r="B292" s="218"/>
      <c r="C292" s="219"/>
      <c r="D292" s="220" t="s">
        <v>151</v>
      </c>
      <c r="E292" s="221" t="s">
        <v>19</v>
      </c>
      <c r="F292" s="222" t="s">
        <v>512</v>
      </c>
      <c r="G292" s="219"/>
      <c r="H292" s="223">
        <v>39.954999999999998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9" t="s">
        <v>151</v>
      </c>
      <c r="AU292" s="229" t="s">
        <v>79</v>
      </c>
      <c r="AV292" s="13" t="s">
        <v>79</v>
      </c>
      <c r="AW292" s="13" t="s">
        <v>31</v>
      </c>
      <c r="AX292" s="13" t="s">
        <v>77</v>
      </c>
      <c r="AY292" s="229" t="s">
        <v>142</v>
      </c>
    </row>
    <row r="293" s="2" customFormat="1">
      <c r="A293" s="39"/>
      <c r="B293" s="40"/>
      <c r="C293" s="205" t="s">
        <v>513</v>
      </c>
      <c r="D293" s="205" t="s">
        <v>144</v>
      </c>
      <c r="E293" s="206" t="s">
        <v>514</v>
      </c>
      <c r="F293" s="207" t="s">
        <v>515</v>
      </c>
      <c r="G293" s="208" t="s">
        <v>226</v>
      </c>
      <c r="H293" s="209">
        <v>16</v>
      </c>
      <c r="I293" s="210"/>
      <c r="J293" s="211">
        <f>ROUND(I293*H293,2)</f>
        <v>0</v>
      </c>
      <c r="K293" s="207" t="s">
        <v>148</v>
      </c>
      <c r="L293" s="45"/>
      <c r="M293" s="212" t="s">
        <v>19</v>
      </c>
      <c r="N293" s="213" t="s">
        <v>40</v>
      </c>
      <c r="O293" s="85"/>
      <c r="P293" s="214">
        <f>O293*H293</f>
        <v>0</v>
      </c>
      <c r="Q293" s="214">
        <v>1.0000000000000001E-05</v>
      </c>
      <c r="R293" s="214">
        <f>Q293*H293</f>
        <v>0.00016000000000000001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149</v>
      </c>
      <c r="AT293" s="216" t="s">
        <v>144</v>
      </c>
      <c r="AU293" s="216" t="s">
        <v>79</v>
      </c>
      <c r="AY293" s="18" t="s">
        <v>142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77</v>
      </c>
      <c r="BK293" s="217">
        <f>ROUND(I293*H293,2)</f>
        <v>0</v>
      </c>
      <c r="BL293" s="18" t="s">
        <v>149</v>
      </c>
      <c r="BM293" s="216" t="s">
        <v>516</v>
      </c>
    </row>
    <row r="294" s="13" customFormat="1">
      <c r="A294" s="13"/>
      <c r="B294" s="218"/>
      <c r="C294" s="219"/>
      <c r="D294" s="220" t="s">
        <v>151</v>
      </c>
      <c r="E294" s="221" t="s">
        <v>19</v>
      </c>
      <c r="F294" s="222" t="s">
        <v>517</v>
      </c>
      <c r="G294" s="219"/>
      <c r="H294" s="223">
        <v>16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9" t="s">
        <v>151</v>
      </c>
      <c r="AU294" s="229" t="s">
        <v>79</v>
      </c>
      <c r="AV294" s="13" t="s">
        <v>79</v>
      </c>
      <c r="AW294" s="13" t="s">
        <v>31</v>
      </c>
      <c r="AX294" s="13" t="s">
        <v>77</v>
      </c>
      <c r="AY294" s="229" t="s">
        <v>142</v>
      </c>
    </row>
    <row r="295" s="2" customFormat="1" ht="16.5" customHeight="1">
      <c r="A295" s="39"/>
      <c r="B295" s="40"/>
      <c r="C295" s="205" t="s">
        <v>518</v>
      </c>
      <c r="D295" s="205" t="s">
        <v>144</v>
      </c>
      <c r="E295" s="206" t="s">
        <v>519</v>
      </c>
      <c r="F295" s="207" t="s">
        <v>520</v>
      </c>
      <c r="G295" s="208" t="s">
        <v>147</v>
      </c>
      <c r="H295" s="209">
        <v>12.324999999999999</v>
      </c>
      <c r="I295" s="210"/>
      <c r="J295" s="211">
        <f>ROUND(I295*H295,2)</f>
        <v>0</v>
      </c>
      <c r="K295" s="207" t="s">
        <v>148</v>
      </c>
      <c r="L295" s="45"/>
      <c r="M295" s="212" t="s">
        <v>19</v>
      </c>
      <c r="N295" s="213" t="s">
        <v>40</v>
      </c>
      <c r="O295" s="85"/>
      <c r="P295" s="214">
        <f>O295*H295</f>
        <v>0</v>
      </c>
      <c r="Q295" s="214">
        <v>0.012080000000000001</v>
      </c>
      <c r="R295" s="214">
        <f>Q295*H295</f>
        <v>0.14888599999999999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149</v>
      </c>
      <c r="AT295" s="216" t="s">
        <v>144</v>
      </c>
      <c r="AU295" s="216" t="s">
        <v>79</v>
      </c>
      <c r="AY295" s="18" t="s">
        <v>142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77</v>
      </c>
      <c r="BK295" s="217">
        <f>ROUND(I295*H295,2)</f>
        <v>0</v>
      </c>
      <c r="BL295" s="18" t="s">
        <v>149</v>
      </c>
      <c r="BM295" s="216" t="s">
        <v>521</v>
      </c>
    </row>
    <row r="296" s="13" customFormat="1">
      <c r="A296" s="13"/>
      <c r="B296" s="218"/>
      <c r="C296" s="219"/>
      <c r="D296" s="220" t="s">
        <v>151</v>
      </c>
      <c r="E296" s="221" t="s">
        <v>19</v>
      </c>
      <c r="F296" s="222" t="s">
        <v>522</v>
      </c>
      <c r="G296" s="219"/>
      <c r="H296" s="223">
        <v>12.324999999999999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9" t="s">
        <v>151</v>
      </c>
      <c r="AU296" s="229" t="s">
        <v>79</v>
      </c>
      <c r="AV296" s="13" t="s">
        <v>79</v>
      </c>
      <c r="AW296" s="13" t="s">
        <v>31</v>
      </c>
      <c r="AX296" s="13" t="s">
        <v>77</v>
      </c>
      <c r="AY296" s="229" t="s">
        <v>142</v>
      </c>
    </row>
    <row r="297" s="2" customFormat="1" ht="16.5" customHeight="1">
      <c r="A297" s="39"/>
      <c r="B297" s="40"/>
      <c r="C297" s="205" t="s">
        <v>523</v>
      </c>
      <c r="D297" s="205" t="s">
        <v>144</v>
      </c>
      <c r="E297" s="206" t="s">
        <v>524</v>
      </c>
      <c r="F297" s="207" t="s">
        <v>525</v>
      </c>
      <c r="G297" s="208" t="s">
        <v>147</v>
      </c>
      <c r="H297" s="209">
        <v>12.324999999999999</v>
      </c>
      <c r="I297" s="210"/>
      <c r="J297" s="211">
        <f>ROUND(I297*H297,2)</f>
        <v>0</v>
      </c>
      <c r="K297" s="207" t="s">
        <v>148</v>
      </c>
      <c r="L297" s="45"/>
      <c r="M297" s="212" t="s">
        <v>19</v>
      </c>
      <c r="N297" s="213" t="s">
        <v>40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149</v>
      </c>
      <c r="AT297" s="216" t="s">
        <v>144</v>
      </c>
      <c r="AU297" s="216" t="s">
        <v>79</v>
      </c>
      <c r="AY297" s="18" t="s">
        <v>142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77</v>
      </c>
      <c r="BK297" s="217">
        <f>ROUND(I297*H297,2)</f>
        <v>0</v>
      </c>
      <c r="BL297" s="18" t="s">
        <v>149</v>
      </c>
      <c r="BM297" s="216" t="s">
        <v>526</v>
      </c>
    </row>
    <row r="298" s="12" customFormat="1" ht="22.8" customHeight="1">
      <c r="A298" s="12"/>
      <c r="B298" s="189"/>
      <c r="C298" s="190"/>
      <c r="D298" s="191" t="s">
        <v>68</v>
      </c>
      <c r="E298" s="203" t="s">
        <v>527</v>
      </c>
      <c r="F298" s="203" t="s">
        <v>528</v>
      </c>
      <c r="G298" s="190"/>
      <c r="H298" s="190"/>
      <c r="I298" s="193"/>
      <c r="J298" s="204">
        <f>BK298</f>
        <v>0</v>
      </c>
      <c r="K298" s="190"/>
      <c r="L298" s="195"/>
      <c r="M298" s="196"/>
      <c r="N298" s="197"/>
      <c r="O298" s="197"/>
      <c r="P298" s="198">
        <f>P299</f>
        <v>0</v>
      </c>
      <c r="Q298" s="197"/>
      <c r="R298" s="198">
        <f>R299</f>
        <v>0</v>
      </c>
      <c r="S298" s="197"/>
      <c r="T298" s="199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0" t="s">
        <v>77</v>
      </c>
      <c r="AT298" s="201" t="s">
        <v>68</v>
      </c>
      <c r="AU298" s="201" t="s">
        <v>77</v>
      </c>
      <c r="AY298" s="200" t="s">
        <v>142</v>
      </c>
      <c r="BK298" s="202">
        <f>BK299</f>
        <v>0</v>
      </c>
    </row>
    <row r="299" s="2" customFormat="1" ht="33" customHeight="1">
      <c r="A299" s="39"/>
      <c r="B299" s="40"/>
      <c r="C299" s="205" t="s">
        <v>529</v>
      </c>
      <c r="D299" s="205" t="s">
        <v>144</v>
      </c>
      <c r="E299" s="206" t="s">
        <v>530</v>
      </c>
      <c r="F299" s="207" t="s">
        <v>531</v>
      </c>
      <c r="G299" s="208" t="s">
        <v>190</v>
      </c>
      <c r="H299" s="209">
        <v>232.33199999999999</v>
      </c>
      <c r="I299" s="210"/>
      <c r="J299" s="211">
        <f>ROUND(I299*H299,2)</f>
        <v>0</v>
      </c>
      <c r="K299" s="207" t="s">
        <v>148</v>
      </c>
      <c r="L299" s="45"/>
      <c r="M299" s="212" t="s">
        <v>19</v>
      </c>
      <c r="N299" s="213" t="s">
        <v>40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149</v>
      </c>
      <c r="AT299" s="216" t="s">
        <v>144</v>
      </c>
      <c r="AU299" s="216" t="s">
        <v>79</v>
      </c>
      <c r="AY299" s="18" t="s">
        <v>142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77</v>
      </c>
      <c r="BK299" s="217">
        <f>ROUND(I299*H299,2)</f>
        <v>0</v>
      </c>
      <c r="BL299" s="18" t="s">
        <v>149</v>
      </c>
      <c r="BM299" s="216" t="s">
        <v>532</v>
      </c>
    </row>
    <row r="300" s="12" customFormat="1" ht="25.92" customHeight="1">
      <c r="A300" s="12"/>
      <c r="B300" s="189"/>
      <c r="C300" s="190"/>
      <c r="D300" s="191" t="s">
        <v>68</v>
      </c>
      <c r="E300" s="192" t="s">
        <v>533</v>
      </c>
      <c r="F300" s="192" t="s">
        <v>534</v>
      </c>
      <c r="G300" s="190"/>
      <c r="H300" s="190"/>
      <c r="I300" s="193"/>
      <c r="J300" s="194">
        <f>BK300</f>
        <v>0</v>
      </c>
      <c r="K300" s="190"/>
      <c r="L300" s="195"/>
      <c r="M300" s="196"/>
      <c r="N300" s="197"/>
      <c r="O300" s="197"/>
      <c r="P300" s="198">
        <f>P301+P320+P356+P415+P425+P446+P456+P465+P490+P568+P581</f>
        <v>0</v>
      </c>
      <c r="Q300" s="197"/>
      <c r="R300" s="198">
        <f>R301+R320+R356+R415+R425+R446+R456+R465+R490+R568+R581</f>
        <v>13.85185815</v>
      </c>
      <c r="S300" s="197"/>
      <c r="T300" s="199">
        <f>T301+T320+T356+T415+T425+T446+T456+T465+T490+T568+T581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0" t="s">
        <v>79</v>
      </c>
      <c r="AT300" s="201" t="s">
        <v>68</v>
      </c>
      <c r="AU300" s="201" t="s">
        <v>69</v>
      </c>
      <c r="AY300" s="200" t="s">
        <v>142</v>
      </c>
      <c r="BK300" s="202">
        <f>BK301+BK320+BK356+BK415+BK425+BK446+BK456+BK465+BK490+BK568+BK581</f>
        <v>0</v>
      </c>
    </row>
    <row r="301" s="12" customFormat="1" ht="22.8" customHeight="1">
      <c r="A301" s="12"/>
      <c r="B301" s="189"/>
      <c r="C301" s="190"/>
      <c r="D301" s="191" t="s">
        <v>68</v>
      </c>
      <c r="E301" s="203" t="s">
        <v>535</v>
      </c>
      <c r="F301" s="203" t="s">
        <v>536</v>
      </c>
      <c r="G301" s="190"/>
      <c r="H301" s="190"/>
      <c r="I301" s="193"/>
      <c r="J301" s="204">
        <f>BK301</f>
        <v>0</v>
      </c>
      <c r="K301" s="190"/>
      <c r="L301" s="195"/>
      <c r="M301" s="196"/>
      <c r="N301" s="197"/>
      <c r="O301" s="197"/>
      <c r="P301" s="198">
        <f>SUM(P302:P319)</f>
        <v>0</v>
      </c>
      <c r="Q301" s="197"/>
      <c r="R301" s="198">
        <f>SUM(R302:R319)</f>
        <v>0.58993800000000007</v>
      </c>
      <c r="S301" s="197"/>
      <c r="T301" s="199">
        <f>SUM(T302:T319)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0" t="s">
        <v>79</v>
      </c>
      <c r="AT301" s="201" t="s">
        <v>68</v>
      </c>
      <c r="AU301" s="201" t="s">
        <v>77</v>
      </c>
      <c r="AY301" s="200" t="s">
        <v>142</v>
      </c>
      <c r="BK301" s="202">
        <f>SUM(BK302:BK319)</f>
        <v>0</v>
      </c>
    </row>
    <row r="302" s="2" customFormat="1" ht="21.75" customHeight="1">
      <c r="A302" s="39"/>
      <c r="B302" s="40"/>
      <c r="C302" s="205" t="s">
        <v>537</v>
      </c>
      <c r="D302" s="205" t="s">
        <v>144</v>
      </c>
      <c r="E302" s="206" t="s">
        <v>538</v>
      </c>
      <c r="F302" s="207" t="s">
        <v>539</v>
      </c>
      <c r="G302" s="208" t="s">
        <v>147</v>
      </c>
      <c r="H302" s="209">
        <v>153</v>
      </c>
      <c r="I302" s="210"/>
      <c r="J302" s="211">
        <f>ROUND(I302*H302,2)</f>
        <v>0</v>
      </c>
      <c r="K302" s="207" t="s">
        <v>148</v>
      </c>
      <c r="L302" s="45"/>
      <c r="M302" s="212" t="s">
        <v>19</v>
      </c>
      <c r="N302" s="213" t="s">
        <v>40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246</v>
      </c>
      <c r="AT302" s="216" t="s">
        <v>144</v>
      </c>
      <c r="AU302" s="216" t="s">
        <v>79</v>
      </c>
      <c r="AY302" s="18" t="s">
        <v>142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77</v>
      </c>
      <c r="BK302" s="217">
        <f>ROUND(I302*H302,2)</f>
        <v>0</v>
      </c>
      <c r="BL302" s="18" t="s">
        <v>246</v>
      </c>
      <c r="BM302" s="216" t="s">
        <v>540</v>
      </c>
    </row>
    <row r="303" s="13" customFormat="1">
      <c r="A303" s="13"/>
      <c r="B303" s="218"/>
      <c r="C303" s="219"/>
      <c r="D303" s="220" t="s">
        <v>151</v>
      </c>
      <c r="E303" s="221" t="s">
        <v>19</v>
      </c>
      <c r="F303" s="222" t="s">
        <v>541</v>
      </c>
      <c r="G303" s="219"/>
      <c r="H303" s="223">
        <v>153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9" t="s">
        <v>151</v>
      </c>
      <c r="AU303" s="229" t="s">
        <v>79</v>
      </c>
      <c r="AV303" s="13" t="s">
        <v>79</v>
      </c>
      <c r="AW303" s="13" t="s">
        <v>31</v>
      </c>
      <c r="AX303" s="13" t="s">
        <v>77</v>
      </c>
      <c r="AY303" s="229" t="s">
        <v>142</v>
      </c>
    </row>
    <row r="304" s="2" customFormat="1" ht="16.5" customHeight="1">
      <c r="A304" s="39"/>
      <c r="B304" s="40"/>
      <c r="C304" s="241" t="s">
        <v>542</v>
      </c>
      <c r="D304" s="241" t="s">
        <v>223</v>
      </c>
      <c r="E304" s="242" t="s">
        <v>543</v>
      </c>
      <c r="F304" s="243" t="s">
        <v>544</v>
      </c>
      <c r="G304" s="244" t="s">
        <v>545</v>
      </c>
      <c r="H304" s="245">
        <v>160.65000000000001</v>
      </c>
      <c r="I304" s="246"/>
      <c r="J304" s="247">
        <f>ROUND(I304*H304,2)</f>
        <v>0</v>
      </c>
      <c r="K304" s="243" t="s">
        <v>148</v>
      </c>
      <c r="L304" s="248"/>
      <c r="M304" s="249" t="s">
        <v>19</v>
      </c>
      <c r="N304" s="250" t="s">
        <v>40</v>
      </c>
      <c r="O304" s="85"/>
      <c r="P304" s="214">
        <f>O304*H304</f>
        <v>0</v>
      </c>
      <c r="Q304" s="214">
        <v>0.001</v>
      </c>
      <c r="R304" s="214">
        <f>Q304*H304</f>
        <v>0.16065000000000002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344</v>
      </c>
      <c r="AT304" s="216" t="s">
        <v>223</v>
      </c>
      <c r="AU304" s="216" t="s">
        <v>79</v>
      </c>
      <c r="AY304" s="18" t="s">
        <v>142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77</v>
      </c>
      <c r="BK304" s="217">
        <f>ROUND(I304*H304,2)</f>
        <v>0</v>
      </c>
      <c r="BL304" s="18" t="s">
        <v>246</v>
      </c>
      <c r="BM304" s="216" t="s">
        <v>546</v>
      </c>
    </row>
    <row r="305" s="13" customFormat="1">
      <c r="A305" s="13"/>
      <c r="B305" s="218"/>
      <c r="C305" s="219"/>
      <c r="D305" s="220" t="s">
        <v>151</v>
      </c>
      <c r="E305" s="219"/>
      <c r="F305" s="222" t="s">
        <v>547</v>
      </c>
      <c r="G305" s="219"/>
      <c r="H305" s="223">
        <v>160.65000000000001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9" t="s">
        <v>151</v>
      </c>
      <c r="AU305" s="229" t="s">
        <v>79</v>
      </c>
      <c r="AV305" s="13" t="s">
        <v>79</v>
      </c>
      <c r="AW305" s="13" t="s">
        <v>4</v>
      </c>
      <c r="AX305" s="13" t="s">
        <v>77</v>
      </c>
      <c r="AY305" s="229" t="s">
        <v>142</v>
      </c>
    </row>
    <row r="306" s="2" customFormat="1" ht="21.75" customHeight="1">
      <c r="A306" s="39"/>
      <c r="B306" s="40"/>
      <c r="C306" s="205" t="s">
        <v>548</v>
      </c>
      <c r="D306" s="205" t="s">
        <v>144</v>
      </c>
      <c r="E306" s="206" t="s">
        <v>549</v>
      </c>
      <c r="F306" s="207" t="s">
        <v>550</v>
      </c>
      <c r="G306" s="208" t="s">
        <v>147</v>
      </c>
      <c r="H306" s="209">
        <v>214.56</v>
      </c>
      <c r="I306" s="210"/>
      <c r="J306" s="211">
        <f>ROUND(I306*H306,2)</f>
        <v>0</v>
      </c>
      <c r="K306" s="207" t="s">
        <v>148</v>
      </c>
      <c r="L306" s="45"/>
      <c r="M306" s="212" t="s">
        <v>19</v>
      </c>
      <c r="N306" s="213" t="s">
        <v>40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246</v>
      </c>
      <c r="AT306" s="216" t="s">
        <v>144</v>
      </c>
      <c r="AU306" s="216" t="s">
        <v>79</v>
      </c>
      <c r="AY306" s="18" t="s">
        <v>142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77</v>
      </c>
      <c r="BK306" s="217">
        <f>ROUND(I306*H306,2)</f>
        <v>0</v>
      </c>
      <c r="BL306" s="18" t="s">
        <v>246</v>
      </c>
      <c r="BM306" s="216" t="s">
        <v>551</v>
      </c>
    </row>
    <row r="307" s="2" customFormat="1" ht="16.5" customHeight="1">
      <c r="A307" s="39"/>
      <c r="B307" s="40"/>
      <c r="C307" s="241" t="s">
        <v>552</v>
      </c>
      <c r="D307" s="241" t="s">
        <v>223</v>
      </c>
      <c r="E307" s="242" t="s">
        <v>553</v>
      </c>
      <c r="F307" s="243" t="s">
        <v>554</v>
      </c>
      <c r="G307" s="244" t="s">
        <v>555</v>
      </c>
      <c r="H307" s="245">
        <v>225.28800000000001</v>
      </c>
      <c r="I307" s="246"/>
      <c r="J307" s="247">
        <f>ROUND(I307*H307,2)</f>
        <v>0</v>
      </c>
      <c r="K307" s="243" t="s">
        <v>148</v>
      </c>
      <c r="L307" s="248"/>
      <c r="M307" s="249" t="s">
        <v>19</v>
      </c>
      <c r="N307" s="250" t="s">
        <v>40</v>
      </c>
      <c r="O307" s="85"/>
      <c r="P307" s="214">
        <f>O307*H307</f>
        <v>0</v>
      </c>
      <c r="Q307" s="214">
        <v>0.001</v>
      </c>
      <c r="R307" s="214">
        <f>Q307*H307</f>
        <v>0.22528800000000002</v>
      </c>
      <c r="S307" s="214">
        <v>0</v>
      </c>
      <c r="T307" s="21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344</v>
      </c>
      <c r="AT307" s="216" t="s">
        <v>223</v>
      </c>
      <c r="AU307" s="216" t="s">
        <v>79</v>
      </c>
      <c r="AY307" s="18" t="s">
        <v>142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77</v>
      </c>
      <c r="BK307" s="217">
        <f>ROUND(I307*H307,2)</f>
        <v>0</v>
      </c>
      <c r="BL307" s="18" t="s">
        <v>246</v>
      </c>
      <c r="BM307" s="216" t="s">
        <v>556</v>
      </c>
    </row>
    <row r="308" s="13" customFormat="1">
      <c r="A308" s="13"/>
      <c r="B308" s="218"/>
      <c r="C308" s="219"/>
      <c r="D308" s="220" t="s">
        <v>151</v>
      </c>
      <c r="E308" s="221" t="s">
        <v>19</v>
      </c>
      <c r="F308" s="222" t="s">
        <v>557</v>
      </c>
      <c r="G308" s="219"/>
      <c r="H308" s="223">
        <v>61.200000000000003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9" t="s">
        <v>151</v>
      </c>
      <c r="AU308" s="229" t="s">
        <v>79</v>
      </c>
      <c r="AV308" s="13" t="s">
        <v>79</v>
      </c>
      <c r="AW308" s="13" t="s">
        <v>31</v>
      </c>
      <c r="AX308" s="13" t="s">
        <v>69</v>
      </c>
      <c r="AY308" s="229" t="s">
        <v>142</v>
      </c>
    </row>
    <row r="309" s="13" customFormat="1">
      <c r="A309" s="13"/>
      <c r="B309" s="218"/>
      <c r="C309" s="219"/>
      <c r="D309" s="220" t="s">
        <v>151</v>
      </c>
      <c r="E309" s="221" t="s">
        <v>19</v>
      </c>
      <c r="F309" s="222" t="s">
        <v>558</v>
      </c>
      <c r="G309" s="219"/>
      <c r="H309" s="223">
        <v>24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9" t="s">
        <v>151</v>
      </c>
      <c r="AU309" s="229" t="s">
        <v>79</v>
      </c>
      <c r="AV309" s="13" t="s">
        <v>79</v>
      </c>
      <c r="AW309" s="13" t="s">
        <v>31</v>
      </c>
      <c r="AX309" s="13" t="s">
        <v>69</v>
      </c>
      <c r="AY309" s="229" t="s">
        <v>142</v>
      </c>
    </row>
    <row r="310" s="13" customFormat="1">
      <c r="A310" s="13"/>
      <c r="B310" s="218"/>
      <c r="C310" s="219"/>
      <c r="D310" s="220" t="s">
        <v>151</v>
      </c>
      <c r="E310" s="221" t="s">
        <v>19</v>
      </c>
      <c r="F310" s="222" t="s">
        <v>559</v>
      </c>
      <c r="G310" s="219"/>
      <c r="H310" s="223">
        <v>129.36000000000001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9" t="s">
        <v>151</v>
      </c>
      <c r="AU310" s="229" t="s">
        <v>79</v>
      </c>
      <c r="AV310" s="13" t="s">
        <v>79</v>
      </c>
      <c r="AW310" s="13" t="s">
        <v>31</v>
      </c>
      <c r="AX310" s="13" t="s">
        <v>69</v>
      </c>
      <c r="AY310" s="229" t="s">
        <v>142</v>
      </c>
    </row>
    <row r="311" s="14" customFormat="1">
      <c r="A311" s="14"/>
      <c r="B311" s="230"/>
      <c r="C311" s="231"/>
      <c r="D311" s="220" t="s">
        <v>151</v>
      </c>
      <c r="E311" s="232" t="s">
        <v>19</v>
      </c>
      <c r="F311" s="233" t="s">
        <v>174</v>
      </c>
      <c r="G311" s="231"/>
      <c r="H311" s="234">
        <v>214.56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0" t="s">
        <v>151</v>
      </c>
      <c r="AU311" s="240" t="s">
        <v>79</v>
      </c>
      <c r="AV311" s="14" t="s">
        <v>149</v>
      </c>
      <c r="AW311" s="14" t="s">
        <v>31</v>
      </c>
      <c r="AX311" s="14" t="s">
        <v>77</v>
      </c>
      <c r="AY311" s="240" t="s">
        <v>142</v>
      </c>
    </row>
    <row r="312" s="13" customFormat="1">
      <c r="A312" s="13"/>
      <c r="B312" s="218"/>
      <c r="C312" s="219"/>
      <c r="D312" s="220" t="s">
        <v>151</v>
      </c>
      <c r="E312" s="219"/>
      <c r="F312" s="222" t="s">
        <v>560</v>
      </c>
      <c r="G312" s="219"/>
      <c r="H312" s="223">
        <v>225.28800000000001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9" t="s">
        <v>151</v>
      </c>
      <c r="AU312" s="229" t="s">
        <v>79</v>
      </c>
      <c r="AV312" s="13" t="s">
        <v>79</v>
      </c>
      <c r="AW312" s="13" t="s">
        <v>4</v>
      </c>
      <c r="AX312" s="13" t="s">
        <v>77</v>
      </c>
      <c r="AY312" s="229" t="s">
        <v>142</v>
      </c>
    </row>
    <row r="313" s="2" customFormat="1" ht="21.75" customHeight="1">
      <c r="A313" s="39"/>
      <c r="B313" s="40"/>
      <c r="C313" s="205" t="s">
        <v>561</v>
      </c>
      <c r="D313" s="205" t="s">
        <v>144</v>
      </c>
      <c r="E313" s="206" t="s">
        <v>562</v>
      </c>
      <c r="F313" s="207" t="s">
        <v>563</v>
      </c>
      <c r="G313" s="208" t="s">
        <v>147</v>
      </c>
      <c r="H313" s="209">
        <v>153</v>
      </c>
      <c r="I313" s="210"/>
      <c r="J313" s="211">
        <f>ROUND(I313*H313,2)</f>
        <v>0</v>
      </c>
      <c r="K313" s="207" t="s">
        <v>148</v>
      </c>
      <c r="L313" s="45"/>
      <c r="M313" s="212" t="s">
        <v>19</v>
      </c>
      <c r="N313" s="213" t="s">
        <v>40</v>
      </c>
      <c r="O313" s="85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246</v>
      </c>
      <c r="AT313" s="216" t="s">
        <v>144</v>
      </c>
      <c r="AU313" s="216" t="s">
        <v>79</v>
      </c>
      <c r="AY313" s="18" t="s">
        <v>142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77</v>
      </c>
      <c r="BK313" s="217">
        <f>ROUND(I313*H313,2)</f>
        <v>0</v>
      </c>
      <c r="BL313" s="18" t="s">
        <v>246</v>
      </c>
      <c r="BM313" s="216" t="s">
        <v>564</v>
      </c>
    </row>
    <row r="314" s="13" customFormat="1">
      <c r="A314" s="13"/>
      <c r="B314" s="218"/>
      <c r="C314" s="219"/>
      <c r="D314" s="220" t="s">
        <v>151</v>
      </c>
      <c r="E314" s="221" t="s">
        <v>19</v>
      </c>
      <c r="F314" s="222" t="s">
        <v>541</v>
      </c>
      <c r="G314" s="219"/>
      <c r="H314" s="223">
        <v>153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9" t="s">
        <v>151</v>
      </c>
      <c r="AU314" s="229" t="s">
        <v>79</v>
      </c>
      <c r="AV314" s="13" t="s">
        <v>79</v>
      </c>
      <c r="AW314" s="13" t="s">
        <v>31</v>
      </c>
      <c r="AX314" s="13" t="s">
        <v>77</v>
      </c>
      <c r="AY314" s="229" t="s">
        <v>142</v>
      </c>
    </row>
    <row r="315" s="2" customFormat="1" ht="16.5" customHeight="1">
      <c r="A315" s="39"/>
      <c r="B315" s="40"/>
      <c r="C315" s="241" t="s">
        <v>565</v>
      </c>
      <c r="D315" s="241" t="s">
        <v>223</v>
      </c>
      <c r="E315" s="242" t="s">
        <v>566</v>
      </c>
      <c r="F315" s="243" t="s">
        <v>567</v>
      </c>
      <c r="G315" s="244" t="s">
        <v>545</v>
      </c>
      <c r="H315" s="245">
        <v>153</v>
      </c>
      <c r="I315" s="246"/>
      <c r="J315" s="247">
        <f>ROUND(I315*H315,2)</f>
        <v>0</v>
      </c>
      <c r="K315" s="243" t="s">
        <v>148</v>
      </c>
      <c r="L315" s="248"/>
      <c r="M315" s="249" t="s">
        <v>19</v>
      </c>
      <c r="N315" s="250" t="s">
        <v>40</v>
      </c>
      <c r="O315" s="85"/>
      <c r="P315" s="214">
        <f>O315*H315</f>
        <v>0</v>
      </c>
      <c r="Q315" s="214">
        <v>0.001</v>
      </c>
      <c r="R315" s="214">
        <f>Q315*H315</f>
        <v>0.153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344</v>
      </c>
      <c r="AT315" s="216" t="s">
        <v>223</v>
      </c>
      <c r="AU315" s="216" t="s">
        <v>79</v>
      </c>
      <c r="AY315" s="18" t="s">
        <v>142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77</v>
      </c>
      <c r="BK315" s="217">
        <f>ROUND(I315*H315,2)</f>
        <v>0</v>
      </c>
      <c r="BL315" s="18" t="s">
        <v>246</v>
      </c>
      <c r="BM315" s="216" t="s">
        <v>568</v>
      </c>
    </row>
    <row r="316" s="13" customFormat="1">
      <c r="A316" s="13"/>
      <c r="B316" s="218"/>
      <c r="C316" s="219"/>
      <c r="D316" s="220" t="s">
        <v>151</v>
      </c>
      <c r="E316" s="221" t="s">
        <v>19</v>
      </c>
      <c r="F316" s="222" t="s">
        <v>541</v>
      </c>
      <c r="G316" s="219"/>
      <c r="H316" s="223">
        <v>153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9" t="s">
        <v>151</v>
      </c>
      <c r="AU316" s="229" t="s">
        <v>79</v>
      </c>
      <c r="AV316" s="13" t="s">
        <v>79</v>
      </c>
      <c r="AW316" s="13" t="s">
        <v>31</v>
      </c>
      <c r="AX316" s="13" t="s">
        <v>77</v>
      </c>
      <c r="AY316" s="229" t="s">
        <v>142</v>
      </c>
    </row>
    <row r="317" s="2" customFormat="1" ht="21.75" customHeight="1">
      <c r="A317" s="39"/>
      <c r="B317" s="40"/>
      <c r="C317" s="205" t="s">
        <v>569</v>
      </c>
      <c r="D317" s="205" t="s">
        <v>144</v>
      </c>
      <c r="E317" s="206" t="s">
        <v>562</v>
      </c>
      <c r="F317" s="207" t="s">
        <v>563</v>
      </c>
      <c r="G317" s="208" t="s">
        <v>147</v>
      </c>
      <c r="H317" s="209">
        <v>51</v>
      </c>
      <c r="I317" s="210"/>
      <c r="J317" s="211">
        <f>ROUND(I317*H317,2)</f>
        <v>0</v>
      </c>
      <c r="K317" s="207" t="s">
        <v>148</v>
      </c>
      <c r="L317" s="45"/>
      <c r="M317" s="212" t="s">
        <v>19</v>
      </c>
      <c r="N317" s="213" t="s">
        <v>40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246</v>
      </c>
      <c r="AT317" s="216" t="s">
        <v>144</v>
      </c>
      <c r="AU317" s="216" t="s">
        <v>79</v>
      </c>
      <c r="AY317" s="18" t="s">
        <v>142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77</v>
      </c>
      <c r="BK317" s="217">
        <f>ROUND(I317*H317,2)</f>
        <v>0</v>
      </c>
      <c r="BL317" s="18" t="s">
        <v>246</v>
      </c>
      <c r="BM317" s="216" t="s">
        <v>570</v>
      </c>
    </row>
    <row r="318" s="2" customFormat="1" ht="16.5" customHeight="1">
      <c r="A318" s="39"/>
      <c r="B318" s="40"/>
      <c r="C318" s="241" t="s">
        <v>571</v>
      </c>
      <c r="D318" s="241" t="s">
        <v>223</v>
      </c>
      <c r="E318" s="242" t="s">
        <v>572</v>
      </c>
      <c r="F318" s="243" t="s">
        <v>573</v>
      </c>
      <c r="G318" s="244" t="s">
        <v>555</v>
      </c>
      <c r="H318" s="245">
        <v>51</v>
      </c>
      <c r="I318" s="246"/>
      <c r="J318" s="247">
        <f>ROUND(I318*H318,2)</f>
        <v>0</v>
      </c>
      <c r="K318" s="243" t="s">
        <v>148</v>
      </c>
      <c r="L318" s="248"/>
      <c r="M318" s="249" t="s">
        <v>19</v>
      </c>
      <c r="N318" s="250" t="s">
        <v>40</v>
      </c>
      <c r="O318" s="85"/>
      <c r="P318" s="214">
        <f>O318*H318</f>
        <v>0</v>
      </c>
      <c r="Q318" s="214">
        <v>0.001</v>
      </c>
      <c r="R318" s="214">
        <f>Q318*H318</f>
        <v>0.051000000000000004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344</v>
      </c>
      <c r="AT318" s="216" t="s">
        <v>223</v>
      </c>
      <c r="AU318" s="216" t="s">
        <v>79</v>
      </c>
      <c r="AY318" s="18" t="s">
        <v>142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77</v>
      </c>
      <c r="BK318" s="217">
        <f>ROUND(I318*H318,2)</f>
        <v>0</v>
      </c>
      <c r="BL318" s="18" t="s">
        <v>246</v>
      </c>
      <c r="BM318" s="216" t="s">
        <v>574</v>
      </c>
    </row>
    <row r="319" s="2" customFormat="1">
      <c r="A319" s="39"/>
      <c r="B319" s="40"/>
      <c r="C319" s="205" t="s">
        <v>575</v>
      </c>
      <c r="D319" s="205" t="s">
        <v>144</v>
      </c>
      <c r="E319" s="206" t="s">
        <v>576</v>
      </c>
      <c r="F319" s="207" t="s">
        <v>577</v>
      </c>
      <c r="G319" s="208" t="s">
        <v>190</v>
      </c>
      <c r="H319" s="209">
        <v>0.58999999999999997</v>
      </c>
      <c r="I319" s="210"/>
      <c r="J319" s="211">
        <f>ROUND(I319*H319,2)</f>
        <v>0</v>
      </c>
      <c r="K319" s="207" t="s">
        <v>148</v>
      </c>
      <c r="L319" s="45"/>
      <c r="M319" s="212" t="s">
        <v>19</v>
      </c>
      <c r="N319" s="213" t="s">
        <v>40</v>
      </c>
      <c r="O319" s="85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246</v>
      </c>
      <c r="AT319" s="216" t="s">
        <v>144</v>
      </c>
      <c r="AU319" s="216" t="s">
        <v>79</v>
      </c>
      <c r="AY319" s="18" t="s">
        <v>142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77</v>
      </c>
      <c r="BK319" s="217">
        <f>ROUND(I319*H319,2)</f>
        <v>0</v>
      </c>
      <c r="BL319" s="18" t="s">
        <v>246</v>
      </c>
      <c r="BM319" s="216" t="s">
        <v>578</v>
      </c>
    </row>
    <row r="320" s="12" customFormat="1" ht="22.8" customHeight="1">
      <c r="A320" s="12"/>
      <c r="B320" s="189"/>
      <c r="C320" s="190"/>
      <c r="D320" s="191" t="s">
        <v>68</v>
      </c>
      <c r="E320" s="203" t="s">
        <v>579</v>
      </c>
      <c r="F320" s="203" t="s">
        <v>580</v>
      </c>
      <c r="G320" s="190"/>
      <c r="H320" s="190"/>
      <c r="I320" s="193"/>
      <c r="J320" s="204">
        <f>BK320</f>
        <v>0</v>
      </c>
      <c r="K320" s="190"/>
      <c r="L320" s="195"/>
      <c r="M320" s="196"/>
      <c r="N320" s="197"/>
      <c r="O320" s="197"/>
      <c r="P320" s="198">
        <f>SUM(P321:P355)</f>
        <v>0</v>
      </c>
      <c r="Q320" s="197"/>
      <c r="R320" s="198">
        <f>SUM(R321:R355)</f>
        <v>1.2425963599999998</v>
      </c>
      <c r="S320" s="197"/>
      <c r="T320" s="199">
        <f>SUM(T321:T355)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0" t="s">
        <v>79</v>
      </c>
      <c r="AT320" s="201" t="s">
        <v>68</v>
      </c>
      <c r="AU320" s="201" t="s">
        <v>77</v>
      </c>
      <c r="AY320" s="200" t="s">
        <v>142</v>
      </c>
      <c r="BK320" s="202">
        <f>SUM(BK321:BK355)</f>
        <v>0</v>
      </c>
    </row>
    <row r="321" s="2" customFormat="1">
      <c r="A321" s="39"/>
      <c r="B321" s="40"/>
      <c r="C321" s="205" t="s">
        <v>581</v>
      </c>
      <c r="D321" s="205" t="s">
        <v>144</v>
      </c>
      <c r="E321" s="206" t="s">
        <v>582</v>
      </c>
      <c r="F321" s="207" t="s">
        <v>583</v>
      </c>
      <c r="G321" s="208" t="s">
        <v>147</v>
      </c>
      <c r="H321" s="209">
        <v>39.954999999999998</v>
      </c>
      <c r="I321" s="210"/>
      <c r="J321" s="211">
        <f>ROUND(I321*H321,2)</f>
        <v>0</v>
      </c>
      <c r="K321" s="207" t="s">
        <v>148</v>
      </c>
      <c r="L321" s="45"/>
      <c r="M321" s="212" t="s">
        <v>19</v>
      </c>
      <c r="N321" s="213" t="s">
        <v>40</v>
      </c>
      <c r="O321" s="85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246</v>
      </c>
      <c r="AT321" s="216" t="s">
        <v>144</v>
      </c>
      <c r="AU321" s="216" t="s">
        <v>79</v>
      </c>
      <c r="AY321" s="18" t="s">
        <v>142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77</v>
      </c>
      <c r="BK321" s="217">
        <f>ROUND(I321*H321,2)</f>
        <v>0</v>
      </c>
      <c r="BL321" s="18" t="s">
        <v>246</v>
      </c>
      <c r="BM321" s="216" t="s">
        <v>584</v>
      </c>
    </row>
    <row r="322" s="13" customFormat="1">
      <c r="A322" s="13"/>
      <c r="B322" s="218"/>
      <c r="C322" s="219"/>
      <c r="D322" s="220" t="s">
        <v>151</v>
      </c>
      <c r="E322" s="221" t="s">
        <v>19</v>
      </c>
      <c r="F322" s="222" t="s">
        <v>585</v>
      </c>
      <c r="G322" s="219"/>
      <c r="H322" s="223">
        <v>39.954999999999998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9" t="s">
        <v>151</v>
      </c>
      <c r="AU322" s="229" t="s">
        <v>79</v>
      </c>
      <c r="AV322" s="13" t="s">
        <v>79</v>
      </c>
      <c r="AW322" s="13" t="s">
        <v>31</v>
      </c>
      <c r="AX322" s="13" t="s">
        <v>77</v>
      </c>
      <c r="AY322" s="229" t="s">
        <v>142</v>
      </c>
    </row>
    <row r="323" s="2" customFormat="1" ht="16.5" customHeight="1">
      <c r="A323" s="39"/>
      <c r="B323" s="40"/>
      <c r="C323" s="241" t="s">
        <v>586</v>
      </c>
      <c r="D323" s="241" t="s">
        <v>223</v>
      </c>
      <c r="E323" s="242" t="s">
        <v>587</v>
      </c>
      <c r="F323" s="243" t="s">
        <v>588</v>
      </c>
      <c r="G323" s="244" t="s">
        <v>147</v>
      </c>
      <c r="H323" s="245">
        <v>40.753999999999998</v>
      </c>
      <c r="I323" s="246"/>
      <c r="J323" s="247">
        <f>ROUND(I323*H323,2)</f>
        <v>0</v>
      </c>
      <c r="K323" s="243" t="s">
        <v>148</v>
      </c>
      <c r="L323" s="248"/>
      <c r="M323" s="249" t="s">
        <v>19</v>
      </c>
      <c r="N323" s="250" t="s">
        <v>40</v>
      </c>
      <c r="O323" s="85"/>
      <c r="P323" s="214">
        <f>O323*H323</f>
        <v>0</v>
      </c>
      <c r="Q323" s="214">
        <v>0.0060000000000000001</v>
      </c>
      <c r="R323" s="214">
        <f>Q323*H323</f>
        <v>0.24452399999999999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344</v>
      </c>
      <c r="AT323" s="216" t="s">
        <v>223</v>
      </c>
      <c r="AU323" s="216" t="s">
        <v>79</v>
      </c>
      <c r="AY323" s="18" t="s">
        <v>142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77</v>
      </c>
      <c r="BK323" s="217">
        <f>ROUND(I323*H323,2)</f>
        <v>0</v>
      </c>
      <c r="BL323" s="18" t="s">
        <v>246</v>
      </c>
      <c r="BM323" s="216" t="s">
        <v>589</v>
      </c>
    </row>
    <row r="324" s="13" customFormat="1">
      <c r="A324" s="13"/>
      <c r="B324" s="218"/>
      <c r="C324" s="219"/>
      <c r="D324" s="220" t="s">
        <v>151</v>
      </c>
      <c r="E324" s="221" t="s">
        <v>19</v>
      </c>
      <c r="F324" s="222" t="s">
        <v>585</v>
      </c>
      <c r="G324" s="219"/>
      <c r="H324" s="223">
        <v>39.954999999999998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9" t="s">
        <v>151</v>
      </c>
      <c r="AU324" s="229" t="s">
        <v>79</v>
      </c>
      <c r="AV324" s="13" t="s">
        <v>79</v>
      </c>
      <c r="AW324" s="13" t="s">
        <v>31</v>
      </c>
      <c r="AX324" s="13" t="s">
        <v>77</v>
      </c>
      <c r="AY324" s="229" t="s">
        <v>142</v>
      </c>
    </row>
    <row r="325" s="13" customFormat="1">
      <c r="A325" s="13"/>
      <c r="B325" s="218"/>
      <c r="C325" s="219"/>
      <c r="D325" s="220" t="s">
        <v>151</v>
      </c>
      <c r="E325" s="219"/>
      <c r="F325" s="222" t="s">
        <v>590</v>
      </c>
      <c r="G325" s="219"/>
      <c r="H325" s="223">
        <v>40.753999999999998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9" t="s">
        <v>151</v>
      </c>
      <c r="AU325" s="229" t="s">
        <v>79</v>
      </c>
      <c r="AV325" s="13" t="s">
        <v>79</v>
      </c>
      <c r="AW325" s="13" t="s">
        <v>4</v>
      </c>
      <c r="AX325" s="13" t="s">
        <v>77</v>
      </c>
      <c r="AY325" s="229" t="s">
        <v>142</v>
      </c>
    </row>
    <row r="326" s="2" customFormat="1">
      <c r="A326" s="39"/>
      <c r="B326" s="40"/>
      <c r="C326" s="205" t="s">
        <v>591</v>
      </c>
      <c r="D326" s="205" t="s">
        <v>144</v>
      </c>
      <c r="E326" s="206" t="s">
        <v>592</v>
      </c>
      <c r="F326" s="207" t="s">
        <v>593</v>
      </c>
      <c r="G326" s="208" t="s">
        <v>147</v>
      </c>
      <c r="H326" s="209">
        <v>51</v>
      </c>
      <c r="I326" s="210"/>
      <c r="J326" s="211">
        <f>ROUND(I326*H326,2)</f>
        <v>0</v>
      </c>
      <c r="K326" s="207" t="s">
        <v>148</v>
      </c>
      <c r="L326" s="45"/>
      <c r="M326" s="212" t="s">
        <v>19</v>
      </c>
      <c r="N326" s="213" t="s">
        <v>40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246</v>
      </c>
      <c r="AT326" s="216" t="s">
        <v>144</v>
      </c>
      <c r="AU326" s="216" t="s">
        <v>79</v>
      </c>
      <c r="AY326" s="18" t="s">
        <v>142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77</v>
      </c>
      <c r="BK326" s="217">
        <f>ROUND(I326*H326,2)</f>
        <v>0</v>
      </c>
      <c r="BL326" s="18" t="s">
        <v>246</v>
      </c>
      <c r="BM326" s="216" t="s">
        <v>594</v>
      </c>
    </row>
    <row r="327" s="13" customFormat="1">
      <c r="A327" s="13"/>
      <c r="B327" s="218"/>
      <c r="C327" s="219"/>
      <c r="D327" s="220" t="s">
        <v>151</v>
      </c>
      <c r="E327" s="221" t="s">
        <v>19</v>
      </c>
      <c r="F327" s="222" t="s">
        <v>595</v>
      </c>
      <c r="G327" s="219"/>
      <c r="H327" s="223">
        <v>51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9" t="s">
        <v>151</v>
      </c>
      <c r="AU327" s="229" t="s">
        <v>79</v>
      </c>
      <c r="AV327" s="13" t="s">
        <v>79</v>
      </c>
      <c r="AW327" s="13" t="s">
        <v>31</v>
      </c>
      <c r="AX327" s="13" t="s">
        <v>77</v>
      </c>
      <c r="AY327" s="229" t="s">
        <v>142</v>
      </c>
    </row>
    <row r="328" s="2" customFormat="1" ht="16.5" customHeight="1">
      <c r="A328" s="39"/>
      <c r="B328" s="40"/>
      <c r="C328" s="241" t="s">
        <v>596</v>
      </c>
      <c r="D328" s="241" t="s">
        <v>223</v>
      </c>
      <c r="E328" s="242" t="s">
        <v>597</v>
      </c>
      <c r="F328" s="243" t="s">
        <v>598</v>
      </c>
      <c r="G328" s="244" t="s">
        <v>147</v>
      </c>
      <c r="H328" s="245">
        <v>52.020000000000003</v>
      </c>
      <c r="I328" s="246"/>
      <c r="J328" s="247">
        <f>ROUND(I328*H328,2)</f>
        <v>0</v>
      </c>
      <c r="K328" s="243" t="s">
        <v>148</v>
      </c>
      <c r="L328" s="248"/>
      <c r="M328" s="249" t="s">
        <v>19</v>
      </c>
      <c r="N328" s="250" t="s">
        <v>40</v>
      </c>
      <c r="O328" s="85"/>
      <c r="P328" s="214">
        <f>O328*H328</f>
        <v>0</v>
      </c>
      <c r="Q328" s="214">
        <v>0.0025000000000000001</v>
      </c>
      <c r="R328" s="214">
        <f>Q328*H328</f>
        <v>0.13005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344</v>
      </c>
      <c r="AT328" s="216" t="s">
        <v>223</v>
      </c>
      <c r="AU328" s="216" t="s">
        <v>79</v>
      </c>
      <c r="AY328" s="18" t="s">
        <v>142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77</v>
      </c>
      <c r="BK328" s="217">
        <f>ROUND(I328*H328,2)</f>
        <v>0</v>
      </c>
      <c r="BL328" s="18" t="s">
        <v>246</v>
      </c>
      <c r="BM328" s="216" t="s">
        <v>599</v>
      </c>
    </row>
    <row r="329" s="13" customFormat="1">
      <c r="A329" s="13"/>
      <c r="B329" s="218"/>
      <c r="C329" s="219"/>
      <c r="D329" s="220" t="s">
        <v>151</v>
      </c>
      <c r="E329" s="219"/>
      <c r="F329" s="222" t="s">
        <v>600</v>
      </c>
      <c r="G329" s="219"/>
      <c r="H329" s="223">
        <v>52.020000000000003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9" t="s">
        <v>151</v>
      </c>
      <c r="AU329" s="229" t="s">
        <v>79</v>
      </c>
      <c r="AV329" s="13" t="s">
        <v>79</v>
      </c>
      <c r="AW329" s="13" t="s">
        <v>4</v>
      </c>
      <c r="AX329" s="13" t="s">
        <v>77</v>
      </c>
      <c r="AY329" s="229" t="s">
        <v>142</v>
      </c>
    </row>
    <row r="330" s="2" customFormat="1">
      <c r="A330" s="39"/>
      <c r="B330" s="40"/>
      <c r="C330" s="205" t="s">
        <v>601</v>
      </c>
      <c r="D330" s="205" t="s">
        <v>144</v>
      </c>
      <c r="E330" s="206" t="s">
        <v>602</v>
      </c>
      <c r="F330" s="207" t="s">
        <v>603</v>
      </c>
      <c r="G330" s="208" t="s">
        <v>147</v>
      </c>
      <c r="H330" s="209">
        <v>48.130000000000003</v>
      </c>
      <c r="I330" s="210"/>
      <c r="J330" s="211">
        <f>ROUND(I330*H330,2)</f>
        <v>0</v>
      </c>
      <c r="K330" s="207" t="s">
        <v>148</v>
      </c>
      <c r="L330" s="45"/>
      <c r="M330" s="212" t="s">
        <v>19</v>
      </c>
      <c r="N330" s="213" t="s">
        <v>40</v>
      </c>
      <c r="O330" s="85"/>
      <c r="P330" s="214">
        <f>O330*H330</f>
        <v>0</v>
      </c>
      <c r="Q330" s="214">
        <v>0.00012</v>
      </c>
      <c r="R330" s="214">
        <f>Q330*H330</f>
        <v>0.0057756000000000005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246</v>
      </c>
      <c r="AT330" s="216" t="s">
        <v>144</v>
      </c>
      <c r="AU330" s="216" t="s">
        <v>79</v>
      </c>
      <c r="AY330" s="18" t="s">
        <v>142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77</v>
      </c>
      <c r="BK330" s="217">
        <f>ROUND(I330*H330,2)</f>
        <v>0</v>
      </c>
      <c r="BL330" s="18" t="s">
        <v>246</v>
      </c>
      <c r="BM330" s="216" t="s">
        <v>604</v>
      </c>
    </row>
    <row r="331" s="13" customFormat="1">
      <c r="A331" s="13"/>
      <c r="B331" s="218"/>
      <c r="C331" s="219"/>
      <c r="D331" s="220" t="s">
        <v>151</v>
      </c>
      <c r="E331" s="221" t="s">
        <v>19</v>
      </c>
      <c r="F331" s="222" t="s">
        <v>310</v>
      </c>
      <c r="G331" s="219"/>
      <c r="H331" s="223">
        <v>19.960000000000001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9" t="s">
        <v>151</v>
      </c>
      <c r="AU331" s="229" t="s">
        <v>79</v>
      </c>
      <c r="AV331" s="13" t="s">
        <v>79</v>
      </c>
      <c r="AW331" s="13" t="s">
        <v>31</v>
      </c>
      <c r="AX331" s="13" t="s">
        <v>69</v>
      </c>
      <c r="AY331" s="229" t="s">
        <v>142</v>
      </c>
    </row>
    <row r="332" s="13" customFormat="1">
      <c r="A332" s="13"/>
      <c r="B332" s="218"/>
      <c r="C332" s="219"/>
      <c r="D332" s="220" t="s">
        <v>151</v>
      </c>
      <c r="E332" s="221" t="s">
        <v>19</v>
      </c>
      <c r="F332" s="222" t="s">
        <v>312</v>
      </c>
      <c r="G332" s="219"/>
      <c r="H332" s="223">
        <v>20.344999999999999</v>
      </c>
      <c r="I332" s="224"/>
      <c r="J332" s="219"/>
      <c r="K332" s="219"/>
      <c r="L332" s="225"/>
      <c r="M332" s="226"/>
      <c r="N332" s="227"/>
      <c r="O332" s="227"/>
      <c r="P332" s="227"/>
      <c r="Q332" s="227"/>
      <c r="R332" s="227"/>
      <c r="S332" s="227"/>
      <c r="T332" s="22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9" t="s">
        <v>151</v>
      </c>
      <c r="AU332" s="229" t="s">
        <v>79</v>
      </c>
      <c r="AV332" s="13" t="s">
        <v>79</v>
      </c>
      <c r="AW332" s="13" t="s">
        <v>31</v>
      </c>
      <c r="AX332" s="13" t="s">
        <v>69</v>
      </c>
      <c r="AY332" s="229" t="s">
        <v>142</v>
      </c>
    </row>
    <row r="333" s="13" customFormat="1">
      <c r="A333" s="13"/>
      <c r="B333" s="218"/>
      <c r="C333" s="219"/>
      <c r="D333" s="220" t="s">
        <v>151</v>
      </c>
      <c r="E333" s="221" t="s">
        <v>19</v>
      </c>
      <c r="F333" s="222" t="s">
        <v>313</v>
      </c>
      <c r="G333" s="219"/>
      <c r="H333" s="223">
        <v>7.8250000000000002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9" t="s">
        <v>151</v>
      </c>
      <c r="AU333" s="229" t="s">
        <v>79</v>
      </c>
      <c r="AV333" s="13" t="s">
        <v>79</v>
      </c>
      <c r="AW333" s="13" t="s">
        <v>31</v>
      </c>
      <c r="AX333" s="13" t="s">
        <v>69</v>
      </c>
      <c r="AY333" s="229" t="s">
        <v>142</v>
      </c>
    </row>
    <row r="334" s="14" customFormat="1">
      <c r="A334" s="14"/>
      <c r="B334" s="230"/>
      <c r="C334" s="231"/>
      <c r="D334" s="220" t="s">
        <v>151</v>
      </c>
      <c r="E334" s="232" t="s">
        <v>19</v>
      </c>
      <c r="F334" s="233" t="s">
        <v>174</v>
      </c>
      <c r="G334" s="231"/>
      <c r="H334" s="234">
        <v>48.130000000000003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0" t="s">
        <v>151</v>
      </c>
      <c r="AU334" s="240" t="s">
        <v>79</v>
      </c>
      <c r="AV334" s="14" t="s">
        <v>149</v>
      </c>
      <c r="AW334" s="14" t="s">
        <v>31</v>
      </c>
      <c r="AX334" s="14" t="s">
        <v>77</v>
      </c>
      <c r="AY334" s="240" t="s">
        <v>142</v>
      </c>
    </row>
    <row r="335" s="2" customFormat="1" ht="16.5" customHeight="1">
      <c r="A335" s="39"/>
      <c r="B335" s="40"/>
      <c r="C335" s="241" t="s">
        <v>605</v>
      </c>
      <c r="D335" s="241" t="s">
        <v>223</v>
      </c>
      <c r="E335" s="242" t="s">
        <v>606</v>
      </c>
      <c r="F335" s="243" t="s">
        <v>607</v>
      </c>
      <c r="G335" s="244" t="s">
        <v>147</v>
      </c>
      <c r="H335" s="245">
        <v>29.579000000000001</v>
      </c>
      <c r="I335" s="246"/>
      <c r="J335" s="247">
        <f>ROUND(I335*H335,2)</f>
        <v>0</v>
      </c>
      <c r="K335" s="243" t="s">
        <v>148</v>
      </c>
      <c r="L335" s="248"/>
      <c r="M335" s="249" t="s">
        <v>19</v>
      </c>
      <c r="N335" s="250" t="s">
        <v>40</v>
      </c>
      <c r="O335" s="85"/>
      <c r="P335" s="214">
        <f>O335*H335</f>
        <v>0</v>
      </c>
      <c r="Q335" s="214">
        <v>0.0018400000000000001</v>
      </c>
      <c r="R335" s="214">
        <f>Q335*H335</f>
        <v>0.054425360000000006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344</v>
      </c>
      <c r="AT335" s="216" t="s">
        <v>223</v>
      </c>
      <c r="AU335" s="216" t="s">
        <v>79</v>
      </c>
      <c r="AY335" s="18" t="s">
        <v>142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77</v>
      </c>
      <c r="BK335" s="217">
        <f>ROUND(I335*H335,2)</f>
        <v>0</v>
      </c>
      <c r="BL335" s="18" t="s">
        <v>246</v>
      </c>
      <c r="BM335" s="216" t="s">
        <v>608</v>
      </c>
    </row>
    <row r="336" s="13" customFormat="1">
      <c r="A336" s="13"/>
      <c r="B336" s="218"/>
      <c r="C336" s="219"/>
      <c r="D336" s="220" t="s">
        <v>151</v>
      </c>
      <c r="E336" s="221" t="s">
        <v>19</v>
      </c>
      <c r="F336" s="222" t="s">
        <v>609</v>
      </c>
      <c r="G336" s="219"/>
      <c r="H336" s="223">
        <v>20.344999999999999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9" t="s">
        <v>151</v>
      </c>
      <c r="AU336" s="229" t="s">
        <v>79</v>
      </c>
      <c r="AV336" s="13" t="s">
        <v>79</v>
      </c>
      <c r="AW336" s="13" t="s">
        <v>31</v>
      </c>
      <c r="AX336" s="13" t="s">
        <v>69</v>
      </c>
      <c r="AY336" s="229" t="s">
        <v>142</v>
      </c>
    </row>
    <row r="337" s="13" customFormat="1">
      <c r="A337" s="13"/>
      <c r="B337" s="218"/>
      <c r="C337" s="219"/>
      <c r="D337" s="220" t="s">
        <v>151</v>
      </c>
      <c r="E337" s="221" t="s">
        <v>19</v>
      </c>
      <c r="F337" s="222" t="s">
        <v>610</v>
      </c>
      <c r="G337" s="219"/>
      <c r="H337" s="223">
        <v>7.8250000000000002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9" t="s">
        <v>151</v>
      </c>
      <c r="AU337" s="229" t="s">
        <v>79</v>
      </c>
      <c r="AV337" s="13" t="s">
        <v>79</v>
      </c>
      <c r="AW337" s="13" t="s">
        <v>31</v>
      </c>
      <c r="AX337" s="13" t="s">
        <v>69</v>
      </c>
      <c r="AY337" s="229" t="s">
        <v>142</v>
      </c>
    </row>
    <row r="338" s="14" customFormat="1">
      <c r="A338" s="14"/>
      <c r="B338" s="230"/>
      <c r="C338" s="231"/>
      <c r="D338" s="220" t="s">
        <v>151</v>
      </c>
      <c r="E338" s="232" t="s">
        <v>19</v>
      </c>
      <c r="F338" s="233" t="s">
        <v>174</v>
      </c>
      <c r="G338" s="231"/>
      <c r="H338" s="234">
        <v>28.169999999999998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0" t="s">
        <v>151</v>
      </c>
      <c r="AU338" s="240" t="s">
        <v>79</v>
      </c>
      <c r="AV338" s="14" t="s">
        <v>149</v>
      </c>
      <c r="AW338" s="14" t="s">
        <v>31</v>
      </c>
      <c r="AX338" s="14" t="s">
        <v>77</v>
      </c>
      <c r="AY338" s="240" t="s">
        <v>142</v>
      </c>
    </row>
    <row r="339" s="13" customFormat="1">
      <c r="A339" s="13"/>
      <c r="B339" s="218"/>
      <c r="C339" s="219"/>
      <c r="D339" s="220" t="s">
        <v>151</v>
      </c>
      <c r="E339" s="219"/>
      <c r="F339" s="222" t="s">
        <v>611</v>
      </c>
      <c r="G339" s="219"/>
      <c r="H339" s="223">
        <v>29.579000000000001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9" t="s">
        <v>151</v>
      </c>
      <c r="AU339" s="229" t="s">
        <v>79</v>
      </c>
      <c r="AV339" s="13" t="s">
        <v>79</v>
      </c>
      <c r="AW339" s="13" t="s">
        <v>4</v>
      </c>
      <c r="AX339" s="13" t="s">
        <v>77</v>
      </c>
      <c r="AY339" s="229" t="s">
        <v>142</v>
      </c>
    </row>
    <row r="340" s="2" customFormat="1" ht="16.5" customHeight="1">
      <c r="A340" s="39"/>
      <c r="B340" s="40"/>
      <c r="C340" s="241" t="s">
        <v>612</v>
      </c>
      <c r="D340" s="241" t="s">
        <v>223</v>
      </c>
      <c r="E340" s="242" t="s">
        <v>613</v>
      </c>
      <c r="F340" s="243" t="s">
        <v>614</v>
      </c>
      <c r="G340" s="244" t="s">
        <v>147</v>
      </c>
      <c r="H340" s="245">
        <v>20.957999999999998</v>
      </c>
      <c r="I340" s="246"/>
      <c r="J340" s="247">
        <f>ROUND(I340*H340,2)</f>
        <v>0</v>
      </c>
      <c r="K340" s="243" t="s">
        <v>148</v>
      </c>
      <c r="L340" s="248"/>
      <c r="M340" s="249" t="s">
        <v>19</v>
      </c>
      <c r="N340" s="250" t="s">
        <v>40</v>
      </c>
      <c r="O340" s="85"/>
      <c r="P340" s="214">
        <f>O340*H340</f>
        <v>0</v>
      </c>
      <c r="Q340" s="214">
        <v>0.00115</v>
      </c>
      <c r="R340" s="214">
        <f>Q340*H340</f>
        <v>0.024101699999999997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344</v>
      </c>
      <c r="AT340" s="216" t="s">
        <v>223</v>
      </c>
      <c r="AU340" s="216" t="s">
        <v>79</v>
      </c>
      <c r="AY340" s="18" t="s">
        <v>142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77</v>
      </c>
      <c r="BK340" s="217">
        <f>ROUND(I340*H340,2)</f>
        <v>0</v>
      </c>
      <c r="BL340" s="18" t="s">
        <v>246</v>
      </c>
      <c r="BM340" s="216" t="s">
        <v>615</v>
      </c>
    </row>
    <row r="341" s="13" customFormat="1">
      <c r="A341" s="13"/>
      <c r="B341" s="218"/>
      <c r="C341" s="219"/>
      <c r="D341" s="220" t="s">
        <v>151</v>
      </c>
      <c r="E341" s="219"/>
      <c r="F341" s="222" t="s">
        <v>616</v>
      </c>
      <c r="G341" s="219"/>
      <c r="H341" s="223">
        <v>20.957999999999998</v>
      </c>
      <c r="I341" s="224"/>
      <c r="J341" s="219"/>
      <c r="K341" s="219"/>
      <c r="L341" s="225"/>
      <c r="M341" s="226"/>
      <c r="N341" s="227"/>
      <c r="O341" s="227"/>
      <c r="P341" s="227"/>
      <c r="Q341" s="227"/>
      <c r="R341" s="227"/>
      <c r="S341" s="227"/>
      <c r="T341" s="22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9" t="s">
        <v>151</v>
      </c>
      <c r="AU341" s="229" t="s">
        <v>79</v>
      </c>
      <c r="AV341" s="13" t="s">
        <v>79</v>
      </c>
      <c r="AW341" s="13" t="s">
        <v>4</v>
      </c>
      <c r="AX341" s="13" t="s">
        <v>77</v>
      </c>
      <c r="AY341" s="229" t="s">
        <v>142</v>
      </c>
    </row>
    <row r="342" s="2" customFormat="1">
      <c r="A342" s="39"/>
      <c r="B342" s="40"/>
      <c r="C342" s="205" t="s">
        <v>617</v>
      </c>
      <c r="D342" s="205" t="s">
        <v>144</v>
      </c>
      <c r="E342" s="206" t="s">
        <v>618</v>
      </c>
      <c r="F342" s="207" t="s">
        <v>619</v>
      </c>
      <c r="G342" s="208" t="s">
        <v>147</v>
      </c>
      <c r="H342" s="209">
        <v>24.495000000000001</v>
      </c>
      <c r="I342" s="210"/>
      <c r="J342" s="211">
        <f>ROUND(I342*H342,2)</f>
        <v>0</v>
      </c>
      <c r="K342" s="207" t="s">
        <v>148</v>
      </c>
      <c r="L342" s="45"/>
      <c r="M342" s="212" t="s">
        <v>19</v>
      </c>
      <c r="N342" s="213" t="s">
        <v>40</v>
      </c>
      <c r="O342" s="85"/>
      <c r="P342" s="214">
        <f>O342*H342</f>
        <v>0</v>
      </c>
      <c r="Q342" s="214">
        <v>0.0060600000000000003</v>
      </c>
      <c r="R342" s="214">
        <f>Q342*H342</f>
        <v>0.14843970000000001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246</v>
      </c>
      <c r="AT342" s="216" t="s">
        <v>144</v>
      </c>
      <c r="AU342" s="216" t="s">
        <v>79</v>
      </c>
      <c r="AY342" s="18" t="s">
        <v>142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77</v>
      </c>
      <c r="BK342" s="217">
        <f>ROUND(I342*H342,2)</f>
        <v>0</v>
      </c>
      <c r="BL342" s="18" t="s">
        <v>246</v>
      </c>
      <c r="BM342" s="216" t="s">
        <v>620</v>
      </c>
    </row>
    <row r="343" s="13" customFormat="1">
      <c r="A343" s="13"/>
      <c r="B343" s="218"/>
      <c r="C343" s="219"/>
      <c r="D343" s="220" t="s">
        <v>151</v>
      </c>
      <c r="E343" s="221" t="s">
        <v>19</v>
      </c>
      <c r="F343" s="222" t="s">
        <v>256</v>
      </c>
      <c r="G343" s="219"/>
      <c r="H343" s="223">
        <v>16.574999999999999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9" t="s">
        <v>151</v>
      </c>
      <c r="AU343" s="229" t="s">
        <v>79</v>
      </c>
      <c r="AV343" s="13" t="s">
        <v>79</v>
      </c>
      <c r="AW343" s="13" t="s">
        <v>31</v>
      </c>
      <c r="AX343" s="13" t="s">
        <v>69</v>
      </c>
      <c r="AY343" s="229" t="s">
        <v>142</v>
      </c>
    </row>
    <row r="344" s="13" customFormat="1">
      <c r="A344" s="13"/>
      <c r="B344" s="218"/>
      <c r="C344" s="219"/>
      <c r="D344" s="220" t="s">
        <v>151</v>
      </c>
      <c r="E344" s="221" t="s">
        <v>19</v>
      </c>
      <c r="F344" s="222" t="s">
        <v>621</v>
      </c>
      <c r="G344" s="219"/>
      <c r="H344" s="223">
        <v>7.9199999999999999</v>
      </c>
      <c r="I344" s="224"/>
      <c r="J344" s="219"/>
      <c r="K344" s="219"/>
      <c r="L344" s="225"/>
      <c r="M344" s="226"/>
      <c r="N344" s="227"/>
      <c r="O344" s="227"/>
      <c r="P344" s="227"/>
      <c r="Q344" s="227"/>
      <c r="R344" s="227"/>
      <c r="S344" s="227"/>
      <c r="T344" s="22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9" t="s">
        <v>151</v>
      </c>
      <c r="AU344" s="229" t="s">
        <v>79</v>
      </c>
      <c r="AV344" s="13" t="s">
        <v>79</v>
      </c>
      <c r="AW344" s="13" t="s">
        <v>31</v>
      </c>
      <c r="AX344" s="13" t="s">
        <v>69</v>
      </c>
      <c r="AY344" s="229" t="s">
        <v>142</v>
      </c>
    </row>
    <row r="345" s="14" customFormat="1">
      <c r="A345" s="14"/>
      <c r="B345" s="230"/>
      <c r="C345" s="231"/>
      <c r="D345" s="220" t="s">
        <v>151</v>
      </c>
      <c r="E345" s="232" t="s">
        <v>19</v>
      </c>
      <c r="F345" s="233" t="s">
        <v>174</v>
      </c>
      <c r="G345" s="231"/>
      <c r="H345" s="234">
        <v>24.494999999999997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0" t="s">
        <v>151</v>
      </c>
      <c r="AU345" s="240" t="s">
        <v>79</v>
      </c>
      <c r="AV345" s="14" t="s">
        <v>149</v>
      </c>
      <c r="AW345" s="14" t="s">
        <v>31</v>
      </c>
      <c r="AX345" s="14" t="s">
        <v>77</v>
      </c>
      <c r="AY345" s="240" t="s">
        <v>142</v>
      </c>
    </row>
    <row r="346" s="2" customFormat="1" ht="24.15" customHeight="1">
      <c r="A346" s="39"/>
      <c r="B346" s="40"/>
      <c r="C346" s="241" t="s">
        <v>622</v>
      </c>
      <c r="D346" s="241" t="s">
        <v>223</v>
      </c>
      <c r="E346" s="242" t="s">
        <v>623</v>
      </c>
      <c r="F346" s="243" t="s">
        <v>624</v>
      </c>
      <c r="G346" s="244" t="s">
        <v>147</v>
      </c>
      <c r="H346" s="245">
        <v>25.719999999999999</v>
      </c>
      <c r="I346" s="246"/>
      <c r="J346" s="247">
        <f>ROUND(I346*H346,2)</f>
        <v>0</v>
      </c>
      <c r="K346" s="243" t="s">
        <v>19</v>
      </c>
      <c r="L346" s="248"/>
      <c r="M346" s="249" t="s">
        <v>19</v>
      </c>
      <c r="N346" s="250" t="s">
        <v>40</v>
      </c>
      <c r="O346" s="85"/>
      <c r="P346" s="214">
        <f>O346*H346</f>
        <v>0</v>
      </c>
      <c r="Q346" s="214">
        <v>0.0015</v>
      </c>
      <c r="R346" s="214">
        <f>Q346*H346</f>
        <v>0.038579999999999996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344</v>
      </c>
      <c r="AT346" s="216" t="s">
        <v>223</v>
      </c>
      <c r="AU346" s="216" t="s">
        <v>79</v>
      </c>
      <c r="AY346" s="18" t="s">
        <v>142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77</v>
      </c>
      <c r="BK346" s="217">
        <f>ROUND(I346*H346,2)</f>
        <v>0</v>
      </c>
      <c r="BL346" s="18" t="s">
        <v>246</v>
      </c>
      <c r="BM346" s="216" t="s">
        <v>625</v>
      </c>
    </row>
    <row r="347" s="13" customFormat="1">
      <c r="A347" s="13"/>
      <c r="B347" s="218"/>
      <c r="C347" s="219"/>
      <c r="D347" s="220" t="s">
        <v>151</v>
      </c>
      <c r="E347" s="221" t="s">
        <v>19</v>
      </c>
      <c r="F347" s="222" t="s">
        <v>256</v>
      </c>
      <c r="G347" s="219"/>
      <c r="H347" s="223">
        <v>16.574999999999999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9" t="s">
        <v>151</v>
      </c>
      <c r="AU347" s="229" t="s">
        <v>79</v>
      </c>
      <c r="AV347" s="13" t="s">
        <v>79</v>
      </c>
      <c r="AW347" s="13" t="s">
        <v>31</v>
      </c>
      <c r="AX347" s="13" t="s">
        <v>69</v>
      </c>
      <c r="AY347" s="229" t="s">
        <v>142</v>
      </c>
    </row>
    <row r="348" s="13" customFormat="1">
      <c r="A348" s="13"/>
      <c r="B348" s="218"/>
      <c r="C348" s="219"/>
      <c r="D348" s="220" t="s">
        <v>151</v>
      </c>
      <c r="E348" s="221" t="s">
        <v>19</v>
      </c>
      <c r="F348" s="222" t="s">
        <v>621</v>
      </c>
      <c r="G348" s="219"/>
      <c r="H348" s="223">
        <v>7.9199999999999999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9" t="s">
        <v>151</v>
      </c>
      <c r="AU348" s="229" t="s">
        <v>79</v>
      </c>
      <c r="AV348" s="13" t="s">
        <v>79</v>
      </c>
      <c r="AW348" s="13" t="s">
        <v>31</v>
      </c>
      <c r="AX348" s="13" t="s">
        <v>69</v>
      </c>
      <c r="AY348" s="229" t="s">
        <v>142</v>
      </c>
    </row>
    <row r="349" s="14" customFormat="1">
      <c r="A349" s="14"/>
      <c r="B349" s="230"/>
      <c r="C349" s="231"/>
      <c r="D349" s="220" t="s">
        <v>151</v>
      </c>
      <c r="E349" s="232" t="s">
        <v>19</v>
      </c>
      <c r="F349" s="233" t="s">
        <v>174</v>
      </c>
      <c r="G349" s="231"/>
      <c r="H349" s="234">
        <v>24.494999999999997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0" t="s">
        <v>151</v>
      </c>
      <c r="AU349" s="240" t="s">
        <v>79</v>
      </c>
      <c r="AV349" s="14" t="s">
        <v>149</v>
      </c>
      <c r="AW349" s="14" t="s">
        <v>31</v>
      </c>
      <c r="AX349" s="14" t="s">
        <v>77</v>
      </c>
      <c r="AY349" s="240" t="s">
        <v>142</v>
      </c>
    </row>
    <row r="350" s="13" customFormat="1">
      <c r="A350" s="13"/>
      <c r="B350" s="218"/>
      <c r="C350" s="219"/>
      <c r="D350" s="220" t="s">
        <v>151</v>
      </c>
      <c r="E350" s="219"/>
      <c r="F350" s="222" t="s">
        <v>626</v>
      </c>
      <c r="G350" s="219"/>
      <c r="H350" s="223">
        <v>25.719999999999999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29" t="s">
        <v>151</v>
      </c>
      <c r="AU350" s="229" t="s">
        <v>79</v>
      </c>
      <c r="AV350" s="13" t="s">
        <v>79</v>
      </c>
      <c r="AW350" s="13" t="s">
        <v>4</v>
      </c>
      <c r="AX350" s="13" t="s">
        <v>77</v>
      </c>
      <c r="AY350" s="229" t="s">
        <v>142</v>
      </c>
    </row>
    <row r="351" s="2" customFormat="1">
      <c r="A351" s="39"/>
      <c r="B351" s="40"/>
      <c r="C351" s="205" t="s">
        <v>627</v>
      </c>
      <c r="D351" s="205" t="s">
        <v>144</v>
      </c>
      <c r="E351" s="206" t="s">
        <v>628</v>
      </c>
      <c r="F351" s="207" t="s">
        <v>629</v>
      </c>
      <c r="G351" s="208" t="s">
        <v>147</v>
      </c>
      <c r="H351" s="209">
        <v>117</v>
      </c>
      <c r="I351" s="210"/>
      <c r="J351" s="211">
        <f>ROUND(I351*H351,2)</f>
        <v>0</v>
      </c>
      <c r="K351" s="207" t="s">
        <v>148</v>
      </c>
      <c r="L351" s="45"/>
      <c r="M351" s="212" t="s">
        <v>19</v>
      </c>
      <c r="N351" s="213" t="s">
        <v>40</v>
      </c>
      <c r="O351" s="85"/>
      <c r="P351" s="214">
        <f>O351*H351</f>
        <v>0</v>
      </c>
      <c r="Q351" s="214">
        <v>0</v>
      </c>
      <c r="R351" s="214">
        <f>Q351*H351</f>
        <v>0</v>
      </c>
      <c r="S351" s="214">
        <v>0</v>
      </c>
      <c r="T351" s="21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6" t="s">
        <v>246</v>
      </c>
      <c r="AT351" s="216" t="s">
        <v>144</v>
      </c>
      <c r="AU351" s="216" t="s">
        <v>79</v>
      </c>
      <c r="AY351" s="18" t="s">
        <v>142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8" t="s">
        <v>77</v>
      </c>
      <c r="BK351" s="217">
        <f>ROUND(I351*H351,2)</f>
        <v>0</v>
      </c>
      <c r="BL351" s="18" t="s">
        <v>246</v>
      </c>
      <c r="BM351" s="216" t="s">
        <v>630</v>
      </c>
    </row>
    <row r="352" s="13" customFormat="1">
      <c r="A352" s="13"/>
      <c r="B352" s="218"/>
      <c r="C352" s="219"/>
      <c r="D352" s="220" t="s">
        <v>151</v>
      </c>
      <c r="E352" s="221" t="s">
        <v>19</v>
      </c>
      <c r="F352" s="222" t="s">
        <v>631</v>
      </c>
      <c r="G352" s="219"/>
      <c r="H352" s="223">
        <v>117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9" t="s">
        <v>151</v>
      </c>
      <c r="AU352" s="229" t="s">
        <v>79</v>
      </c>
      <c r="AV352" s="13" t="s">
        <v>79</v>
      </c>
      <c r="AW352" s="13" t="s">
        <v>31</v>
      </c>
      <c r="AX352" s="13" t="s">
        <v>77</v>
      </c>
      <c r="AY352" s="229" t="s">
        <v>142</v>
      </c>
    </row>
    <row r="353" s="2" customFormat="1" ht="16.5" customHeight="1">
      <c r="A353" s="39"/>
      <c r="B353" s="40"/>
      <c r="C353" s="241" t="s">
        <v>632</v>
      </c>
      <c r="D353" s="241" t="s">
        <v>223</v>
      </c>
      <c r="E353" s="242" t="s">
        <v>633</v>
      </c>
      <c r="F353" s="243" t="s">
        <v>634</v>
      </c>
      <c r="G353" s="244" t="s">
        <v>147</v>
      </c>
      <c r="H353" s="245">
        <v>119.34</v>
      </c>
      <c r="I353" s="246"/>
      <c r="J353" s="247">
        <f>ROUND(I353*H353,2)</f>
        <v>0</v>
      </c>
      <c r="K353" s="243" t="s">
        <v>148</v>
      </c>
      <c r="L353" s="248"/>
      <c r="M353" s="249" t="s">
        <v>19</v>
      </c>
      <c r="N353" s="250" t="s">
        <v>40</v>
      </c>
      <c r="O353" s="85"/>
      <c r="P353" s="214">
        <f>O353*H353</f>
        <v>0</v>
      </c>
      <c r="Q353" s="214">
        <v>0.0050000000000000001</v>
      </c>
      <c r="R353" s="214">
        <f>Q353*H353</f>
        <v>0.59670000000000001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344</v>
      </c>
      <c r="AT353" s="216" t="s">
        <v>223</v>
      </c>
      <c r="AU353" s="216" t="s">
        <v>79</v>
      </c>
      <c r="AY353" s="18" t="s">
        <v>142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77</v>
      </c>
      <c r="BK353" s="217">
        <f>ROUND(I353*H353,2)</f>
        <v>0</v>
      </c>
      <c r="BL353" s="18" t="s">
        <v>246</v>
      </c>
      <c r="BM353" s="216" t="s">
        <v>635</v>
      </c>
    </row>
    <row r="354" s="13" customFormat="1">
      <c r="A354" s="13"/>
      <c r="B354" s="218"/>
      <c r="C354" s="219"/>
      <c r="D354" s="220" t="s">
        <v>151</v>
      </c>
      <c r="E354" s="219"/>
      <c r="F354" s="222" t="s">
        <v>636</v>
      </c>
      <c r="G354" s="219"/>
      <c r="H354" s="223">
        <v>119.34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9" t="s">
        <v>151</v>
      </c>
      <c r="AU354" s="229" t="s">
        <v>79</v>
      </c>
      <c r="AV354" s="13" t="s">
        <v>79</v>
      </c>
      <c r="AW354" s="13" t="s">
        <v>4</v>
      </c>
      <c r="AX354" s="13" t="s">
        <v>77</v>
      </c>
      <c r="AY354" s="229" t="s">
        <v>142</v>
      </c>
    </row>
    <row r="355" s="2" customFormat="1">
      <c r="A355" s="39"/>
      <c r="B355" s="40"/>
      <c r="C355" s="205" t="s">
        <v>637</v>
      </c>
      <c r="D355" s="205" t="s">
        <v>144</v>
      </c>
      <c r="E355" s="206" t="s">
        <v>638</v>
      </c>
      <c r="F355" s="207" t="s">
        <v>639</v>
      </c>
      <c r="G355" s="208" t="s">
        <v>190</v>
      </c>
      <c r="H355" s="209">
        <v>1.2430000000000001</v>
      </c>
      <c r="I355" s="210"/>
      <c r="J355" s="211">
        <f>ROUND(I355*H355,2)</f>
        <v>0</v>
      </c>
      <c r="K355" s="207" t="s">
        <v>148</v>
      </c>
      <c r="L355" s="45"/>
      <c r="M355" s="212" t="s">
        <v>19</v>
      </c>
      <c r="N355" s="213" t="s">
        <v>40</v>
      </c>
      <c r="O355" s="85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246</v>
      </c>
      <c r="AT355" s="216" t="s">
        <v>144</v>
      </c>
      <c r="AU355" s="216" t="s">
        <v>79</v>
      </c>
      <c r="AY355" s="18" t="s">
        <v>142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77</v>
      </c>
      <c r="BK355" s="217">
        <f>ROUND(I355*H355,2)</f>
        <v>0</v>
      </c>
      <c r="BL355" s="18" t="s">
        <v>246</v>
      </c>
      <c r="BM355" s="216" t="s">
        <v>640</v>
      </c>
    </row>
    <row r="356" s="12" customFormat="1" ht="22.8" customHeight="1">
      <c r="A356" s="12"/>
      <c r="B356" s="189"/>
      <c r="C356" s="190"/>
      <c r="D356" s="191" t="s">
        <v>68</v>
      </c>
      <c r="E356" s="203" t="s">
        <v>641</v>
      </c>
      <c r="F356" s="203" t="s">
        <v>642</v>
      </c>
      <c r="G356" s="190"/>
      <c r="H356" s="190"/>
      <c r="I356" s="193"/>
      <c r="J356" s="204">
        <f>BK356</f>
        <v>0</v>
      </c>
      <c r="K356" s="190"/>
      <c r="L356" s="195"/>
      <c r="M356" s="196"/>
      <c r="N356" s="197"/>
      <c r="O356" s="197"/>
      <c r="P356" s="198">
        <f>SUM(P357:P414)</f>
        <v>0</v>
      </c>
      <c r="Q356" s="197"/>
      <c r="R356" s="198">
        <f>SUM(R357:R414)</f>
        <v>5.7565029499999998</v>
      </c>
      <c r="S356" s="197"/>
      <c r="T356" s="199">
        <f>SUM(T357:T414)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0" t="s">
        <v>79</v>
      </c>
      <c r="AT356" s="201" t="s">
        <v>68</v>
      </c>
      <c r="AU356" s="201" t="s">
        <v>77</v>
      </c>
      <c r="AY356" s="200" t="s">
        <v>142</v>
      </c>
      <c r="BK356" s="202">
        <f>SUM(BK357:BK414)</f>
        <v>0</v>
      </c>
    </row>
    <row r="357" s="2" customFormat="1" ht="16.5" customHeight="1">
      <c r="A357" s="39"/>
      <c r="B357" s="40"/>
      <c r="C357" s="205" t="s">
        <v>643</v>
      </c>
      <c r="D357" s="205" t="s">
        <v>144</v>
      </c>
      <c r="E357" s="206" t="s">
        <v>644</v>
      </c>
      <c r="F357" s="207" t="s">
        <v>645</v>
      </c>
      <c r="G357" s="208" t="s">
        <v>155</v>
      </c>
      <c r="H357" s="209">
        <v>6</v>
      </c>
      <c r="I357" s="210"/>
      <c r="J357" s="211">
        <f>ROUND(I357*H357,2)</f>
        <v>0</v>
      </c>
      <c r="K357" s="207" t="s">
        <v>148</v>
      </c>
      <c r="L357" s="45"/>
      <c r="M357" s="212" t="s">
        <v>19</v>
      </c>
      <c r="N357" s="213" t="s">
        <v>40</v>
      </c>
      <c r="O357" s="85"/>
      <c r="P357" s="214">
        <f>O357*H357</f>
        <v>0</v>
      </c>
      <c r="Q357" s="214">
        <v>0</v>
      </c>
      <c r="R357" s="214">
        <f>Q357*H357</f>
        <v>0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246</v>
      </c>
      <c r="AT357" s="216" t="s">
        <v>144</v>
      </c>
      <c r="AU357" s="216" t="s">
        <v>79</v>
      </c>
      <c r="AY357" s="18" t="s">
        <v>142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77</v>
      </c>
      <c r="BK357" s="217">
        <f>ROUND(I357*H357,2)</f>
        <v>0</v>
      </c>
      <c r="BL357" s="18" t="s">
        <v>246</v>
      </c>
      <c r="BM357" s="216" t="s">
        <v>646</v>
      </c>
    </row>
    <row r="358" s="13" customFormat="1">
      <c r="A358" s="13"/>
      <c r="B358" s="218"/>
      <c r="C358" s="219"/>
      <c r="D358" s="220" t="s">
        <v>151</v>
      </c>
      <c r="E358" s="221" t="s">
        <v>19</v>
      </c>
      <c r="F358" s="222" t="s">
        <v>187</v>
      </c>
      <c r="G358" s="219"/>
      <c r="H358" s="223">
        <v>6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9" t="s">
        <v>151</v>
      </c>
      <c r="AU358" s="229" t="s">
        <v>79</v>
      </c>
      <c r="AV358" s="13" t="s">
        <v>79</v>
      </c>
      <c r="AW358" s="13" t="s">
        <v>31</v>
      </c>
      <c r="AX358" s="13" t="s">
        <v>77</v>
      </c>
      <c r="AY358" s="229" t="s">
        <v>142</v>
      </c>
    </row>
    <row r="359" s="2" customFormat="1">
      <c r="A359" s="39"/>
      <c r="B359" s="40"/>
      <c r="C359" s="205" t="s">
        <v>647</v>
      </c>
      <c r="D359" s="205" t="s">
        <v>144</v>
      </c>
      <c r="E359" s="206" t="s">
        <v>648</v>
      </c>
      <c r="F359" s="207" t="s">
        <v>649</v>
      </c>
      <c r="G359" s="208" t="s">
        <v>155</v>
      </c>
      <c r="H359" s="209">
        <v>0.191</v>
      </c>
      <c r="I359" s="210"/>
      <c r="J359" s="211">
        <f>ROUND(I359*H359,2)</f>
        <v>0</v>
      </c>
      <c r="K359" s="207" t="s">
        <v>148</v>
      </c>
      <c r="L359" s="45"/>
      <c r="M359" s="212" t="s">
        <v>19</v>
      </c>
      <c r="N359" s="213" t="s">
        <v>40</v>
      </c>
      <c r="O359" s="85"/>
      <c r="P359" s="214">
        <f>O359*H359</f>
        <v>0</v>
      </c>
      <c r="Q359" s="214">
        <v>0.00122</v>
      </c>
      <c r="R359" s="214">
        <f>Q359*H359</f>
        <v>0.00023301999999999999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246</v>
      </c>
      <c r="AT359" s="216" t="s">
        <v>144</v>
      </c>
      <c r="AU359" s="216" t="s">
        <v>79</v>
      </c>
      <c r="AY359" s="18" t="s">
        <v>142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77</v>
      </c>
      <c r="BK359" s="217">
        <f>ROUND(I359*H359,2)</f>
        <v>0</v>
      </c>
      <c r="BL359" s="18" t="s">
        <v>246</v>
      </c>
      <c r="BM359" s="216" t="s">
        <v>650</v>
      </c>
    </row>
    <row r="360" s="13" customFormat="1">
      <c r="A360" s="13"/>
      <c r="B360" s="218"/>
      <c r="C360" s="219"/>
      <c r="D360" s="220" t="s">
        <v>151</v>
      </c>
      <c r="E360" s="221" t="s">
        <v>19</v>
      </c>
      <c r="F360" s="222" t="s">
        <v>651</v>
      </c>
      <c r="G360" s="219"/>
      <c r="H360" s="223">
        <v>0.191</v>
      </c>
      <c r="I360" s="224"/>
      <c r="J360" s="219"/>
      <c r="K360" s="219"/>
      <c r="L360" s="225"/>
      <c r="M360" s="226"/>
      <c r="N360" s="227"/>
      <c r="O360" s="227"/>
      <c r="P360" s="227"/>
      <c r="Q360" s="227"/>
      <c r="R360" s="227"/>
      <c r="S360" s="227"/>
      <c r="T360" s="22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9" t="s">
        <v>151</v>
      </c>
      <c r="AU360" s="229" t="s">
        <v>79</v>
      </c>
      <c r="AV360" s="13" t="s">
        <v>79</v>
      </c>
      <c r="AW360" s="13" t="s">
        <v>31</v>
      </c>
      <c r="AX360" s="13" t="s">
        <v>69</v>
      </c>
      <c r="AY360" s="229" t="s">
        <v>142</v>
      </c>
    </row>
    <row r="361" s="14" customFormat="1">
      <c r="A361" s="14"/>
      <c r="B361" s="230"/>
      <c r="C361" s="231"/>
      <c r="D361" s="220" t="s">
        <v>151</v>
      </c>
      <c r="E361" s="232" t="s">
        <v>19</v>
      </c>
      <c r="F361" s="233" t="s">
        <v>174</v>
      </c>
      <c r="G361" s="231"/>
      <c r="H361" s="234">
        <v>0.191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0" t="s">
        <v>151</v>
      </c>
      <c r="AU361" s="240" t="s">
        <v>79</v>
      </c>
      <c r="AV361" s="14" t="s">
        <v>149</v>
      </c>
      <c r="AW361" s="14" t="s">
        <v>31</v>
      </c>
      <c r="AX361" s="14" t="s">
        <v>77</v>
      </c>
      <c r="AY361" s="240" t="s">
        <v>142</v>
      </c>
    </row>
    <row r="362" s="2" customFormat="1">
      <c r="A362" s="39"/>
      <c r="B362" s="40"/>
      <c r="C362" s="205" t="s">
        <v>652</v>
      </c>
      <c r="D362" s="205" t="s">
        <v>144</v>
      </c>
      <c r="E362" s="206" t="s">
        <v>653</v>
      </c>
      <c r="F362" s="207" t="s">
        <v>654</v>
      </c>
      <c r="G362" s="208" t="s">
        <v>155</v>
      </c>
      <c r="H362" s="209">
        <v>3.8479999999999999</v>
      </c>
      <c r="I362" s="210"/>
      <c r="J362" s="211">
        <f>ROUND(I362*H362,2)</f>
        <v>0</v>
      </c>
      <c r="K362" s="207" t="s">
        <v>148</v>
      </c>
      <c r="L362" s="45"/>
      <c r="M362" s="212" t="s">
        <v>19</v>
      </c>
      <c r="N362" s="213" t="s">
        <v>40</v>
      </c>
      <c r="O362" s="85"/>
      <c r="P362" s="214">
        <f>O362*H362</f>
        <v>0</v>
      </c>
      <c r="Q362" s="214">
        <v>0.00189</v>
      </c>
      <c r="R362" s="214">
        <f>Q362*H362</f>
        <v>0.0072727199999999999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246</v>
      </c>
      <c r="AT362" s="216" t="s">
        <v>144</v>
      </c>
      <c r="AU362" s="216" t="s">
        <v>79</v>
      </c>
      <c r="AY362" s="18" t="s">
        <v>142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77</v>
      </c>
      <c r="BK362" s="217">
        <f>ROUND(I362*H362,2)</f>
        <v>0</v>
      </c>
      <c r="BL362" s="18" t="s">
        <v>246</v>
      </c>
      <c r="BM362" s="216" t="s">
        <v>655</v>
      </c>
    </row>
    <row r="363" s="13" customFormat="1">
      <c r="A363" s="13"/>
      <c r="B363" s="218"/>
      <c r="C363" s="219"/>
      <c r="D363" s="220" t="s">
        <v>151</v>
      </c>
      <c r="E363" s="221" t="s">
        <v>19</v>
      </c>
      <c r="F363" s="222" t="s">
        <v>656</v>
      </c>
      <c r="G363" s="219"/>
      <c r="H363" s="223">
        <v>1.6379999999999999</v>
      </c>
      <c r="I363" s="224"/>
      <c r="J363" s="219"/>
      <c r="K363" s="219"/>
      <c r="L363" s="225"/>
      <c r="M363" s="226"/>
      <c r="N363" s="227"/>
      <c r="O363" s="227"/>
      <c r="P363" s="227"/>
      <c r="Q363" s="227"/>
      <c r="R363" s="227"/>
      <c r="S363" s="227"/>
      <c r="T363" s="22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9" t="s">
        <v>151</v>
      </c>
      <c r="AU363" s="229" t="s">
        <v>79</v>
      </c>
      <c r="AV363" s="13" t="s">
        <v>79</v>
      </c>
      <c r="AW363" s="13" t="s">
        <v>31</v>
      </c>
      <c r="AX363" s="13" t="s">
        <v>69</v>
      </c>
      <c r="AY363" s="229" t="s">
        <v>142</v>
      </c>
    </row>
    <row r="364" s="13" customFormat="1">
      <c r="A364" s="13"/>
      <c r="B364" s="218"/>
      <c r="C364" s="219"/>
      <c r="D364" s="220" t="s">
        <v>151</v>
      </c>
      <c r="E364" s="221" t="s">
        <v>19</v>
      </c>
      <c r="F364" s="222" t="s">
        <v>657</v>
      </c>
      <c r="G364" s="219"/>
      <c r="H364" s="223">
        <v>0.95999999999999996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9" t="s">
        <v>151</v>
      </c>
      <c r="AU364" s="229" t="s">
        <v>79</v>
      </c>
      <c r="AV364" s="13" t="s">
        <v>79</v>
      </c>
      <c r="AW364" s="13" t="s">
        <v>31</v>
      </c>
      <c r="AX364" s="13" t="s">
        <v>69</v>
      </c>
      <c r="AY364" s="229" t="s">
        <v>142</v>
      </c>
    </row>
    <row r="365" s="13" customFormat="1">
      <c r="A365" s="13"/>
      <c r="B365" s="218"/>
      <c r="C365" s="219"/>
      <c r="D365" s="220" t="s">
        <v>151</v>
      </c>
      <c r="E365" s="221" t="s">
        <v>19</v>
      </c>
      <c r="F365" s="222" t="s">
        <v>658</v>
      </c>
      <c r="G365" s="219"/>
      <c r="H365" s="223">
        <v>0.32400000000000001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9" t="s">
        <v>151</v>
      </c>
      <c r="AU365" s="229" t="s">
        <v>79</v>
      </c>
      <c r="AV365" s="13" t="s">
        <v>79</v>
      </c>
      <c r="AW365" s="13" t="s">
        <v>31</v>
      </c>
      <c r="AX365" s="13" t="s">
        <v>69</v>
      </c>
      <c r="AY365" s="229" t="s">
        <v>142</v>
      </c>
    </row>
    <row r="366" s="13" customFormat="1">
      <c r="A366" s="13"/>
      <c r="B366" s="218"/>
      <c r="C366" s="219"/>
      <c r="D366" s="220" t="s">
        <v>151</v>
      </c>
      <c r="E366" s="221" t="s">
        <v>19</v>
      </c>
      <c r="F366" s="222" t="s">
        <v>659</v>
      </c>
      <c r="G366" s="219"/>
      <c r="H366" s="223">
        <v>0.216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9" t="s">
        <v>151</v>
      </c>
      <c r="AU366" s="229" t="s">
        <v>79</v>
      </c>
      <c r="AV366" s="13" t="s">
        <v>79</v>
      </c>
      <c r="AW366" s="13" t="s">
        <v>31</v>
      </c>
      <c r="AX366" s="13" t="s">
        <v>69</v>
      </c>
      <c r="AY366" s="229" t="s">
        <v>142</v>
      </c>
    </row>
    <row r="367" s="13" customFormat="1">
      <c r="A367" s="13"/>
      <c r="B367" s="218"/>
      <c r="C367" s="219"/>
      <c r="D367" s="220" t="s">
        <v>151</v>
      </c>
      <c r="E367" s="221" t="s">
        <v>19</v>
      </c>
      <c r="F367" s="222" t="s">
        <v>660</v>
      </c>
      <c r="G367" s="219"/>
      <c r="H367" s="223">
        <v>0.51800000000000002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29" t="s">
        <v>151</v>
      </c>
      <c r="AU367" s="229" t="s">
        <v>79</v>
      </c>
      <c r="AV367" s="13" t="s">
        <v>79</v>
      </c>
      <c r="AW367" s="13" t="s">
        <v>31</v>
      </c>
      <c r="AX367" s="13" t="s">
        <v>69</v>
      </c>
      <c r="AY367" s="229" t="s">
        <v>142</v>
      </c>
    </row>
    <row r="368" s="13" customFormat="1">
      <c r="A368" s="13"/>
      <c r="B368" s="218"/>
      <c r="C368" s="219"/>
      <c r="D368" s="220" t="s">
        <v>151</v>
      </c>
      <c r="E368" s="221" t="s">
        <v>19</v>
      </c>
      <c r="F368" s="222" t="s">
        <v>661</v>
      </c>
      <c r="G368" s="219"/>
      <c r="H368" s="223">
        <v>0.192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9" t="s">
        <v>151</v>
      </c>
      <c r="AU368" s="229" t="s">
        <v>79</v>
      </c>
      <c r="AV368" s="13" t="s">
        <v>79</v>
      </c>
      <c r="AW368" s="13" t="s">
        <v>31</v>
      </c>
      <c r="AX368" s="13" t="s">
        <v>69</v>
      </c>
      <c r="AY368" s="229" t="s">
        <v>142</v>
      </c>
    </row>
    <row r="369" s="14" customFormat="1">
      <c r="A369" s="14"/>
      <c r="B369" s="230"/>
      <c r="C369" s="231"/>
      <c r="D369" s="220" t="s">
        <v>151</v>
      </c>
      <c r="E369" s="232" t="s">
        <v>19</v>
      </c>
      <c r="F369" s="233" t="s">
        <v>174</v>
      </c>
      <c r="G369" s="231"/>
      <c r="H369" s="234">
        <v>3.8479999999999999</v>
      </c>
      <c r="I369" s="235"/>
      <c r="J369" s="231"/>
      <c r="K369" s="231"/>
      <c r="L369" s="236"/>
      <c r="M369" s="237"/>
      <c r="N369" s="238"/>
      <c r="O369" s="238"/>
      <c r="P369" s="238"/>
      <c r="Q369" s="238"/>
      <c r="R369" s="238"/>
      <c r="S369" s="238"/>
      <c r="T369" s="23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0" t="s">
        <v>151</v>
      </c>
      <c r="AU369" s="240" t="s">
        <v>79</v>
      </c>
      <c r="AV369" s="14" t="s">
        <v>149</v>
      </c>
      <c r="AW369" s="14" t="s">
        <v>31</v>
      </c>
      <c r="AX369" s="14" t="s">
        <v>77</v>
      </c>
      <c r="AY369" s="240" t="s">
        <v>142</v>
      </c>
    </row>
    <row r="370" s="2" customFormat="1">
      <c r="A370" s="39"/>
      <c r="B370" s="40"/>
      <c r="C370" s="205" t="s">
        <v>662</v>
      </c>
      <c r="D370" s="205" t="s">
        <v>144</v>
      </c>
      <c r="E370" s="206" t="s">
        <v>663</v>
      </c>
      <c r="F370" s="207" t="s">
        <v>664</v>
      </c>
      <c r="G370" s="208" t="s">
        <v>226</v>
      </c>
      <c r="H370" s="209">
        <v>61</v>
      </c>
      <c r="I370" s="210"/>
      <c r="J370" s="211">
        <f>ROUND(I370*H370,2)</f>
        <v>0</v>
      </c>
      <c r="K370" s="207" t="s">
        <v>148</v>
      </c>
      <c r="L370" s="45"/>
      <c r="M370" s="212" t="s">
        <v>19</v>
      </c>
      <c r="N370" s="213" t="s">
        <v>40</v>
      </c>
      <c r="O370" s="85"/>
      <c r="P370" s="214">
        <f>O370*H370</f>
        <v>0</v>
      </c>
      <c r="Q370" s="214">
        <v>0.0026700000000000001</v>
      </c>
      <c r="R370" s="214">
        <f>Q370*H370</f>
        <v>0.16287000000000002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246</v>
      </c>
      <c r="AT370" s="216" t="s">
        <v>144</v>
      </c>
      <c r="AU370" s="216" t="s">
        <v>79</v>
      </c>
      <c r="AY370" s="18" t="s">
        <v>142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77</v>
      </c>
      <c r="BK370" s="217">
        <f>ROUND(I370*H370,2)</f>
        <v>0</v>
      </c>
      <c r="BL370" s="18" t="s">
        <v>246</v>
      </c>
      <c r="BM370" s="216" t="s">
        <v>665</v>
      </c>
    </row>
    <row r="371" s="13" customFormat="1">
      <c r="A371" s="13"/>
      <c r="B371" s="218"/>
      <c r="C371" s="219"/>
      <c r="D371" s="220" t="s">
        <v>151</v>
      </c>
      <c r="E371" s="221" t="s">
        <v>19</v>
      </c>
      <c r="F371" s="222" t="s">
        <v>666</v>
      </c>
      <c r="G371" s="219"/>
      <c r="H371" s="223">
        <v>16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9" t="s">
        <v>151</v>
      </c>
      <c r="AU371" s="229" t="s">
        <v>79</v>
      </c>
      <c r="AV371" s="13" t="s">
        <v>79</v>
      </c>
      <c r="AW371" s="13" t="s">
        <v>31</v>
      </c>
      <c r="AX371" s="13" t="s">
        <v>69</v>
      </c>
      <c r="AY371" s="229" t="s">
        <v>142</v>
      </c>
    </row>
    <row r="372" s="13" customFormat="1">
      <c r="A372" s="13"/>
      <c r="B372" s="218"/>
      <c r="C372" s="219"/>
      <c r="D372" s="220" t="s">
        <v>151</v>
      </c>
      <c r="E372" s="221" t="s">
        <v>19</v>
      </c>
      <c r="F372" s="222" t="s">
        <v>667</v>
      </c>
      <c r="G372" s="219"/>
      <c r="H372" s="223">
        <v>45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9" t="s">
        <v>151</v>
      </c>
      <c r="AU372" s="229" t="s">
        <v>79</v>
      </c>
      <c r="AV372" s="13" t="s">
        <v>79</v>
      </c>
      <c r="AW372" s="13" t="s">
        <v>31</v>
      </c>
      <c r="AX372" s="13" t="s">
        <v>69</v>
      </c>
      <c r="AY372" s="229" t="s">
        <v>142</v>
      </c>
    </row>
    <row r="373" s="14" customFormat="1">
      <c r="A373" s="14"/>
      <c r="B373" s="230"/>
      <c r="C373" s="231"/>
      <c r="D373" s="220" t="s">
        <v>151</v>
      </c>
      <c r="E373" s="232" t="s">
        <v>19</v>
      </c>
      <c r="F373" s="233" t="s">
        <v>174</v>
      </c>
      <c r="G373" s="231"/>
      <c r="H373" s="234">
        <v>61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0" t="s">
        <v>151</v>
      </c>
      <c r="AU373" s="240" t="s">
        <v>79</v>
      </c>
      <c r="AV373" s="14" t="s">
        <v>149</v>
      </c>
      <c r="AW373" s="14" t="s">
        <v>31</v>
      </c>
      <c r="AX373" s="14" t="s">
        <v>77</v>
      </c>
      <c r="AY373" s="240" t="s">
        <v>142</v>
      </c>
    </row>
    <row r="374" s="2" customFormat="1">
      <c r="A374" s="39"/>
      <c r="B374" s="40"/>
      <c r="C374" s="205" t="s">
        <v>668</v>
      </c>
      <c r="D374" s="205" t="s">
        <v>144</v>
      </c>
      <c r="E374" s="206" t="s">
        <v>669</v>
      </c>
      <c r="F374" s="207" t="s">
        <v>670</v>
      </c>
      <c r="G374" s="208" t="s">
        <v>249</v>
      </c>
      <c r="H374" s="209">
        <v>75.25</v>
      </c>
      <c r="I374" s="210"/>
      <c r="J374" s="211">
        <f>ROUND(I374*H374,2)</f>
        <v>0</v>
      </c>
      <c r="K374" s="207" t="s">
        <v>148</v>
      </c>
      <c r="L374" s="45"/>
      <c r="M374" s="212" t="s">
        <v>19</v>
      </c>
      <c r="N374" s="213" t="s">
        <v>40</v>
      </c>
      <c r="O374" s="85"/>
      <c r="P374" s="214">
        <f>O374*H374</f>
        <v>0</v>
      </c>
      <c r="Q374" s="214">
        <v>0</v>
      </c>
      <c r="R374" s="214">
        <f>Q374*H374</f>
        <v>0</v>
      </c>
      <c r="S374" s="214">
        <v>0</v>
      </c>
      <c r="T374" s="21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246</v>
      </c>
      <c r="AT374" s="216" t="s">
        <v>144</v>
      </c>
      <c r="AU374" s="216" t="s">
        <v>79</v>
      </c>
      <c r="AY374" s="18" t="s">
        <v>142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77</v>
      </c>
      <c r="BK374" s="217">
        <f>ROUND(I374*H374,2)</f>
        <v>0</v>
      </c>
      <c r="BL374" s="18" t="s">
        <v>246</v>
      </c>
      <c r="BM374" s="216" t="s">
        <v>671</v>
      </c>
    </row>
    <row r="375" s="13" customFormat="1">
      <c r="A375" s="13"/>
      <c r="B375" s="218"/>
      <c r="C375" s="219"/>
      <c r="D375" s="220" t="s">
        <v>151</v>
      </c>
      <c r="E375" s="221" t="s">
        <v>19</v>
      </c>
      <c r="F375" s="222" t="s">
        <v>672</v>
      </c>
      <c r="G375" s="219"/>
      <c r="H375" s="223">
        <v>30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9" t="s">
        <v>151</v>
      </c>
      <c r="AU375" s="229" t="s">
        <v>79</v>
      </c>
      <c r="AV375" s="13" t="s">
        <v>79</v>
      </c>
      <c r="AW375" s="13" t="s">
        <v>31</v>
      </c>
      <c r="AX375" s="13" t="s">
        <v>69</v>
      </c>
      <c r="AY375" s="229" t="s">
        <v>142</v>
      </c>
    </row>
    <row r="376" s="13" customFormat="1">
      <c r="A376" s="13"/>
      <c r="B376" s="218"/>
      <c r="C376" s="219"/>
      <c r="D376" s="220" t="s">
        <v>151</v>
      </c>
      <c r="E376" s="221" t="s">
        <v>19</v>
      </c>
      <c r="F376" s="222" t="s">
        <v>673</v>
      </c>
      <c r="G376" s="219"/>
      <c r="H376" s="223">
        <v>15</v>
      </c>
      <c r="I376" s="224"/>
      <c r="J376" s="219"/>
      <c r="K376" s="219"/>
      <c r="L376" s="225"/>
      <c r="M376" s="226"/>
      <c r="N376" s="227"/>
      <c r="O376" s="227"/>
      <c r="P376" s="227"/>
      <c r="Q376" s="227"/>
      <c r="R376" s="227"/>
      <c r="S376" s="227"/>
      <c r="T376" s="22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9" t="s">
        <v>151</v>
      </c>
      <c r="AU376" s="229" t="s">
        <v>79</v>
      </c>
      <c r="AV376" s="13" t="s">
        <v>79</v>
      </c>
      <c r="AW376" s="13" t="s">
        <v>31</v>
      </c>
      <c r="AX376" s="13" t="s">
        <v>69</v>
      </c>
      <c r="AY376" s="229" t="s">
        <v>142</v>
      </c>
    </row>
    <row r="377" s="13" customFormat="1">
      <c r="A377" s="13"/>
      <c r="B377" s="218"/>
      <c r="C377" s="219"/>
      <c r="D377" s="220" t="s">
        <v>151</v>
      </c>
      <c r="E377" s="221" t="s">
        <v>19</v>
      </c>
      <c r="F377" s="222" t="s">
        <v>674</v>
      </c>
      <c r="G377" s="219"/>
      <c r="H377" s="223">
        <v>14.25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9" t="s">
        <v>151</v>
      </c>
      <c r="AU377" s="229" t="s">
        <v>79</v>
      </c>
      <c r="AV377" s="13" t="s">
        <v>79</v>
      </c>
      <c r="AW377" s="13" t="s">
        <v>31</v>
      </c>
      <c r="AX377" s="13" t="s">
        <v>69</v>
      </c>
      <c r="AY377" s="229" t="s">
        <v>142</v>
      </c>
    </row>
    <row r="378" s="13" customFormat="1">
      <c r="A378" s="13"/>
      <c r="B378" s="218"/>
      <c r="C378" s="219"/>
      <c r="D378" s="220" t="s">
        <v>151</v>
      </c>
      <c r="E378" s="221" t="s">
        <v>19</v>
      </c>
      <c r="F378" s="222" t="s">
        <v>675</v>
      </c>
      <c r="G378" s="219"/>
      <c r="H378" s="223">
        <v>16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9" t="s">
        <v>151</v>
      </c>
      <c r="AU378" s="229" t="s">
        <v>79</v>
      </c>
      <c r="AV378" s="13" t="s">
        <v>79</v>
      </c>
      <c r="AW378" s="13" t="s">
        <v>31</v>
      </c>
      <c r="AX378" s="13" t="s">
        <v>69</v>
      </c>
      <c r="AY378" s="229" t="s">
        <v>142</v>
      </c>
    </row>
    <row r="379" s="14" customFormat="1">
      <c r="A379" s="14"/>
      <c r="B379" s="230"/>
      <c r="C379" s="231"/>
      <c r="D379" s="220" t="s">
        <v>151</v>
      </c>
      <c r="E379" s="232" t="s">
        <v>19</v>
      </c>
      <c r="F379" s="233" t="s">
        <v>174</v>
      </c>
      <c r="G379" s="231"/>
      <c r="H379" s="234">
        <v>75.25</v>
      </c>
      <c r="I379" s="235"/>
      <c r="J379" s="231"/>
      <c r="K379" s="231"/>
      <c r="L379" s="236"/>
      <c r="M379" s="237"/>
      <c r="N379" s="238"/>
      <c r="O379" s="238"/>
      <c r="P379" s="238"/>
      <c r="Q379" s="238"/>
      <c r="R379" s="238"/>
      <c r="S379" s="238"/>
      <c r="T379" s="23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0" t="s">
        <v>151</v>
      </c>
      <c r="AU379" s="240" t="s">
        <v>79</v>
      </c>
      <c r="AV379" s="14" t="s">
        <v>149</v>
      </c>
      <c r="AW379" s="14" t="s">
        <v>31</v>
      </c>
      <c r="AX379" s="14" t="s">
        <v>77</v>
      </c>
      <c r="AY379" s="240" t="s">
        <v>142</v>
      </c>
    </row>
    <row r="380" s="2" customFormat="1" ht="16.5" customHeight="1">
      <c r="A380" s="39"/>
      <c r="B380" s="40"/>
      <c r="C380" s="241" t="s">
        <v>676</v>
      </c>
      <c r="D380" s="241" t="s">
        <v>223</v>
      </c>
      <c r="E380" s="242" t="s">
        <v>677</v>
      </c>
      <c r="F380" s="243" t="s">
        <v>678</v>
      </c>
      <c r="G380" s="244" t="s">
        <v>155</v>
      </c>
      <c r="H380" s="245">
        <v>3.1259999999999999</v>
      </c>
      <c r="I380" s="246"/>
      <c r="J380" s="247">
        <f>ROUND(I380*H380,2)</f>
        <v>0</v>
      </c>
      <c r="K380" s="243" t="s">
        <v>148</v>
      </c>
      <c r="L380" s="248"/>
      <c r="M380" s="249" t="s">
        <v>19</v>
      </c>
      <c r="N380" s="250" t="s">
        <v>40</v>
      </c>
      <c r="O380" s="85"/>
      <c r="P380" s="214">
        <f>O380*H380</f>
        <v>0</v>
      </c>
      <c r="Q380" s="214">
        <v>0.55000000000000004</v>
      </c>
      <c r="R380" s="214">
        <f>Q380*H380</f>
        <v>1.7193000000000001</v>
      </c>
      <c r="S380" s="214">
        <v>0</v>
      </c>
      <c r="T380" s="21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344</v>
      </c>
      <c r="AT380" s="216" t="s">
        <v>223</v>
      </c>
      <c r="AU380" s="216" t="s">
        <v>79</v>
      </c>
      <c r="AY380" s="18" t="s">
        <v>142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77</v>
      </c>
      <c r="BK380" s="217">
        <f>ROUND(I380*H380,2)</f>
        <v>0</v>
      </c>
      <c r="BL380" s="18" t="s">
        <v>246</v>
      </c>
      <c r="BM380" s="216" t="s">
        <v>679</v>
      </c>
    </row>
    <row r="381" s="13" customFormat="1">
      <c r="A381" s="13"/>
      <c r="B381" s="218"/>
      <c r="C381" s="219"/>
      <c r="D381" s="220" t="s">
        <v>151</v>
      </c>
      <c r="E381" s="221" t="s">
        <v>19</v>
      </c>
      <c r="F381" s="222" t="s">
        <v>656</v>
      </c>
      <c r="G381" s="219"/>
      <c r="H381" s="223">
        <v>1.6379999999999999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9" t="s">
        <v>151</v>
      </c>
      <c r="AU381" s="229" t="s">
        <v>79</v>
      </c>
      <c r="AV381" s="13" t="s">
        <v>79</v>
      </c>
      <c r="AW381" s="13" t="s">
        <v>31</v>
      </c>
      <c r="AX381" s="13" t="s">
        <v>69</v>
      </c>
      <c r="AY381" s="229" t="s">
        <v>142</v>
      </c>
    </row>
    <row r="382" s="13" customFormat="1">
      <c r="A382" s="13"/>
      <c r="B382" s="218"/>
      <c r="C382" s="219"/>
      <c r="D382" s="220" t="s">
        <v>151</v>
      </c>
      <c r="E382" s="221" t="s">
        <v>19</v>
      </c>
      <c r="F382" s="222" t="s">
        <v>680</v>
      </c>
      <c r="G382" s="219"/>
      <c r="H382" s="223">
        <v>0.32400000000000001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9" t="s">
        <v>151</v>
      </c>
      <c r="AU382" s="229" t="s">
        <v>79</v>
      </c>
      <c r="AV382" s="13" t="s">
        <v>79</v>
      </c>
      <c r="AW382" s="13" t="s">
        <v>31</v>
      </c>
      <c r="AX382" s="13" t="s">
        <v>69</v>
      </c>
      <c r="AY382" s="229" t="s">
        <v>142</v>
      </c>
    </row>
    <row r="383" s="13" customFormat="1">
      <c r="A383" s="13"/>
      <c r="B383" s="218"/>
      <c r="C383" s="219"/>
      <c r="D383" s="220" t="s">
        <v>151</v>
      </c>
      <c r="E383" s="221" t="s">
        <v>19</v>
      </c>
      <c r="F383" s="222" t="s">
        <v>657</v>
      </c>
      <c r="G383" s="219"/>
      <c r="H383" s="223">
        <v>0.95999999999999996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29" t="s">
        <v>151</v>
      </c>
      <c r="AU383" s="229" t="s">
        <v>79</v>
      </c>
      <c r="AV383" s="13" t="s">
        <v>79</v>
      </c>
      <c r="AW383" s="13" t="s">
        <v>31</v>
      </c>
      <c r="AX383" s="13" t="s">
        <v>69</v>
      </c>
      <c r="AY383" s="229" t="s">
        <v>142</v>
      </c>
    </row>
    <row r="384" s="13" customFormat="1">
      <c r="A384" s="13"/>
      <c r="B384" s="218"/>
      <c r="C384" s="219"/>
      <c r="D384" s="220" t="s">
        <v>151</v>
      </c>
      <c r="E384" s="221" t="s">
        <v>19</v>
      </c>
      <c r="F384" s="222" t="s">
        <v>681</v>
      </c>
      <c r="G384" s="219"/>
      <c r="H384" s="223">
        <v>0.20399999999999999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9" t="s">
        <v>151</v>
      </c>
      <c r="AU384" s="229" t="s">
        <v>79</v>
      </c>
      <c r="AV384" s="13" t="s">
        <v>79</v>
      </c>
      <c r="AW384" s="13" t="s">
        <v>31</v>
      </c>
      <c r="AX384" s="13" t="s">
        <v>69</v>
      </c>
      <c r="AY384" s="229" t="s">
        <v>142</v>
      </c>
    </row>
    <row r="385" s="14" customFormat="1">
      <c r="A385" s="14"/>
      <c r="B385" s="230"/>
      <c r="C385" s="231"/>
      <c r="D385" s="220" t="s">
        <v>151</v>
      </c>
      <c r="E385" s="232" t="s">
        <v>19</v>
      </c>
      <c r="F385" s="233" t="s">
        <v>174</v>
      </c>
      <c r="G385" s="231"/>
      <c r="H385" s="234">
        <v>3.1259999999999999</v>
      </c>
      <c r="I385" s="235"/>
      <c r="J385" s="231"/>
      <c r="K385" s="231"/>
      <c r="L385" s="236"/>
      <c r="M385" s="237"/>
      <c r="N385" s="238"/>
      <c r="O385" s="238"/>
      <c r="P385" s="238"/>
      <c r="Q385" s="238"/>
      <c r="R385" s="238"/>
      <c r="S385" s="238"/>
      <c r="T385" s="23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0" t="s">
        <v>151</v>
      </c>
      <c r="AU385" s="240" t="s">
        <v>79</v>
      </c>
      <c r="AV385" s="14" t="s">
        <v>149</v>
      </c>
      <c r="AW385" s="14" t="s">
        <v>31</v>
      </c>
      <c r="AX385" s="14" t="s">
        <v>77</v>
      </c>
      <c r="AY385" s="240" t="s">
        <v>142</v>
      </c>
    </row>
    <row r="386" s="2" customFormat="1">
      <c r="A386" s="39"/>
      <c r="B386" s="40"/>
      <c r="C386" s="205" t="s">
        <v>682</v>
      </c>
      <c r="D386" s="205" t="s">
        <v>144</v>
      </c>
      <c r="E386" s="206" t="s">
        <v>683</v>
      </c>
      <c r="F386" s="207" t="s">
        <v>684</v>
      </c>
      <c r="G386" s="208" t="s">
        <v>147</v>
      </c>
      <c r="H386" s="209">
        <v>120</v>
      </c>
      <c r="I386" s="210"/>
      <c r="J386" s="211">
        <f>ROUND(I386*H386,2)</f>
        <v>0</v>
      </c>
      <c r="K386" s="207" t="s">
        <v>148</v>
      </c>
      <c r="L386" s="45"/>
      <c r="M386" s="212" t="s">
        <v>19</v>
      </c>
      <c r="N386" s="213" t="s">
        <v>40</v>
      </c>
      <c r="O386" s="85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6" t="s">
        <v>246</v>
      </c>
      <c r="AT386" s="216" t="s">
        <v>144</v>
      </c>
      <c r="AU386" s="216" t="s">
        <v>79</v>
      </c>
      <c r="AY386" s="18" t="s">
        <v>142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77</v>
      </c>
      <c r="BK386" s="217">
        <f>ROUND(I386*H386,2)</f>
        <v>0</v>
      </c>
      <c r="BL386" s="18" t="s">
        <v>246</v>
      </c>
      <c r="BM386" s="216" t="s">
        <v>685</v>
      </c>
    </row>
    <row r="387" s="13" customFormat="1">
      <c r="A387" s="13"/>
      <c r="B387" s="218"/>
      <c r="C387" s="219"/>
      <c r="D387" s="220" t="s">
        <v>151</v>
      </c>
      <c r="E387" s="221" t="s">
        <v>19</v>
      </c>
      <c r="F387" s="222" t="s">
        <v>686</v>
      </c>
      <c r="G387" s="219"/>
      <c r="H387" s="223">
        <v>120</v>
      </c>
      <c r="I387" s="224"/>
      <c r="J387" s="219"/>
      <c r="K387" s="219"/>
      <c r="L387" s="225"/>
      <c r="M387" s="226"/>
      <c r="N387" s="227"/>
      <c r="O387" s="227"/>
      <c r="P387" s="227"/>
      <c r="Q387" s="227"/>
      <c r="R387" s="227"/>
      <c r="S387" s="227"/>
      <c r="T387" s="22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9" t="s">
        <v>151</v>
      </c>
      <c r="AU387" s="229" t="s">
        <v>79</v>
      </c>
      <c r="AV387" s="13" t="s">
        <v>79</v>
      </c>
      <c r="AW387" s="13" t="s">
        <v>31</v>
      </c>
      <c r="AX387" s="13" t="s">
        <v>77</v>
      </c>
      <c r="AY387" s="229" t="s">
        <v>142</v>
      </c>
    </row>
    <row r="388" s="2" customFormat="1" ht="16.5" customHeight="1">
      <c r="A388" s="39"/>
      <c r="B388" s="40"/>
      <c r="C388" s="241" t="s">
        <v>687</v>
      </c>
      <c r="D388" s="241" t="s">
        <v>223</v>
      </c>
      <c r="E388" s="242" t="s">
        <v>688</v>
      </c>
      <c r="F388" s="243" t="s">
        <v>689</v>
      </c>
      <c r="G388" s="244" t="s">
        <v>155</v>
      </c>
      <c r="H388" s="245">
        <v>3</v>
      </c>
      <c r="I388" s="246"/>
      <c r="J388" s="247">
        <f>ROUND(I388*H388,2)</f>
        <v>0</v>
      </c>
      <c r="K388" s="243" t="s">
        <v>148</v>
      </c>
      <c r="L388" s="248"/>
      <c r="M388" s="249" t="s">
        <v>19</v>
      </c>
      <c r="N388" s="250" t="s">
        <v>40</v>
      </c>
      <c r="O388" s="85"/>
      <c r="P388" s="214">
        <f>O388*H388</f>
        <v>0</v>
      </c>
      <c r="Q388" s="214">
        <v>0.55000000000000004</v>
      </c>
      <c r="R388" s="214">
        <f>Q388*H388</f>
        <v>1.6500000000000001</v>
      </c>
      <c r="S388" s="214">
        <v>0</v>
      </c>
      <c r="T388" s="21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344</v>
      </c>
      <c r="AT388" s="216" t="s">
        <v>223</v>
      </c>
      <c r="AU388" s="216" t="s">
        <v>79</v>
      </c>
      <c r="AY388" s="18" t="s">
        <v>142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77</v>
      </c>
      <c r="BK388" s="217">
        <f>ROUND(I388*H388,2)</f>
        <v>0</v>
      </c>
      <c r="BL388" s="18" t="s">
        <v>246</v>
      </c>
      <c r="BM388" s="216" t="s">
        <v>690</v>
      </c>
    </row>
    <row r="389" s="13" customFormat="1">
      <c r="A389" s="13"/>
      <c r="B389" s="218"/>
      <c r="C389" s="219"/>
      <c r="D389" s="220" t="s">
        <v>151</v>
      </c>
      <c r="E389" s="221" t="s">
        <v>19</v>
      </c>
      <c r="F389" s="222" t="s">
        <v>691</v>
      </c>
      <c r="G389" s="219"/>
      <c r="H389" s="223">
        <v>3</v>
      </c>
      <c r="I389" s="224"/>
      <c r="J389" s="219"/>
      <c r="K389" s="219"/>
      <c r="L389" s="225"/>
      <c r="M389" s="226"/>
      <c r="N389" s="227"/>
      <c r="O389" s="227"/>
      <c r="P389" s="227"/>
      <c r="Q389" s="227"/>
      <c r="R389" s="227"/>
      <c r="S389" s="227"/>
      <c r="T389" s="22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9" t="s">
        <v>151</v>
      </c>
      <c r="AU389" s="229" t="s">
        <v>79</v>
      </c>
      <c r="AV389" s="13" t="s">
        <v>79</v>
      </c>
      <c r="AW389" s="13" t="s">
        <v>31</v>
      </c>
      <c r="AX389" s="13" t="s">
        <v>77</v>
      </c>
      <c r="AY389" s="229" t="s">
        <v>142</v>
      </c>
    </row>
    <row r="390" s="2" customFormat="1">
      <c r="A390" s="39"/>
      <c r="B390" s="40"/>
      <c r="C390" s="205" t="s">
        <v>692</v>
      </c>
      <c r="D390" s="205" t="s">
        <v>144</v>
      </c>
      <c r="E390" s="206" t="s">
        <v>693</v>
      </c>
      <c r="F390" s="207" t="s">
        <v>694</v>
      </c>
      <c r="G390" s="208" t="s">
        <v>147</v>
      </c>
      <c r="H390" s="209">
        <v>191.50999999999999</v>
      </c>
      <c r="I390" s="210"/>
      <c r="J390" s="211">
        <f>ROUND(I390*H390,2)</f>
        <v>0</v>
      </c>
      <c r="K390" s="207" t="s">
        <v>148</v>
      </c>
      <c r="L390" s="45"/>
      <c r="M390" s="212" t="s">
        <v>19</v>
      </c>
      <c r="N390" s="213" t="s">
        <v>40</v>
      </c>
      <c r="O390" s="85"/>
      <c r="P390" s="214">
        <f>O390*H390</f>
        <v>0</v>
      </c>
      <c r="Q390" s="214">
        <v>0</v>
      </c>
      <c r="R390" s="214">
        <f>Q390*H390</f>
        <v>0</v>
      </c>
      <c r="S390" s="214">
        <v>0</v>
      </c>
      <c r="T390" s="21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246</v>
      </c>
      <c r="AT390" s="216" t="s">
        <v>144</v>
      </c>
      <c r="AU390" s="216" t="s">
        <v>79</v>
      </c>
      <c r="AY390" s="18" t="s">
        <v>142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77</v>
      </c>
      <c r="BK390" s="217">
        <f>ROUND(I390*H390,2)</f>
        <v>0</v>
      </c>
      <c r="BL390" s="18" t="s">
        <v>246</v>
      </c>
      <c r="BM390" s="216" t="s">
        <v>695</v>
      </c>
    </row>
    <row r="391" s="13" customFormat="1">
      <c r="A391" s="13"/>
      <c r="B391" s="218"/>
      <c r="C391" s="219"/>
      <c r="D391" s="220" t="s">
        <v>151</v>
      </c>
      <c r="E391" s="221" t="s">
        <v>19</v>
      </c>
      <c r="F391" s="222" t="s">
        <v>696</v>
      </c>
      <c r="G391" s="219"/>
      <c r="H391" s="223">
        <v>116.8</v>
      </c>
      <c r="I391" s="224"/>
      <c r="J391" s="219"/>
      <c r="K391" s="219"/>
      <c r="L391" s="225"/>
      <c r="M391" s="226"/>
      <c r="N391" s="227"/>
      <c r="O391" s="227"/>
      <c r="P391" s="227"/>
      <c r="Q391" s="227"/>
      <c r="R391" s="227"/>
      <c r="S391" s="227"/>
      <c r="T391" s="22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9" t="s">
        <v>151</v>
      </c>
      <c r="AU391" s="229" t="s">
        <v>79</v>
      </c>
      <c r="AV391" s="13" t="s">
        <v>79</v>
      </c>
      <c r="AW391" s="13" t="s">
        <v>31</v>
      </c>
      <c r="AX391" s="13" t="s">
        <v>69</v>
      </c>
      <c r="AY391" s="229" t="s">
        <v>142</v>
      </c>
    </row>
    <row r="392" s="13" customFormat="1">
      <c r="A392" s="13"/>
      <c r="B392" s="218"/>
      <c r="C392" s="219"/>
      <c r="D392" s="220" t="s">
        <v>151</v>
      </c>
      <c r="E392" s="221" t="s">
        <v>19</v>
      </c>
      <c r="F392" s="222" t="s">
        <v>370</v>
      </c>
      <c r="G392" s="219"/>
      <c r="H392" s="223">
        <v>25.5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9" t="s">
        <v>151</v>
      </c>
      <c r="AU392" s="229" t="s">
        <v>79</v>
      </c>
      <c r="AV392" s="13" t="s">
        <v>79</v>
      </c>
      <c r="AW392" s="13" t="s">
        <v>31</v>
      </c>
      <c r="AX392" s="13" t="s">
        <v>69</v>
      </c>
      <c r="AY392" s="229" t="s">
        <v>142</v>
      </c>
    </row>
    <row r="393" s="13" customFormat="1">
      <c r="A393" s="13"/>
      <c r="B393" s="218"/>
      <c r="C393" s="219"/>
      <c r="D393" s="220" t="s">
        <v>151</v>
      </c>
      <c r="E393" s="221" t="s">
        <v>19</v>
      </c>
      <c r="F393" s="222" t="s">
        <v>371</v>
      </c>
      <c r="G393" s="219"/>
      <c r="H393" s="223">
        <v>32.939999999999998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9" t="s">
        <v>151</v>
      </c>
      <c r="AU393" s="229" t="s">
        <v>79</v>
      </c>
      <c r="AV393" s="13" t="s">
        <v>79</v>
      </c>
      <c r="AW393" s="13" t="s">
        <v>31</v>
      </c>
      <c r="AX393" s="13" t="s">
        <v>69</v>
      </c>
      <c r="AY393" s="229" t="s">
        <v>142</v>
      </c>
    </row>
    <row r="394" s="13" customFormat="1">
      <c r="A394" s="13"/>
      <c r="B394" s="218"/>
      <c r="C394" s="219"/>
      <c r="D394" s="220" t="s">
        <v>151</v>
      </c>
      <c r="E394" s="221" t="s">
        <v>19</v>
      </c>
      <c r="F394" s="222" t="s">
        <v>697</v>
      </c>
      <c r="G394" s="219"/>
      <c r="H394" s="223">
        <v>16.27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29" t="s">
        <v>151</v>
      </c>
      <c r="AU394" s="229" t="s">
        <v>79</v>
      </c>
      <c r="AV394" s="13" t="s">
        <v>79</v>
      </c>
      <c r="AW394" s="13" t="s">
        <v>31</v>
      </c>
      <c r="AX394" s="13" t="s">
        <v>69</v>
      </c>
      <c r="AY394" s="229" t="s">
        <v>142</v>
      </c>
    </row>
    <row r="395" s="14" customFormat="1">
      <c r="A395" s="14"/>
      <c r="B395" s="230"/>
      <c r="C395" s="231"/>
      <c r="D395" s="220" t="s">
        <v>151</v>
      </c>
      <c r="E395" s="232" t="s">
        <v>19</v>
      </c>
      <c r="F395" s="233" t="s">
        <v>174</v>
      </c>
      <c r="G395" s="231"/>
      <c r="H395" s="234">
        <v>191.51000000000002</v>
      </c>
      <c r="I395" s="235"/>
      <c r="J395" s="231"/>
      <c r="K395" s="231"/>
      <c r="L395" s="236"/>
      <c r="M395" s="237"/>
      <c r="N395" s="238"/>
      <c r="O395" s="238"/>
      <c r="P395" s="238"/>
      <c r="Q395" s="238"/>
      <c r="R395" s="238"/>
      <c r="S395" s="238"/>
      <c r="T395" s="23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0" t="s">
        <v>151</v>
      </c>
      <c r="AU395" s="240" t="s">
        <v>79</v>
      </c>
      <c r="AV395" s="14" t="s">
        <v>149</v>
      </c>
      <c r="AW395" s="14" t="s">
        <v>31</v>
      </c>
      <c r="AX395" s="14" t="s">
        <v>77</v>
      </c>
      <c r="AY395" s="240" t="s">
        <v>142</v>
      </c>
    </row>
    <row r="396" s="2" customFormat="1" ht="16.5" customHeight="1">
      <c r="A396" s="39"/>
      <c r="B396" s="40"/>
      <c r="C396" s="241" t="s">
        <v>698</v>
      </c>
      <c r="D396" s="241" t="s">
        <v>223</v>
      </c>
      <c r="E396" s="242" t="s">
        <v>699</v>
      </c>
      <c r="F396" s="243" t="s">
        <v>700</v>
      </c>
      <c r="G396" s="244" t="s">
        <v>155</v>
      </c>
      <c r="H396" s="245">
        <v>1.1639999999999999</v>
      </c>
      <c r="I396" s="246"/>
      <c r="J396" s="247">
        <f>ROUND(I396*H396,2)</f>
        <v>0</v>
      </c>
      <c r="K396" s="243" t="s">
        <v>148</v>
      </c>
      <c r="L396" s="248"/>
      <c r="M396" s="249" t="s">
        <v>19</v>
      </c>
      <c r="N396" s="250" t="s">
        <v>40</v>
      </c>
      <c r="O396" s="85"/>
      <c r="P396" s="214">
        <f>O396*H396</f>
        <v>0</v>
      </c>
      <c r="Q396" s="214">
        <v>0.55000000000000004</v>
      </c>
      <c r="R396" s="214">
        <f>Q396*H396</f>
        <v>0.64019999999999999</v>
      </c>
      <c r="S396" s="214">
        <v>0</v>
      </c>
      <c r="T396" s="21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344</v>
      </c>
      <c r="AT396" s="216" t="s">
        <v>223</v>
      </c>
      <c r="AU396" s="216" t="s">
        <v>79</v>
      </c>
      <c r="AY396" s="18" t="s">
        <v>142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77</v>
      </c>
      <c r="BK396" s="217">
        <f>ROUND(I396*H396,2)</f>
        <v>0</v>
      </c>
      <c r="BL396" s="18" t="s">
        <v>246</v>
      </c>
      <c r="BM396" s="216" t="s">
        <v>701</v>
      </c>
    </row>
    <row r="397" s="2" customFormat="1" ht="21.75" customHeight="1">
      <c r="A397" s="39"/>
      <c r="B397" s="40"/>
      <c r="C397" s="205" t="s">
        <v>702</v>
      </c>
      <c r="D397" s="205" t="s">
        <v>144</v>
      </c>
      <c r="E397" s="206" t="s">
        <v>703</v>
      </c>
      <c r="F397" s="207" t="s">
        <v>704</v>
      </c>
      <c r="G397" s="208" t="s">
        <v>155</v>
      </c>
      <c r="H397" s="209">
        <v>6.1379999999999999</v>
      </c>
      <c r="I397" s="210"/>
      <c r="J397" s="211">
        <f>ROUND(I397*H397,2)</f>
        <v>0</v>
      </c>
      <c r="K397" s="207" t="s">
        <v>148</v>
      </c>
      <c r="L397" s="45"/>
      <c r="M397" s="212" t="s">
        <v>19</v>
      </c>
      <c r="N397" s="213" t="s">
        <v>40</v>
      </c>
      <c r="O397" s="85"/>
      <c r="P397" s="214">
        <f>O397*H397</f>
        <v>0</v>
      </c>
      <c r="Q397" s="214">
        <v>0.023369999999999998</v>
      </c>
      <c r="R397" s="214">
        <f>Q397*H397</f>
        <v>0.14344505999999999</v>
      </c>
      <c r="S397" s="214">
        <v>0</v>
      </c>
      <c r="T397" s="215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6" t="s">
        <v>246</v>
      </c>
      <c r="AT397" s="216" t="s">
        <v>144</v>
      </c>
      <c r="AU397" s="216" t="s">
        <v>79</v>
      </c>
      <c r="AY397" s="18" t="s">
        <v>142</v>
      </c>
      <c r="BE397" s="217">
        <f>IF(N397="základní",J397,0)</f>
        <v>0</v>
      </c>
      <c r="BF397" s="217">
        <f>IF(N397="snížená",J397,0)</f>
        <v>0</v>
      </c>
      <c r="BG397" s="217">
        <f>IF(N397="zákl. přenesená",J397,0)</f>
        <v>0</v>
      </c>
      <c r="BH397" s="217">
        <f>IF(N397="sníž. přenesená",J397,0)</f>
        <v>0</v>
      </c>
      <c r="BI397" s="217">
        <f>IF(N397="nulová",J397,0)</f>
        <v>0</v>
      </c>
      <c r="BJ397" s="18" t="s">
        <v>77</v>
      </c>
      <c r="BK397" s="217">
        <f>ROUND(I397*H397,2)</f>
        <v>0</v>
      </c>
      <c r="BL397" s="18" t="s">
        <v>246</v>
      </c>
      <c r="BM397" s="216" t="s">
        <v>705</v>
      </c>
    </row>
    <row r="398" s="13" customFormat="1">
      <c r="A398" s="13"/>
      <c r="B398" s="218"/>
      <c r="C398" s="219"/>
      <c r="D398" s="220" t="s">
        <v>151</v>
      </c>
      <c r="E398" s="221" t="s">
        <v>19</v>
      </c>
      <c r="F398" s="222" t="s">
        <v>656</v>
      </c>
      <c r="G398" s="219"/>
      <c r="H398" s="223">
        <v>1.6379999999999999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29" t="s">
        <v>151</v>
      </c>
      <c r="AU398" s="229" t="s">
        <v>79</v>
      </c>
      <c r="AV398" s="13" t="s">
        <v>79</v>
      </c>
      <c r="AW398" s="13" t="s">
        <v>31</v>
      </c>
      <c r="AX398" s="13" t="s">
        <v>69</v>
      </c>
      <c r="AY398" s="229" t="s">
        <v>142</v>
      </c>
    </row>
    <row r="399" s="13" customFormat="1">
      <c r="A399" s="13"/>
      <c r="B399" s="218"/>
      <c r="C399" s="219"/>
      <c r="D399" s="220" t="s">
        <v>151</v>
      </c>
      <c r="E399" s="221" t="s">
        <v>19</v>
      </c>
      <c r="F399" s="222" t="s">
        <v>657</v>
      </c>
      <c r="G399" s="219"/>
      <c r="H399" s="223">
        <v>0.95999999999999996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9" t="s">
        <v>151</v>
      </c>
      <c r="AU399" s="229" t="s">
        <v>79</v>
      </c>
      <c r="AV399" s="13" t="s">
        <v>79</v>
      </c>
      <c r="AW399" s="13" t="s">
        <v>31</v>
      </c>
      <c r="AX399" s="13" t="s">
        <v>69</v>
      </c>
      <c r="AY399" s="229" t="s">
        <v>142</v>
      </c>
    </row>
    <row r="400" s="13" customFormat="1">
      <c r="A400" s="13"/>
      <c r="B400" s="218"/>
      <c r="C400" s="219"/>
      <c r="D400" s="220" t="s">
        <v>151</v>
      </c>
      <c r="E400" s="221" t="s">
        <v>19</v>
      </c>
      <c r="F400" s="222" t="s">
        <v>680</v>
      </c>
      <c r="G400" s="219"/>
      <c r="H400" s="223">
        <v>0.32400000000000001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9" t="s">
        <v>151</v>
      </c>
      <c r="AU400" s="229" t="s">
        <v>79</v>
      </c>
      <c r="AV400" s="13" t="s">
        <v>79</v>
      </c>
      <c r="AW400" s="13" t="s">
        <v>31</v>
      </c>
      <c r="AX400" s="13" t="s">
        <v>69</v>
      </c>
      <c r="AY400" s="229" t="s">
        <v>142</v>
      </c>
    </row>
    <row r="401" s="13" customFormat="1">
      <c r="A401" s="13"/>
      <c r="B401" s="218"/>
      <c r="C401" s="219"/>
      <c r="D401" s="220" t="s">
        <v>151</v>
      </c>
      <c r="E401" s="221" t="s">
        <v>19</v>
      </c>
      <c r="F401" s="222" t="s">
        <v>706</v>
      </c>
      <c r="G401" s="219"/>
      <c r="H401" s="223">
        <v>0.216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9" t="s">
        <v>151</v>
      </c>
      <c r="AU401" s="229" t="s">
        <v>79</v>
      </c>
      <c r="AV401" s="13" t="s">
        <v>79</v>
      </c>
      <c r="AW401" s="13" t="s">
        <v>31</v>
      </c>
      <c r="AX401" s="13" t="s">
        <v>69</v>
      </c>
      <c r="AY401" s="229" t="s">
        <v>142</v>
      </c>
    </row>
    <row r="402" s="13" customFormat="1">
      <c r="A402" s="13"/>
      <c r="B402" s="218"/>
      <c r="C402" s="219"/>
      <c r="D402" s="220" t="s">
        <v>151</v>
      </c>
      <c r="E402" s="221" t="s">
        <v>19</v>
      </c>
      <c r="F402" s="222" t="s">
        <v>691</v>
      </c>
      <c r="G402" s="219"/>
      <c r="H402" s="223">
        <v>3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9" t="s">
        <v>151</v>
      </c>
      <c r="AU402" s="229" t="s">
        <v>79</v>
      </c>
      <c r="AV402" s="13" t="s">
        <v>79</v>
      </c>
      <c r="AW402" s="13" t="s">
        <v>31</v>
      </c>
      <c r="AX402" s="13" t="s">
        <v>69</v>
      </c>
      <c r="AY402" s="229" t="s">
        <v>142</v>
      </c>
    </row>
    <row r="403" s="14" customFormat="1">
      <c r="A403" s="14"/>
      <c r="B403" s="230"/>
      <c r="C403" s="231"/>
      <c r="D403" s="220" t="s">
        <v>151</v>
      </c>
      <c r="E403" s="232" t="s">
        <v>19</v>
      </c>
      <c r="F403" s="233" t="s">
        <v>174</v>
      </c>
      <c r="G403" s="231"/>
      <c r="H403" s="234">
        <v>6.1379999999999999</v>
      </c>
      <c r="I403" s="235"/>
      <c r="J403" s="231"/>
      <c r="K403" s="231"/>
      <c r="L403" s="236"/>
      <c r="M403" s="237"/>
      <c r="N403" s="238"/>
      <c r="O403" s="238"/>
      <c r="P403" s="238"/>
      <c r="Q403" s="238"/>
      <c r="R403" s="238"/>
      <c r="S403" s="238"/>
      <c r="T403" s="23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0" t="s">
        <v>151</v>
      </c>
      <c r="AU403" s="240" t="s">
        <v>79</v>
      </c>
      <c r="AV403" s="14" t="s">
        <v>149</v>
      </c>
      <c r="AW403" s="14" t="s">
        <v>31</v>
      </c>
      <c r="AX403" s="14" t="s">
        <v>77</v>
      </c>
      <c r="AY403" s="240" t="s">
        <v>142</v>
      </c>
    </row>
    <row r="404" s="2" customFormat="1" ht="16.5" customHeight="1">
      <c r="A404" s="39"/>
      <c r="B404" s="40"/>
      <c r="C404" s="241" t="s">
        <v>707</v>
      </c>
      <c r="D404" s="241" t="s">
        <v>223</v>
      </c>
      <c r="E404" s="242" t="s">
        <v>708</v>
      </c>
      <c r="F404" s="243" t="s">
        <v>709</v>
      </c>
      <c r="G404" s="244" t="s">
        <v>381</v>
      </c>
      <c r="H404" s="245">
        <v>16</v>
      </c>
      <c r="I404" s="246"/>
      <c r="J404" s="247">
        <f>ROUND(I404*H404,2)</f>
        <v>0</v>
      </c>
      <c r="K404" s="243" t="s">
        <v>19</v>
      </c>
      <c r="L404" s="248"/>
      <c r="M404" s="249" t="s">
        <v>19</v>
      </c>
      <c r="N404" s="250" t="s">
        <v>40</v>
      </c>
      <c r="O404" s="85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6" t="s">
        <v>344</v>
      </c>
      <c r="AT404" s="216" t="s">
        <v>223</v>
      </c>
      <c r="AU404" s="216" t="s">
        <v>79</v>
      </c>
      <c r="AY404" s="18" t="s">
        <v>142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8" t="s">
        <v>77</v>
      </c>
      <c r="BK404" s="217">
        <f>ROUND(I404*H404,2)</f>
        <v>0</v>
      </c>
      <c r="BL404" s="18" t="s">
        <v>246</v>
      </c>
      <c r="BM404" s="216" t="s">
        <v>710</v>
      </c>
    </row>
    <row r="405" s="13" customFormat="1">
      <c r="A405" s="13"/>
      <c r="B405" s="218"/>
      <c r="C405" s="219"/>
      <c r="D405" s="220" t="s">
        <v>151</v>
      </c>
      <c r="E405" s="221" t="s">
        <v>19</v>
      </c>
      <c r="F405" s="222" t="s">
        <v>711</v>
      </c>
      <c r="G405" s="219"/>
      <c r="H405" s="223">
        <v>16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29" t="s">
        <v>151</v>
      </c>
      <c r="AU405" s="229" t="s">
        <v>79</v>
      </c>
      <c r="AV405" s="13" t="s">
        <v>79</v>
      </c>
      <c r="AW405" s="13" t="s">
        <v>31</v>
      </c>
      <c r="AX405" s="13" t="s">
        <v>77</v>
      </c>
      <c r="AY405" s="229" t="s">
        <v>142</v>
      </c>
    </row>
    <row r="406" s="2" customFormat="1">
      <c r="A406" s="39"/>
      <c r="B406" s="40"/>
      <c r="C406" s="205" t="s">
        <v>712</v>
      </c>
      <c r="D406" s="205" t="s">
        <v>144</v>
      </c>
      <c r="E406" s="206" t="s">
        <v>713</v>
      </c>
      <c r="F406" s="207" t="s">
        <v>714</v>
      </c>
      <c r="G406" s="208" t="s">
        <v>147</v>
      </c>
      <c r="H406" s="209">
        <v>87.204999999999998</v>
      </c>
      <c r="I406" s="210"/>
      <c r="J406" s="211">
        <f>ROUND(I406*H406,2)</f>
        <v>0</v>
      </c>
      <c r="K406" s="207" t="s">
        <v>148</v>
      </c>
      <c r="L406" s="45"/>
      <c r="M406" s="212" t="s">
        <v>19</v>
      </c>
      <c r="N406" s="213" t="s">
        <v>40</v>
      </c>
      <c r="O406" s="85"/>
      <c r="P406" s="214">
        <f>O406*H406</f>
        <v>0</v>
      </c>
      <c r="Q406" s="214">
        <v>0.015230000000000001</v>
      </c>
      <c r="R406" s="214">
        <f>Q406*H406</f>
        <v>1.3281321500000001</v>
      </c>
      <c r="S406" s="214">
        <v>0</v>
      </c>
      <c r="T406" s="21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246</v>
      </c>
      <c r="AT406" s="216" t="s">
        <v>144</v>
      </c>
      <c r="AU406" s="216" t="s">
        <v>79</v>
      </c>
      <c r="AY406" s="18" t="s">
        <v>142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77</v>
      </c>
      <c r="BK406" s="217">
        <f>ROUND(I406*H406,2)</f>
        <v>0</v>
      </c>
      <c r="BL406" s="18" t="s">
        <v>246</v>
      </c>
      <c r="BM406" s="216" t="s">
        <v>715</v>
      </c>
    </row>
    <row r="407" s="13" customFormat="1">
      <c r="A407" s="13"/>
      <c r="B407" s="218"/>
      <c r="C407" s="219"/>
      <c r="D407" s="220" t="s">
        <v>151</v>
      </c>
      <c r="E407" s="221" t="s">
        <v>19</v>
      </c>
      <c r="F407" s="222" t="s">
        <v>716</v>
      </c>
      <c r="G407" s="219"/>
      <c r="H407" s="223">
        <v>47.25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9" t="s">
        <v>151</v>
      </c>
      <c r="AU407" s="229" t="s">
        <v>79</v>
      </c>
      <c r="AV407" s="13" t="s">
        <v>79</v>
      </c>
      <c r="AW407" s="13" t="s">
        <v>31</v>
      </c>
      <c r="AX407" s="13" t="s">
        <v>69</v>
      </c>
      <c r="AY407" s="229" t="s">
        <v>142</v>
      </c>
    </row>
    <row r="408" s="13" customFormat="1">
      <c r="A408" s="13"/>
      <c r="B408" s="218"/>
      <c r="C408" s="219"/>
      <c r="D408" s="220" t="s">
        <v>151</v>
      </c>
      <c r="E408" s="221" t="s">
        <v>19</v>
      </c>
      <c r="F408" s="222" t="s">
        <v>717</v>
      </c>
      <c r="G408" s="219"/>
      <c r="H408" s="223">
        <v>39.954999999999998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9" t="s">
        <v>151</v>
      </c>
      <c r="AU408" s="229" t="s">
        <v>79</v>
      </c>
      <c r="AV408" s="13" t="s">
        <v>79</v>
      </c>
      <c r="AW408" s="13" t="s">
        <v>31</v>
      </c>
      <c r="AX408" s="13" t="s">
        <v>69</v>
      </c>
      <c r="AY408" s="229" t="s">
        <v>142</v>
      </c>
    </row>
    <row r="409" s="14" customFormat="1">
      <c r="A409" s="14"/>
      <c r="B409" s="230"/>
      <c r="C409" s="231"/>
      <c r="D409" s="220" t="s">
        <v>151</v>
      </c>
      <c r="E409" s="232" t="s">
        <v>19</v>
      </c>
      <c r="F409" s="233" t="s">
        <v>174</v>
      </c>
      <c r="G409" s="231"/>
      <c r="H409" s="234">
        <v>87.204999999999998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0" t="s">
        <v>151</v>
      </c>
      <c r="AU409" s="240" t="s">
        <v>79</v>
      </c>
      <c r="AV409" s="14" t="s">
        <v>149</v>
      </c>
      <c r="AW409" s="14" t="s">
        <v>31</v>
      </c>
      <c r="AX409" s="14" t="s">
        <v>77</v>
      </c>
      <c r="AY409" s="240" t="s">
        <v>142</v>
      </c>
    </row>
    <row r="410" s="2" customFormat="1">
      <c r="A410" s="39"/>
      <c r="B410" s="40"/>
      <c r="C410" s="205" t="s">
        <v>718</v>
      </c>
      <c r="D410" s="205" t="s">
        <v>144</v>
      </c>
      <c r="E410" s="206" t="s">
        <v>719</v>
      </c>
      <c r="F410" s="207" t="s">
        <v>720</v>
      </c>
      <c r="G410" s="208" t="s">
        <v>249</v>
      </c>
      <c r="H410" s="209">
        <v>47.814999999999998</v>
      </c>
      <c r="I410" s="210"/>
      <c r="J410" s="211">
        <f>ROUND(I410*H410,2)</f>
        <v>0</v>
      </c>
      <c r="K410" s="207" t="s">
        <v>148</v>
      </c>
      <c r="L410" s="45"/>
      <c r="M410" s="212" t="s">
        <v>19</v>
      </c>
      <c r="N410" s="213" t="s">
        <v>40</v>
      </c>
      <c r="O410" s="85"/>
      <c r="P410" s="214">
        <f>O410*H410</f>
        <v>0</v>
      </c>
      <c r="Q410" s="214">
        <v>0</v>
      </c>
      <c r="R410" s="214">
        <f>Q410*H410</f>
        <v>0</v>
      </c>
      <c r="S410" s="214">
        <v>0</v>
      </c>
      <c r="T410" s="21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6" t="s">
        <v>246</v>
      </c>
      <c r="AT410" s="216" t="s">
        <v>144</v>
      </c>
      <c r="AU410" s="216" t="s">
        <v>79</v>
      </c>
      <c r="AY410" s="18" t="s">
        <v>142</v>
      </c>
      <c r="BE410" s="217">
        <f>IF(N410="základní",J410,0)</f>
        <v>0</v>
      </c>
      <c r="BF410" s="217">
        <f>IF(N410="snížená",J410,0)</f>
        <v>0</v>
      </c>
      <c r="BG410" s="217">
        <f>IF(N410="zákl. přenesená",J410,0)</f>
        <v>0</v>
      </c>
      <c r="BH410" s="217">
        <f>IF(N410="sníž. přenesená",J410,0)</f>
        <v>0</v>
      </c>
      <c r="BI410" s="217">
        <f>IF(N410="nulová",J410,0)</f>
        <v>0</v>
      </c>
      <c r="BJ410" s="18" t="s">
        <v>77</v>
      </c>
      <c r="BK410" s="217">
        <f>ROUND(I410*H410,2)</f>
        <v>0</v>
      </c>
      <c r="BL410" s="18" t="s">
        <v>246</v>
      </c>
      <c r="BM410" s="216" t="s">
        <v>721</v>
      </c>
    </row>
    <row r="411" s="13" customFormat="1">
      <c r="A411" s="13"/>
      <c r="B411" s="218"/>
      <c r="C411" s="219"/>
      <c r="D411" s="220" t="s">
        <v>151</v>
      </c>
      <c r="E411" s="221" t="s">
        <v>19</v>
      </c>
      <c r="F411" s="222" t="s">
        <v>722</v>
      </c>
      <c r="G411" s="219"/>
      <c r="H411" s="223">
        <v>47.814999999999998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29" t="s">
        <v>151</v>
      </c>
      <c r="AU411" s="229" t="s">
        <v>79</v>
      </c>
      <c r="AV411" s="13" t="s">
        <v>79</v>
      </c>
      <c r="AW411" s="13" t="s">
        <v>31</v>
      </c>
      <c r="AX411" s="13" t="s">
        <v>77</v>
      </c>
      <c r="AY411" s="229" t="s">
        <v>142</v>
      </c>
    </row>
    <row r="412" s="2" customFormat="1" ht="16.5" customHeight="1">
      <c r="A412" s="39"/>
      <c r="B412" s="40"/>
      <c r="C412" s="241" t="s">
        <v>723</v>
      </c>
      <c r="D412" s="241" t="s">
        <v>223</v>
      </c>
      <c r="E412" s="242" t="s">
        <v>724</v>
      </c>
      <c r="F412" s="243" t="s">
        <v>725</v>
      </c>
      <c r="G412" s="244" t="s">
        <v>155</v>
      </c>
      <c r="H412" s="245">
        <v>0.191</v>
      </c>
      <c r="I412" s="246"/>
      <c r="J412" s="247">
        <f>ROUND(I412*H412,2)</f>
        <v>0</v>
      </c>
      <c r="K412" s="243" t="s">
        <v>148</v>
      </c>
      <c r="L412" s="248"/>
      <c r="M412" s="249" t="s">
        <v>19</v>
      </c>
      <c r="N412" s="250" t="s">
        <v>40</v>
      </c>
      <c r="O412" s="85"/>
      <c r="P412" s="214">
        <f>O412*H412</f>
        <v>0</v>
      </c>
      <c r="Q412" s="214">
        <v>0.55000000000000004</v>
      </c>
      <c r="R412" s="214">
        <f>Q412*H412</f>
        <v>0.10505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344</v>
      </c>
      <c r="AT412" s="216" t="s">
        <v>223</v>
      </c>
      <c r="AU412" s="216" t="s">
        <v>79</v>
      </c>
      <c r="AY412" s="18" t="s">
        <v>142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77</v>
      </c>
      <c r="BK412" s="217">
        <f>ROUND(I412*H412,2)</f>
        <v>0</v>
      </c>
      <c r="BL412" s="18" t="s">
        <v>246</v>
      </c>
      <c r="BM412" s="216" t="s">
        <v>726</v>
      </c>
    </row>
    <row r="413" s="13" customFormat="1">
      <c r="A413" s="13"/>
      <c r="B413" s="218"/>
      <c r="C413" s="219"/>
      <c r="D413" s="220" t="s">
        <v>151</v>
      </c>
      <c r="E413" s="221" t="s">
        <v>19</v>
      </c>
      <c r="F413" s="222" t="s">
        <v>727</v>
      </c>
      <c r="G413" s="219"/>
      <c r="H413" s="223">
        <v>0.191</v>
      </c>
      <c r="I413" s="224"/>
      <c r="J413" s="219"/>
      <c r="K413" s="219"/>
      <c r="L413" s="225"/>
      <c r="M413" s="226"/>
      <c r="N413" s="227"/>
      <c r="O413" s="227"/>
      <c r="P413" s="227"/>
      <c r="Q413" s="227"/>
      <c r="R413" s="227"/>
      <c r="S413" s="227"/>
      <c r="T413" s="22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29" t="s">
        <v>151</v>
      </c>
      <c r="AU413" s="229" t="s">
        <v>79</v>
      </c>
      <c r="AV413" s="13" t="s">
        <v>79</v>
      </c>
      <c r="AW413" s="13" t="s">
        <v>31</v>
      </c>
      <c r="AX413" s="13" t="s">
        <v>77</v>
      </c>
      <c r="AY413" s="229" t="s">
        <v>142</v>
      </c>
    </row>
    <row r="414" s="2" customFormat="1">
      <c r="A414" s="39"/>
      <c r="B414" s="40"/>
      <c r="C414" s="205" t="s">
        <v>728</v>
      </c>
      <c r="D414" s="205" t="s">
        <v>144</v>
      </c>
      <c r="E414" s="206" t="s">
        <v>729</v>
      </c>
      <c r="F414" s="207" t="s">
        <v>730</v>
      </c>
      <c r="G414" s="208" t="s">
        <v>190</v>
      </c>
      <c r="H414" s="209">
        <v>5.7569999999999997</v>
      </c>
      <c r="I414" s="210"/>
      <c r="J414" s="211">
        <f>ROUND(I414*H414,2)</f>
        <v>0</v>
      </c>
      <c r="K414" s="207" t="s">
        <v>148</v>
      </c>
      <c r="L414" s="45"/>
      <c r="M414" s="212" t="s">
        <v>19</v>
      </c>
      <c r="N414" s="213" t="s">
        <v>40</v>
      </c>
      <c r="O414" s="85"/>
      <c r="P414" s="214">
        <f>O414*H414</f>
        <v>0</v>
      </c>
      <c r="Q414" s="214">
        <v>0</v>
      </c>
      <c r="R414" s="214">
        <f>Q414*H414</f>
        <v>0</v>
      </c>
      <c r="S414" s="214">
        <v>0</v>
      </c>
      <c r="T414" s="21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6" t="s">
        <v>246</v>
      </c>
      <c r="AT414" s="216" t="s">
        <v>144</v>
      </c>
      <c r="AU414" s="216" t="s">
        <v>79</v>
      </c>
      <c r="AY414" s="18" t="s">
        <v>142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18" t="s">
        <v>77</v>
      </c>
      <c r="BK414" s="217">
        <f>ROUND(I414*H414,2)</f>
        <v>0</v>
      </c>
      <c r="BL414" s="18" t="s">
        <v>246</v>
      </c>
      <c r="BM414" s="216" t="s">
        <v>731</v>
      </c>
    </row>
    <row r="415" s="12" customFormat="1" ht="22.8" customHeight="1">
      <c r="A415" s="12"/>
      <c r="B415" s="189"/>
      <c r="C415" s="190"/>
      <c r="D415" s="191" t="s">
        <v>68</v>
      </c>
      <c r="E415" s="203" t="s">
        <v>732</v>
      </c>
      <c r="F415" s="203" t="s">
        <v>733</v>
      </c>
      <c r="G415" s="190"/>
      <c r="H415" s="190"/>
      <c r="I415" s="193"/>
      <c r="J415" s="204">
        <f>BK415</f>
        <v>0</v>
      </c>
      <c r="K415" s="190"/>
      <c r="L415" s="195"/>
      <c r="M415" s="196"/>
      <c r="N415" s="197"/>
      <c r="O415" s="197"/>
      <c r="P415" s="198">
        <f>SUM(P416:P424)</f>
        <v>0</v>
      </c>
      <c r="Q415" s="197"/>
      <c r="R415" s="198">
        <f>SUM(R416:R424)</f>
        <v>0.54992644000000002</v>
      </c>
      <c r="S415" s="197"/>
      <c r="T415" s="199">
        <f>SUM(T416:T424)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0" t="s">
        <v>79</v>
      </c>
      <c r="AT415" s="201" t="s">
        <v>68</v>
      </c>
      <c r="AU415" s="201" t="s">
        <v>77</v>
      </c>
      <c r="AY415" s="200" t="s">
        <v>142</v>
      </c>
      <c r="BK415" s="202">
        <f>SUM(BK416:BK424)</f>
        <v>0</v>
      </c>
    </row>
    <row r="416" s="2" customFormat="1">
      <c r="A416" s="39"/>
      <c r="B416" s="40"/>
      <c r="C416" s="205" t="s">
        <v>734</v>
      </c>
      <c r="D416" s="205" t="s">
        <v>144</v>
      </c>
      <c r="E416" s="206" t="s">
        <v>735</v>
      </c>
      <c r="F416" s="207" t="s">
        <v>736</v>
      </c>
      <c r="G416" s="208" t="s">
        <v>147</v>
      </c>
      <c r="H416" s="209">
        <v>39.954999999999998</v>
      </c>
      <c r="I416" s="210"/>
      <c r="J416" s="211">
        <f>ROUND(I416*H416,2)</f>
        <v>0</v>
      </c>
      <c r="K416" s="207" t="s">
        <v>148</v>
      </c>
      <c r="L416" s="45"/>
      <c r="M416" s="212" t="s">
        <v>19</v>
      </c>
      <c r="N416" s="213" t="s">
        <v>40</v>
      </c>
      <c r="O416" s="85"/>
      <c r="P416" s="214">
        <f>O416*H416</f>
        <v>0</v>
      </c>
      <c r="Q416" s="214">
        <v>0.00010000000000000001</v>
      </c>
      <c r="R416" s="214">
        <f>Q416*H416</f>
        <v>0.0039954999999999999</v>
      </c>
      <c r="S416" s="214">
        <v>0</v>
      </c>
      <c r="T416" s="21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6" t="s">
        <v>246</v>
      </c>
      <c r="AT416" s="216" t="s">
        <v>144</v>
      </c>
      <c r="AU416" s="216" t="s">
        <v>79</v>
      </c>
      <c r="AY416" s="18" t="s">
        <v>142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18" t="s">
        <v>77</v>
      </c>
      <c r="BK416" s="217">
        <f>ROUND(I416*H416,2)</f>
        <v>0</v>
      </c>
      <c r="BL416" s="18" t="s">
        <v>246</v>
      </c>
      <c r="BM416" s="216" t="s">
        <v>737</v>
      </c>
    </row>
    <row r="417" s="2" customFormat="1">
      <c r="A417" s="39"/>
      <c r="B417" s="40"/>
      <c r="C417" s="205" t="s">
        <v>738</v>
      </c>
      <c r="D417" s="205" t="s">
        <v>144</v>
      </c>
      <c r="E417" s="206" t="s">
        <v>739</v>
      </c>
      <c r="F417" s="207" t="s">
        <v>740</v>
      </c>
      <c r="G417" s="208" t="s">
        <v>147</v>
      </c>
      <c r="H417" s="209">
        <v>39.954999999999998</v>
      </c>
      <c r="I417" s="210"/>
      <c r="J417" s="211">
        <f>ROUND(I417*H417,2)</f>
        <v>0</v>
      </c>
      <c r="K417" s="207" t="s">
        <v>148</v>
      </c>
      <c r="L417" s="45"/>
      <c r="M417" s="212" t="s">
        <v>19</v>
      </c>
      <c r="N417" s="213" t="s">
        <v>40</v>
      </c>
      <c r="O417" s="85"/>
      <c r="P417" s="214">
        <f>O417*H417</f>
        <v>0</v>
      </c>
      <c r="Q417" s="214">
        <v>0</v>
      </c>
      <c r="R417" s="214">
        <f>Q417*H417</f>
        <v>0</v>
      </c>
      <c r="S417" s="214">
        <v>0</v>
      </c>
      <c r="T417" s="21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6" t="s">
        <v>246</v>
      </c>
      <c r="AT417" s="216" t="s">
        <v>144</v>
      </c>
      <c r="AU417" s="216" t="s">
        <v>79</v>
      </c>
      <c r="AY417" s="18" t="s">
        <v>142</v>
      </c>
      <c r="BE417" s="217">
        <f>IF(N417="základní",J417,0)</f>
        <v>0</v>
      </c>
      <c r="BF417" s="217">
        <f>IF(N417="snížená",J417,0)</f>
        <v>0</v>
      </c>
      <c r="BG417" s="217">
        <f>IF(N417="zákl. přenesená",J417,0)</f>
        <v>0</v>
      </c>
      <c r="BH417" s="217">
        <f>IF(N417="sníž. přenesená",J417,0)</f>
        <v>0</v>
      </c>
      <c r="BI417" s="217">
        <f>IF(N417="nulová",J417,0)</f>
        <v>0</v>
      </c>
      <c r="BJ417" s="18" t="s">
        <v>77</v>
      </c>
      <c r="BK417" s="217">
        <f>ROUND(I417*H417,2)</f>
        <v>0</v>
      </c>
      <c r="BL417" s="18" t="s">
        <v>246</v>
      </c>
      <c r="BM417" s="216" t="s">
        <v>741</v>
      </c>
    </row>
    <row r="418" s="2" customFormat="1" ht="21.75" customHeight="1">
      <c r="A418" s="39"/>
      <c r="B418" s="40"/>
      <c r="C418" s="241" t="s">
        <v>742</v>
      </c>
      <c r="D418" s="241" t="s">
        <v>223</v>
      </c>
      <c r="E418" s="242" t="s">
        <v>743</v>
      </c>
      <c r="F418" s="243" t="s">
        <v>744</v>
      </c>
      <c r="G418" s="244" t="s">
        <v>147</v>
      </c>
      <c r="H418" s="245">
        <v>44.889000000000003</v>
      </c>
      <c r="I418" s="246"/>
      <c r="J418" s="247">
        <f>ROUND(I418*H418,2)</f>
        <v>0</v>
      </c>
      <c r="K418" s="243" t="s">
        <v>148</v>
      </c>
      <c r="L418" s="248"/>
      <c r="M418" s="249" t="s">
        <v>19</v>
      </c>
      <c r="N418" s="250" t="s">
        <v>40</v>
      </c>
      <c r="O418" s="85"/>
      <c r="P418" s="214">
        <f>O418*H418</f>
        <v>0</v>
      </c>
      <c r="Q418" s="214">
        <v>0.00011</v>
      </c>
      <c r="R418" s="214">
        <f>Q418*H418</f>
        <v>0.0049377900000000001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344</v>
      </c>
      <c r="AT418" s="216" t="s">
        <v>223</v>
      </c>
      <c r="AU418" s="216" t="s">
        <v>79</v>
      </c>
      <c r="AY418" s="18" t="s">
        <v>142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77</v>
      </c>
      <c r="BK418" s="217">
        <f>ROUND(I418*H418,2)</f>
        <v>0</v>
      </c>
      <c r="BL418" s="18" t="s">
        <v>246</v>
      </c>
      <c r="BM418" s="216" t="s">
        <v>745</v>
      </c>
    </row>
    <row r="419" s="13" customFormat="1">
      <c r="A419" s="13"/>
      <c r="B419" s="218"/>
      <c r="C419" s="219"/>
      <c r="D419" s="220" t="s">
        <v>151</v>
      </c>
      <c r="E419" s="219"/>
      <c r="F419" s="222" t="s">
        <v>746</v>
      </c>
      <c r="G419" s="219"/>
      <c r="H419" s="223">
        <v>44.889000000000003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29" t="s">
        <v>151</v>
      </c>
      <c r="AU419" s="229" t="s">
        <v>79</v>
      </c>
      <c r="AV419" s="13" t="s">
        <v>79</v>
      </c>
      <c r="AW419" s="13" t="s">
        <v>4</v>
      </c>
      <c r="AX419" s="13" t="s">
        <v>77</v>
      </c>
      <c r="AY419" s="229" t="s">
        <v>142</v>
      </c>
    </row>
    <row r="420" s="2" customFormat="1">
      <c r="A420" s="39"/>
      <c r="B420" s="40"/>
      <c r="C420" s="205" t="s">
        <v>747</v>
      </c>
      <c r="D420" s="205" t="s">
        <v>144</v>
      </c>
      <c r="E420" s="206" t="s">
        <v>748</v>
      </c>
      <c r="F420" s="207" t="s">
        <v>749</v>
      </c>
      <c r="G420" s="208" t="s">
        <v>147</v>
      </c>
      <c r="H420" s="209">
        <v>39.954999999999998</v>
      </c>
      <c r="I420" s="210"/>
      <c r="J420" s="211">
        <f>ROUND(I420*H420,2)</f>
        <v>0</v>
      </c>
      <c r="K420" s="207" t="s">
        <v>148</v>
      </c>
      <c r="L420" s="45"/>
      <c r="M420" s="212" t="s">
        <v>19</v>
      </c>
      <c r="N420" s="213" t="s">
        <v>40</v>
      </c>
      <c r="O420" s="85"/>
      <c r="P420" s="214">
        <f>O420*H420</f>
        <v>0</v>
      </c>
      <c r="Q420" s="214">
        <v>0.0032499999999999999</v>
      </c>
      <c r="R420" s="214">
        <f>Q420*H420</f>
        <v>0.12985374999999999</v>
      </c>
      <c r="S420" s="214">
        <v>0</v>
      </c>
      <c r="T420" s="21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6" t="s">
        <v>246</v>
      </c>
      <c r="AT420" s="216" t="s">
        <v>144</v>
      </c>
      <c r="AU420" s="216" t="s">
        <v>79</v>
      </c>
      <c r="AY420" s="18" t="s">
        <v>142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18" t="s">
        <v>77</v>
      </c>
      <c r="BK420" s="217">
        <f>ROUND(I420*H420,2)</f>
        <v>0</v>
      </c>
      <c r="BL420" s="18" t="s">
        <v>246</v>
      </c>
      <c r="BM420" s="216" t="s">
        <v>750</v>
      </c>
    </row>
    <row r="421" s="13" customFormat="1">
      <c r="A421" s="13"/>
      <c r="B421" s="218"/>
      <c r="C421" s="219"/>
      <c r="D421" s="220" t="s">
        <v>151</v>
      </c>
      <c r="E421" s="221" t="s">
        <v>19</v>
      </c>
      <c r="F421" s="222" t="s">
        <v>751</v>
      </c>
      <c r="G421" s="219"/>
      <c r="H421" s="223">
        <v>39.954999999999998</v>
      </c>
      <c r="I421" s="224"/>
      <c r="J421" s="219"/>
      <c r="K421" s="219"/>
      <c r="L421" s="225"/>
      <c r="M421" s="226"/>
      <c r="N421" s="227"/>
      <c r="O421" s="227"/>
      <c r="P421" s="227"/>
      <c r="Q421" s="227"/>
      <c r="R421" s="227"/>
      <c r="S421" s="227"/>
      <c r="T421" s="22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29" t="s">
        <v>151</v>
      </c>
      <c r="AU421" s="229" t="s">
        <v>79</v>
      </c>
      <c r="AV421" s="13" t="s">
        <v>79</v>
      </c>
      <c r="AW421" s="13" t="s">
        <v>31</v>
      </c>
      <c r="AX421" s="13" t="s">
        <v>77</v>
      </c>
      <c r="AY421" s="229" t="s">
        <v>142</v>
      </c>
    </row>
    <row r="422" s="2" customFormat="1" ht="16.5" customHeight="1">
      <c r="A422" s="39"/>
      <c r="B422" s="40"/>
      <c r="C422" s="241" t="s">
        <v>752</v>
      </c>
      <c r="D422" s="241" t="s">
        <v>223</v>
      </c>
      <c r="E422" s="242" t="s">
        <v>753</v>
      </c>
      <c r="F422" s="243" t="s">
        <v>754</v>
      </c>
      <c r="G422" s="244" t="s">
        <v>147</v>
      </c>
      <c r="H422" s="245">
        <v>41.953000000000003</v>
      </c>
      <c r="I422" s="246"/>
      <c r="J422" s="247">
        <f>ROUND(I422*H422,2)</f>
        <v>0</v>
      </c>
      <c r="K422" s="243" t="s">
        <v>148</v>
      </c>
      <c r="L422" s="248"/>
      <c r="M422" s="249" t="s">
        <v>19</v>
      </c>
      <c r="N422" s="250" t="s">
        <v>40</v>
      </c>
      <c r="O422" s="85"/>
      <c r="P422" s="214">
        <f>O422*H422</f>
        <v>0</v>
      </c>
      <c r="Q422" s="214">
        <v>0.0097999999999999997</v>
      </c>
      <c r="R422" s="214">
        <f>Q422*H422</f>
        <v>0.41113939999999999</v>
      </c>
      <c r="S422" s="214">
        <v>0</v>
      </c>
      <c r="T422" s="21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6" t="s">
        <v>344</v>
      </c>
      <c r="AT422" s="216" t="s">
        <v>223</v>
      </c>
      <c r="AU422" s="216" t="s">
        <v>79</v>
      </c>
      <c r="AY422" s="18" t="s">
        <v>142</v>
      </c>
      <c r="BE422" s="217">
        <f>IF(N422="základní",J422,0)</f>
        <v>0</v>
      </c>
      <c r="BF422" s="217">
        <f>IF(N422="snížená",J422,0)</f>
        <v>0</v>
      </c>
      <c r="BG422" s="217">
        <f>IF(N422="zákl. přenesená",J422,0)</f>
        <v>0</v>
      </c>
      <c r="BH422" s="217">
        <f>IF(N422="sníž. přenesená",J422,0)</f>
        <v>0</v>
      </c>
      <c r="BI422" s="217">
        <f>IF(N422="nulová",J422,0)</f>
        <v>0</v>
      </c>
      <c r="BJ422" s="18" t="s">
        <v>77</v>
      </c>
      <c r="BK422" s="217">
        <f>ROUND(I422*H422,2)</f>
        <v>0</v>
      </c>
      <c r="BL422" s="18" t="s">
        <v>246</v>
      </c>
      <c r="BM422" s="216" t="s">
        <v>755</v>
      </c>
    </row>
    <row r="423" s="13" customFormat="1">
      <c r="A423" s="13"/>
      <c r="B423" s="218"/>
      <c r="C423" s="219"/>
      <c r="D423" s="220" t="s">
        <v>151</v>
      </c>
      <c r="E423" s="219"/>
      <c r="F423" s="222" t="s">
        <v>756</v>
      </c>
      <c r="G423" s="219"/>
      <c r="H423" s="223">
        <v>41.953000000000003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9" t="s">
        <v>151</v>
      </c>
      <c r="AU423" s="229" t="s">
        <v>79</v>
      </c>
      <c r="AV423" s="13" t="s">
        <v>79</v>
      </c>
      <c r="AW423" s="13" t="s">
        <v>4</v>
      </c>
      <c r="AX423" s="13" t="s">
        <v>77</v>
      </c>
      <c r="AY423" s="229" t="s">
        <v>142</v>
      </c>
    </row>
    <row r="424" s="2" customFormat="1">
      <c r="A424" s="39"/>
      <c r="B424" s="40"/>
      <c r="C424" s="205" t="s">
        <v>757</v>
      </c>
      <c r="D424" s="205" t="s">
        <v>144</v>
      </c>
      <c r="E424" s="206" t="s">
        <v>758</v>
      </c>
      <c r="F424" s="207" t="s">
        <v>759</v>
      </c>
      <c r="G424" s="208" t="s">
        <v>190</v>
      </c>
      <c r="H424" s="209">
        <v>0.55000000000000004</v>
      </c>
      <c r="I424" s="210"/>
      <c r="J424" s="211">
        <f>ROUND(I424*H424,2)</f>
        <v>0</v>
      </c>
      <c r="K424" s="207" t="s">
        <v>148</v>
      </c>
      <c r="L424" s="45"/>
      <c r="M424" s="212" t="s">
        <v>19</v>
      </c>
      <c r="N424" s="213" t="s">
        <v>40</v>
      </c>
      <c r="O424" s="85"/>
      <c r="P424" s="214">
        <f>O424*H424</f>
        <v>0</v>
      </c>
      <c r="Q424" s="214">
        <v>0</v>
      </c>
      <c r="R424" s="214">
        <f>Q424*H424</f>
        <v>0</v>
      </c>
      <c r="S424" s="214">
        <v>0</v>
      </c>
      <c r="T424" s="21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246</v>
      </c>
      <c r="AT424" s="216" t="s">
        <v>144</v>
      </c>
      <c r="AU424" s="216" t="s">
        <v>79</v>
      </c>
      <c r="AY424" s="18" t="s">
        <v>142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8" t="s">
        <v>77</v>
      </c>
      <c r="BK424" s="217">
        <f>ROUND(I424*H424,2)</f>
        <v>0</v>
      </c>
      <c r="BL424" s="18" t="s">
        <v>246</v>
      </c>
      <c r="BM424" s="216" t="s">
        <v>760</v>
      </c>
    </row>
    <row r="425" s="12" customFormat="1" ht="22.8" customHeight="1">
      <c r="A425" s="12"/>
      <c r="B425" s="189"/>
      <c r="C425" s="190"/>
      <c r="D425" s="191" t="s">
        <v>68</v>
      </c>
      <c r="E425" s="203" t="s">
        <v>761</v>
      </c>
      <c r="F425" s="203" t="s">
        <v>762</v>
      </c>
      <c r="G425" s="190"/>
      <c r="H425" s="190"/>
      <c r="I425" s="193"/>
      <c r="J425" s="204">
        <f>BK425</f>
        <v>0</v>
      </c>
      <c r="K425" s="190"/>
      <c r="L425" s="195"/>
      <c r="M425" s="196"/>
      <c r="N425" s="197"/>
      <c r="O425" s="197"/>
      <c r="P425" s="198">
        <f>SUM(P426:P445)</f>
        <v>0</v>
      </c>
      <c r="Q425" s="197"/>
      <c r="R425" s="198">
        <f>SUM(R426:R445)</f>
        <v>0.69743600000000017</v>
      </c>
      <c r="S425" s="197"/>
      <c r="T425" s="199">
        <f>SUM(T426:T445)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0" t="s">
        <v>79</v>
      </c>
      <c r="AT425" s="201" t="s">
        <v>68</v>
      </c>
      <c r="AU425" s="201" t="s">
        <v>77</v>
      </c>
      <c r="AY425" s="200" t="s">
        <v>142</v>
      </c>
      <c r="BK425" s="202">
        <f>SUM(BK426:BK445)</f>
        <v>0</v>
      </c>
    </row>
    <row r="426" s="2" customFormat="1">
      <c r="A426" s="39"/>
      <c r="B426" s="40"/>
      <c r="C426" s="205" t="s">
        <v>763</v>
      </c>
      <c r="D426" s="205" t="s">
        <v>144</v>
      </c>
      <c r="E426" s="206" t="s">
        <v>764</v>
      </c>
      <c r="F426" s="207" t="s">
        <v>765</v>
      </c>
      <c r="G426" s="208" t="s">
        <v>147</v>
      </c>
      <c r="H426" s="209">
        <v>120</v>
      </c>
      <c r="I426" s="210"/>
      <c r="J426" s="211">
        <f>ROUND(I426*H426,2)</f>
        <v>0</v>
      </c>
      <c r="K426" s="207" t="s">
        <v>148</v>
      </c>
      <c r="L426" s="45"/>
      <c r="M426" s="212" t="s">
        <v>19</v>
      </c>
      <c r="N426" s="213" t="s">
        <v>40</v>
      </c>
      <c r="O426" s="85"/>
      <c r="P426" s="214">
        <f>O426*H426</f>
        <v>0</v>
      </c>
      <c r="Q426" s="214">
        <v>0</v>
      </c>
      <c r="R426" s="214">
        <f>Q426*H426</f>
        <v>0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246</v>
      </c>
      <c r="AT426" s="216" t="s">
        <v>144</v>
      </c>
      <c r="AU426" s="216" t="s">
        <v>79</v>
      </c>
      <c r="AY426" s="18" t="s">
        <v>142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77</v>
      </c>
      <c r="BK426" s="217">
        <f>ROUND(I426*H426,2)</f>
        <v>0</v>
      </c>
      <c r="BL426" s="18" t="s">
        <v>246</v>
      </c>
      <c r="BM426" s="216" t="s">
        <v>766</v>
      </c>
    </row>
    <row r="427" s="13" customFormat="1">
      <c r="A427" s="13"/>
      <c r="B427" s="218"/>
      <c r="C427" s="219"/>
      <c r="D427" s="220" t="s">
        <v>151</v>
      </c>
      <c r="E427" s="221" t="s">
        <v>19</v>
      </c>
      <c r="F427" s="222" t="s">
        <v>767</v>
      </c>
      <c r="G427" s="219"/>
      <c r="H427" s="223">
        <v>120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29" t="s">
        <v>151</v>
      </c>
      <c r="AU427" s="229" t="s">
        <v>79</v>
      </c>
      <c r="AV427" s="13" t="s">
        <v>79</v>
      </c>
      <c r="AW427" s="13" t="s">
        <v>31</v>
      </c>
      <c r="AX427" s="13" t="s">
        <v>77</v>
      </c>
      <c r="AY427" s="229" t="s">
        <v>142</v>
      </c>
    </row>
    <row r="428" s="2" customFormat="1">
      <c r="A428" s="39"/>
      <c r="B428" s="40"/>
      <c r="C428" s="241" t="s">
        <v>768</v>
      </c>
      <c r="D428" s="241" t="s">
        <v>223</v>
      </c>
      <c r="E428" s="242" t="s">
        <v>769</v>
      </c>
      <c r="F428" s="243" t="s">
        <v>770</v>
      </c>
      <c r="G428" s="244" t="s">
        <v>147</v>
      </c>
      <c r="H428" s="245">
        <v>120</v>
      </c>
      <c r="I428" s="246"/>
      <c r="J428" s="247">
        <f>ROUND(I428*H428,2)</f>
        <v>0</v>
      </c>
      <c r="K428" s="243" t="s">
        <v>148</v>
      </c>
      <c r="L428" s="248"/>
      <c r="M428" s="249" t="s">
        <v>19</v>
      </c>
      <c r="N428" s="250" t="s">
        <v>40</v>
      </c>
      <c r="O428" s="85"/>
      <c r="P428" s="214">
        <f>O428*H428</f>
        <v>0</v>
      </c>
      <c r="Q428" s="214">
        <v>0.0050000000000000001</v>
      </c>
      <c r="R428" s="214">
        <f>Q428*H428</f>
        <v>0.59999999999999998</v>
      </c>
      <c r="S428" s="214">
        <v>0</v>
      </c>
      <c r="T428" s="21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6" t="s">
        <v>344</v>
      </c>
      <c r="AT428" s="216" t="s">
        <v>223</v>
      </c>
      <c r="AU428" s="216" t="s">
        <v>79</v>
      </c>
      <c r="AY428" s="18" t="s">
        <v>142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8" t="s">
        <v>77</v>
      </c>
      <c r="BK428" s="217">
        <f>ROUND(I428*H428,2)</f>
        <v>0</v>
      </c>
      <c r="BL428" s="18" t="s">
        <v>246</v>
      </c>
      <c r="BM428" s="216" t="s">
        <v>771</v>
      </c>
    </row>
    <row r="429" s="13" customFormat="1">
      <c r="A429" s="13"/>
      <c r="B429" s="218"/>
      <c r="C429" s="219"/>
      <c r="D429" s="220" t="s">
        <v>151</v>
      </c>
      <c r="E429" s="221" t="s">
        <v>19</v>
      </c>
      <c r="F429" s="222" t="s">
        <v>767</v>
      </c>
      <c r="G429" s="219"/>
      <c r="H429" s="223">
        <v>120</v>
      </c>
      <c r="I429" s="224"/>
      <c r="J429" s="219"/>
      <c r="K429" s="219"/>
      <c r="L429" s="225"/>
      <c r="M429" s="226"/>
      <c r="N429" s="227"/>
      <c r="O429" s="227"/>
      <c r="P429" s="227"/>
      <c r="Q429" s="227"/>
      <c r="R429" s="227"/>
      <c r="S429" s="227"/>
      <c r="T429" s="22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9" t="s">
        <v>151</v>
      </c>
      <c r="AU429" s="229" t="s">
        <v>79</v>
      </c>
      <c r="AV429" s="13" t="s">
        <v>79</v>
      </c>
      <c r="AW429" s="13" t="s">
        <v>31</v>
      </c>
      <c r="AX429" s="13" t="s">
        <v>77</v>
      </c>
      <c r="AY429" s="229" t="s">
        <v>142</v>
      </c>
    </row>
    <row r="430" s="2" customFormat="1" ht="16.5" customHeight="1">
      <c r="A430" s="39"/>
      <c r="B430" s="40"/>
      <c r="C430" s="205" t="s">
        <v>772</v>
      </c>
      <c r="D430" s="205" t="s">
        <v>144</v>
      </c>
      <c r="E430" s="206" t="s">
        <v>773</v>
      </c>
      <c r="F430" s="207" t="s">
        <v>774</v>
      </c>
      <c r="G430" s="208" t="s">
        <v>249</v>
      </c>
      <c r="H430" s="209">
        <v>15</v>
      </c>
      <c r="I430" s="210"/>
      <c r="J430" s="211">
        <f>ROUND(I430*H430,2)</f>
        <v>0</v>
      </c>
      <c r="K430" s="207" t="s">
        <v>148</v>
      </c>
      <c r="L430" s="45"/>
      <c r="M430" s="212" t="s">
        <v>19</v>
      </c>
      <c r="N430" s="213" t="s">
        <v>40</v>
      </c>
      <c r="O430" s="85"/>
      <c r="P430" s="214">
        <f>O430*H430</f>
        <v>0</v>
      </c>
      <c r="Q430" s="214">
        <v>0</v>
      </c>
      <c r="R430" s="214">
        <f>Q430*H430</f>
        <v>0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246</v>
      </c>
      <c r="AT430" s="216" t="s">
        <v>144</v>
      </c>
      <c r="AU430" s="216" t="s">
        <v>79</v>
      </c>
      <c r="AY430" s="18" t="s">
        <v>142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77</v>
      </c>
      <c r="BK430" s="217">
        <f>ROUND(I430*H430,2)</f>
        <v>0</v>
      </c>
      <c r="BL430" s="18" t="s">
        <v>246</v>
      </c>
      <c r="BM430" s="216" t="s">
        <v>775</v>
      </c>
    </row>
    <row r="431" s="2" customFormat="1" ht="16.5" customHeight="1">
      <c r="A431" s="39"/>
      <c r="B431" s="40"/>
      <c r="C431" s="241" t="s">
        <v>776</v>
      </c>
      <c r="D431" s="241" t="s">
        <v>223</v>
      </c>
      <c r="E431" s="242" t="s">
        <v>777</v>
      </c>
      <c r="F431" s="243" t="s">
        <v>778</v>
      </c>
      <c r="G431" s="244" t="s">
        <v>190</v>
      </c>
      <c r="H431" s="245">
        <v>0.050000000000000003</v>
      </c>
      <c r="I431" s="246"/>
      <c r="J431" s="247">
        <f>ROUND(I431*H431,2)</f>
        <v>0</v>
      </c>
      <c r="K431" s="243" t="s">
        <v>148</v>
      </c>
      <c r="L431" s="248"/>
      <c r="M431" s="249" t="s">
        <v>19</v>
      </c>
      <c r="N431" s="250" t="s">
        <v>40</v>
      </c>
      <c r="O431" s="85"/>
      <c r="P431" s="214">
        <f>O431*H431</f>
        <v>0</v>
      </c>
      <c r="Q431" s="214">
        <v>1</v>
      </c>
      <c r="R431" s="214">
        <f>Q431*H431</f>
        <v>0.050000000000000003</v>
      </c>
      <c r="S431" s="214">
        <v>0</v>
      </c>
      <c r="T431" s="215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6" t="s">
        <v>344</v>
      </c>
      <c r="AT431" s="216" t="s">
        <v>223</v>
      </c>
      <c r="AU431" s="216" t="s">
        <v>79</v>
      </c>
      <c r="AY431" s="18" t="s">
        <v>142</v>
      </c>
      <c r="BE431" s="217">
        <f>IF(N431="základní",J431,0)</f>
        <v>0</v>
      </c>
      <c r="BF431" s="217">
        <f>IF(N431="snížená",J431,0)</f>
        <v>0</v>
      </c>
      <c r="BG431" s="217">
        <f>IF(N431="zákl. přenesená",J431,0)</f>
        <v>0</v>
      </c>
      <c r="BH431" s="217">
        <f>IF(N431="sníž. přenesená",J431,0)</f>
        <v>0</v>
      </c>
      <c r="BI431" s="217">
        <f>IF(N431="nulová",J431,0)</f>
        <v>0</v>
      </c>
      <c r="BJ431" s="18" t="s">
        <v>77</v>
      </c>
      <c r="BK431" s="217">
        <f>ROUND(I431*H431,2)</f>
        <v>0</v>
      </c>
      <c r="BL431" s="18" t="s">
        <v>246</v>
      </c>
      <c r="BM431" s="216" t="s">
        <v>779</v>
      </c>
    </row>
    <row r="432" s="2" customFormat="1" ht="16.5" customHeight="1">
      <c r="A432" s="39"/>
      <c r="B432" s="40"/>
      <c r="C432" s="205" t="s">
        <v>780</v>
      </c>
      <c r="D432" s="205" t="s">
        <v>144</v>
      </c>
      <c r="E432" s="206" t="s">
        <v>781</v>
      </c>
      <c r="F432" s="207" t="s">
        <v>782</v>
      </c>
      <c r="G432" s="208" t="s">
        <v>249</v>
      </c>
      <c r="H432" s="209">
        <v>3.6000000000000001</v>
      </c>
      <c r="I432" s="210"/>
      <c r="J432" s="211">
        <f>ROUND(I432*H432,2)</f>
        <v>0</v>
      </c>
      <c r="K432" s="207" t="s">
        <v>148</v>
      </c>
      <c r="L432" s="45"/>
      <c r="M432" s="212" t="s">
        <v>19</v>
      </c>
      <c r="N432" s="213" t="s">
        <v>40</v>
      </c>
      <c r="O432" s="85"/>
      <c r="P432" s="214">
        <f>O432*H432</f>
        <v>0</v>
      </c>
      <c r="Q432" s="214">
        <v>0.0010499999999999999</v>
      </c>
      <c r="R432" s="214">
        <f>Q432*H432</f>
        <v>0.0037799999999999999</v>
      </c>
      <c r="S432" s="214">
        <v>0</v>
      </c>
      <c r="T432" s="215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6" t="s">
        <v>246</v>
      </c>
      <c r="AT432" s="216" t="s">
        <v>144</v>
      </c>
      <c r="AU432" s="216" t="s">
        <v>79</v>
      </c>
      <c r="AY432" s="18" t="s">
        <v>142</v>
      </c>
      <c r="BE432" s="217">
        <f>IF(N432="základní",J432,0)</f>
        <v>0</v>
      </c>
      <c r="BF432" s="217">
        <f>IF(N432="snížená",J432,0)</f>
        <v>0</v>
      </c>
      <c r="BG432" s="217">
        <f>IF(N432="zákl. přenesená",J432,0)</f>
        <v>0</v>
      </c>
      <c r="BH432" s="217">
        <f>IF(N432="sníž. přenesená",J432,0)</f>
        <v>0</v>
      </c>
      <c r="BI432" s="217">
        <f>IF(N432="nulová",J432,0)</f>
        <v>0</v>
      </c>
      <c r="BJ432" s="18" t="s">
        <v>77</v>
      </c>
      <c r="BK432" s="217">
        <f>ROUND(I432*H432,2)</f>
        <v>0</v>
      </c>
      <c r="BL432" s="18" t="s">
        <v>246</v>
      </c>
      <c r="BM432" s="216" t="s">
        <v>783</v>
      </c>
    </row>
    <row r="433" s="13" customFormat="1">
      <c r="A433" s="13"/>
      <c r="B433" s="218"/>
      <c r="C433" s="219"/>
      <c r="D433" s="220" t="s">
        <v>151</v>
      </c>
      <c r="E433" s="221" t="s">
        <v>19</v>
      </c>
      <c r="F433" s="222" t="s">
        <v>784</v>
      </c>
      <c r="G433" s="219"/>
      <c r="H433" s="223">
        <v>3.6000000000000001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9" t="s">
        <v>151</v>
      </c>
      <c r="AU433" s="229" t="s">
        <v>79</v>
      </c>
      <c r="AV433" s="13" t="s">
        <v>79</v>
      </c>
      <c r="AW433" s="13" t="s">
        <v>31</v>
      </c>
      <c r="AX433" s="13" t="s">
        <v>77</v>
      </c>
      <c r="AY433" s="229" t="s">
        <v>142</v>
      </c>
    </row>
    <row r="434" s="2" customFormat="1" ht="16.5" customHeight="1">
      <c r="A434" s="39"/>
      <c r="B434" s="40"/>
      <c r="C434" s="205" t="s">
        <v>785</v>
      </c>
      <c r="D434" s="205" t="s">
        <v>144</v>
      </c>
      <c r="E434" s="206" t="s">
        <v>786</v>
      </c>
      <c r="F434" s="207" t="s">
        <v>787</v>
      </c>
      <c r="G434" s="208" t="s">
        <v>249</v>
      </c>
      <c r="H434" s="209">
        <v>15</v>
      </c>
      <c r="I434" s="210"/>
      <c r="J434" s="211">
        <f>ROUND(I434*H434,2)</f>
        <v>0</v>
      </c>
      <c r="K434" s="207" t="s">
        <v>148</v>
      </c>
      <c r="L434" s="45"/>
      <c r="M434" s="212" t="s">
        <v>19</v>
      </c>
      <c r="N434" s="213" t="s">
        <v>40</v>
      </c>
      <c r="O434" s="85"/>
      <c r="P434" s="214">
        <f>O434*H434</f>
        <v>0</v>
      </c>
      <c r="Q434" s="214">
        <v>0</v>
      </c>
      <c r="R434" s="214">
        <f>Q434*H434</f>
        <v>0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246</v>
      </c>
      <c r="AT434" s="216" t="s">
        <v>144</v>
      </c>
      <c r="AU434" s="216" t="s">
        <v>79</v>
      </c>
      <c r="AY434" s="18" t="s">
        <v>142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77</v>
      </c>
      <c r="BK434" s="217">
        <f>ROUND(I434*H434,2)</f>
        <v>0</v>
      </c>
      <c r="BL434" s="18" t="s">
        <v>246</v>
      </c>
      <c r="BM434" s="216" t="s">
        <v>788</v>
      </c>
    </row>
    <row r="435" s="13" customFormat="1">
      <c r="A435" s="13"/>
      <c r="B435" s="218"/>
      <c r="C435" s="219"/>
      <c r="D435" s="220" t="s">
        <v>151</v>
      </c>
      <c r="E435" s="221" t="s">
        <v>19</v>
      </c>
      <c r="F435" s="222" t="s">
        <v>8</v>
      </c>
      <c r="G435" s="219"/>
      <c r="H435" s="223">
        <v>15</v>
      </c>
      <c r="I435" s="224"/>
      <c r="J435" s="219"/>
      <c r="K435" s="219"/>
      <c r="L435" s="225"/>
      <c r="M435" s="226"/>
      <c r="N435" s="227"/>
      <c r="O435" s="227"/>
      <c r="P435" s="227"/>
      <c r="Q435" s="227"/>
      <c r="R435" s="227"/>
      <c r="S435" s="227"/>
      <c r="T435" s="22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29" t="s">
        <v>151</v>
      </c>
      <c r="AU435" s="229" t="s">
        <v>79</v>
      </c>
      <c r="AV435" s="13" t="s">
        <v>79</v>
      </c>
      <c r="AW435" s="13" t="s">
        <v>31</v>
      </c>
      <c r="AX435" s="13" t="s">
        <v>77</v>
      </c>
      <c r="AY435" s="229" t="s">
        <v>142</v>
      </c>
    </row>
    <row r="436" s="2" customFormat="1" ht="16.5" customHeight="1">
      <c r="A436" s="39"/>
      <c r="B436" s="40"/>
      <c r="C436" s="241" t="s">
        <v>789</v>
      </c>
      <c r="D436" s="241" t="s">
        <v>223</v>
      </c>
      <c r="E436" s="242" t="s">
        <v>790</v>
      </c>
      <c r="F436" s="243" t="s">
        <v>791</v>
      </c>
      <c r="G436" s="244" t="s">
        <v>249</v>
      </c>
      <c r="H436" s="245">
        <v>18</v>
      </c>
      <c r="I436" s="246"/>
      <c r="J436" s="247">
        <f>ROUND(I436*H436,2)</f>
        <v>0</v>
      </c>
      <c r="K436" s="243" t="s">
        <v>148</v>
      </c>
      <c r="L436" s="248"/>
      <c r="M436" s="249" t="s">
        <v>19</v>
      </c>
      <c r="N436" s="250" t="s">
        <v>40</v>
      </c>
      <c r="O436" s="85"/>
      <c r="P436" s="214">
        <f>O436*H436</f>
        <v>0</v>
      </c>
      <c r="Q436" s="214">
        <v>0.0013400000000000001</v>
      </c>
      <c r="R436" s="214">
        <f>Q436*H436</f>
        <v>0.024120000000000003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344</v>
      </c>
      <c r="AT436" s="216" t="s">
        <v>223</v>
      </c>
      <c r="AU436" s="216" t="s">
        <v>79</v>
      </c>
      <c r="AY436" s="18" t="s">
        <v>142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77</v>
      </c>
      <c r="BK436" s="217">
        <f>ROUND(I436*H436,2)</f>
        <v>0</v>
      </c>
      <c r="BL436" s="18" t="s">
        <v>246</v>
      </c>
      <c r="BM436" s="216" t="s">
        <v>792</v>
      </c>
    </row>
    <row r="437" s="13" customFormat="1">
      <c r="A437" s="13"/>
      <c r="B437" s="218"/>
      <c r="C437" s="219"/>
      <c r="D437" s="220" t="s">
        <v>151</v>
      </c>
      <c r="E437" s="221" t="s">
        <v>19</v>
      </c>
      <c r="F437" s="222" t="s">
        <v>8</v>
      </c>
      <c r="G437" s="219"/>
      <c r="H437" s="223">
        <v>15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29" t="s">
        <v>151</v>
      </c>
      <c r="AU437" s="229" t="s">
        <v>79</v>
      </c>
      <c r="AV437" s="13" t="s">
        <v>79</v>
      </c>
      <c r="AW437" s="13" t="s">
        <v>31</v>
      </c>
      <c r="AX437" s="13" t="s">
        <v>77</v>
      </c>
      <c r="AY437" s="229" t="s">
        <v>142</v>
      </c>
    </row>
    <row r="438" s="13" customFormat="1">
      <c r="A438" s="13"/>
      <c r="B438" s="218"/>
      <c r="C438" s="219"/>
      <c r="D438" s="220" t="s">
        <v>151</v>
      </c>
      <c r="E438" s="219"/>
      <c r="F438" s="222" t="s">
        <v>793</v>
      </c>
      <c r="G438" s="219"/>
      <c r="H438" s="223">
        <v>18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9" t="s">
        <v>151</v>
      </c>
      <c r="AU438" s="229" t="s">
        <v>79</v>
      </c>
      <c r="AV438" s="13" t="s">
        <v>79</v>
      </c>
      <c r="AW438" s="13" t="s">
        <v>4</v>
      </c>
      <c r="AX438" s="13" t="s">
        <v>77</v>
      </c>
      <c r="AY438" s="229" t="s">
        <v>142</v>
      </c>
    </row>
    <row r="439" s="2" customFormat="1" ht="16.5" customHeight="1">
      <c r="A439" s="39"/>
      <c r="B439" s="40"/>
      <c r="C439" s="205" t="s">
        <v>794</v>
      </c>
      <c r="D439" s="205" t="s">
        <v>144</v>
      </c>
      <c r="E439" s="206" t="s">
        <v>795</v>
      </c>
      <c r="F439" s="207" t="s">
        <v>796</v>
      </c>
      <c r="G439" s="208" t="s">
        <v>249</v>
      </c>
      <c r="H439" s="209">
        <v>2.3999999999999999</v>
      </c>
      <c r="I439" s="210"/>
      <c r="J439" s="211">
        <f>ROUND(I439*H439,2)</f>
        <v>0</v>
      </c>
      <c r="K439" s="207" t="s">
        <v>148</v>
      </c>
      <c r="L439" s="45"/>
      <c r="M439" s="212" t="s">
        <v>19</v>
      </c>
      <c r="N439" s="213" t="s">
        <v>40</v>
      </c>
      <c r="O439" s="85"/>
      <c r="P439" s="214">
        <f>O439*H439</f>
        <v>0</v>
      </c>
      <c r="Q439" s="214">
        <v>0</v>
      </c>
      <c r="R439" s="214">
        <f>Q439*H439</f>
        <v>0</v>
      </c>
      <c r="S439" s="214">
        <v>0</v>
      </c>
      <c r="T439" s="215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6" t="s">
        <v>246</v>
      </c>
      <c r="AT439" s="216" t="s">
        <v>144</v>
      </c>
      <c r="AU439" s="216" t="s">
        <v>79</v>
      </c>
      <c r="AY439" s="18" t="s">
        <v>142</v>
      </c>
      <c r="BE439" s="217">
        <f>IF(N439="základní",J439,0)</f>
        <v>0</v>
      </c>
      <c r="BF439" s="217">
        <f>IF(N439="snížená",J439,0)</f>
        <v>0</v>
      </c>
      <c r="BG439" s="217">
        <f>IF(N439="zákl. přenesená",J439,0)</f>
        <v>0</v>
      </c>
      <c r="BH439" s="217">
        <f>IF(N439="sníž. přenesená",J439,0)</f>
        <v>0</v>
      </c>
      <c r="BI439" s="217">
        <f>IF(N439="nulová",J439,0)</f>
        <v>0</v>
      </c>
      <c r="BJ439" s="18" t="s">
        <v>77</v>
      </c>
      <c r="BK439" s="217">
        <f>ROUND(I439*H439,2)</f>
        <v>0</v>
      </c>
      <c r="BL439" s="18" t="s">
        <v>246</v>
      </c>
      <c r="BM439" s="216" t="s">
        <v>797</v>
      </c>
    </row>
    <row r="440" s="13" customFormat="1">
      <c r="A440" s="13"/>
      <c r="B440" s="218"/>
      <c r="C440" s="219"/>
      <c r="D440" s="220" t="s">
        <v>151</v>
      </c>
      <c r="E440" s="221" t="s">
        <v>19</v>
      </c>
      <c r="F440" s="222" t="s">
        <v>798</v>
      </c>
      <c r="G440" s="219"/>
      <c r="H440" s="223">
        <v>2.3999999999999999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29" t="s">
        <v>151</v>
      </c>
      <c r="AU440" s="229" t="s">
        <v>79</v>
      </c>
      <c r="AV440" s="13" t="s">
        <v>79</v>
      </c>
      <c r="AW440" s="13" t="s">
        <v>31</v>
      </c>
      <c r="AX440" s="13" t="s">
        <v>77</v>
      </c>
      <c r="AY440" s="229" t="s">
        <v>142</v>
      </c>
    </row>
    <row r="441" s="2" customFormat="1" ht="16.5" customHeight="1">
      <c r="A441" s="39"/>
      <c r="B441" s="40"/>
      <c r="C441" s="241" t="s">
        <v>799</v>
      </c>
      <c r="D441" s="241" t="s">
        <v>223</v>
      </c>
      <c r="E441" s="242" t="s">
        <v>800</v>
      </c>
      <c r="F441" s="243" t="s">
        <v>801</v>
      </c>
      <c r="G441" s="244" t="s">
        <v>249</v>
      </c>
      <c r="H441" s="245">
        <v>2.3999999999999999</v>
      </c>
      <c r="I441" s="246"/>
      <c r="J441" s="247">
        <f>ROUND(I441*H441,2)</f>
        <v>0</v>
      </c>
      <c r="K441" s="243" t="s">
        <v>148</v>
      </c>
      <c r="L441" s="248"/>
      <c r="M441" s="249" t="s">
        <v>19</v>
      </c>
      <c r="N441" s="250" t="s">
        <v>40</v>
      </c>
      <c r="O441" s="85"/>
      <c r="P441" s="214">
        <f>O441*H441</f>
        <v>0</v>
      </c>
      <c r="Q441" s="214">
        <v>0.00164</v>
      </c>
      <c r="R441" s="214">
        <f>Q441*H441</f>
        <v>0.0039359999999999994</v>
      </c>
      <c r="S441" s="214">
        <v>0</v>
      </c>
      <c r="T441" s="215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6" t="s">
        <v>344</v>
      </c>
      <c r="AT441" s="216" t="s">
        <v>223</v>
      </c>
      <c r="AU441" s="216" t="s">
        <v>79</v>
      </c>
      <c r="AY441" s="18" t="s">
        <v>142</v>
      </c>
      <c r="BE441" s="217">
        <f>IF(N441="základní",J441,0)</f>
        <v>0</v>
      </c>
      <c r="BF441" s="217">
        <f>IF(N441="snížená",J441,0)</f>
        <v>0</v>
      </c>
      <c r="BG441" s="217">
        <f>IF(N441="zákl. přenesená",J441,0)</f>
        <v>0</v>
      </c>
      <c r="BH441" s="217">
        <f>IF(N441="sníž. přenesená",J441,0)</f>
        <v>0</v>
      </c>
      <c r="BI441" s="217">
        <f>IF(N441="nulová",J441,0)</f>
        <v>0</v>
      </c>
      <c r="BJ441" s="18" t="s">
        <v>77</v>
      </c>
      <c r="BK441" s="217">
        <f>ROUND(I441*H441,2)</f>
        <v>0</v>
      </c>
      <c r="BL441" s="18" t="s">
        <v>246</v>
      </c>
      <c r="BM441" s="216" t="s">
        <v>802</v>
      </c>
    </row>
    <row r="442" s="2" customFormat="1" ht="16.5" customHeight="1">
      <c r="A442" s="39"/>
      <c r="B442" s="40"/>
      <c r="C442" s="241" t="s">
        <v>803</v>
      </c>
      <c r="D442" s="241" t="s">
        <v>223</v>
      </c>
      <c r="E442" s="242" t="s">
        <v>804</v>
      </c>
      <c r="F442" s="243" t="s">
        <v>805</v>
      </c>
      <c r="G442" s="244" t="s">
        <v>226</v>
      </c>
      <c r="H442" s="245">
        <v>15</v>
      </c>
      <c r="I442" s="246"/>
      <c r="J442" s="247">
        <f>ROUND(I442*H442,2)</f>
        <v>0</v>
      </c>
      <c r="K442" s="243" t="s">
        <v>148</v>
      </c>
      <c r="L442" s="248"/>
      <c r="M442" s="249" t="s">
        <v>19</v>
      </c>
      <c r="N442" s="250" t="s">
        <v>40</v>
      </c>
      <c r="O442" s="85"/>
      <c r="P442" s="214">
        <f>O442*H442</f>
        <v>0</v>
      </c>
      <c r="Q442" s="214">
        <v>0.00084999999999999995</v>
      </c>
      <c r="R442" s="214">
        <f>Q442*H442</f>
        <v>0.012749999999999999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344</v>
      </c>
      <c r="AT442" s="216" t="s">
        <v>223</v>
      </c>
      <c r="AU442" s="216" t="s">
        <v>79</v>
      </c>
      <c r="AY442" s="18" t="s">
        <v>142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77</v>
      </c>
      <c r="BK442" s="217">
        <f>ROUND(I442*H442,2)</f>
        <v>0</v>
      </c>
      <c r="BL442" s="18" t="s">
        <v>246</v>
      </c>
      <c r="BM442" s="216" t="s">
        <v>806</v>
      </c>
    </row>
    <row r="443" s="2" customFormat="1" ht="16.5" customHeight="1">
      <c r="A443" s="39"/>
      <c r="B443" s="40"/>
      <c r="C443" s="241" t="s">
        <v>807</v>
      </c>
      <c r="D443" s="241" t="s">
        <v>223</v>
      </c>
      <c r="E443" s="242" t="s">
        <v>808</v>
      </c>
      <c r="F443" s="243" t="s">
        <v>809</v>
      </c>
      <c r="G443" s="244" t="s">
        <v>226</v>
      </c>
      <c r="H443" s="245">
        <v>3</v>
      </c>
      <c r="I443" s="246"/>
      <c r="J443" s="247">
        <f>ROUND(I443*H443,2)</f>
        <v>0</v>
      </c>
      <c r="K443" s="243" t="s">
        <v>148</v>
      </c>
      <c r="L443" s="248"/>
      <c r="M443" s="249" t="s">
        <v>19</v>
      </c>
      <c r="N443" s="250" t="s">
        <v>40</v>
      </c>
      <c r="O443" s="85"/>
      <c r="P443" s="214">
        <f>O443*H443</f>
        <v>0</v>
      </c>
      <c r="Q443" s="214">
        <v>0.00095</v>
      </c>
      <c r="R443" s="214">
        <f>Q443*H443</f>
        <v>0.0028500000000000001</v>
      </c>
      <c r="S443" s="214">
        <v>0</v>
      </c>
      <c r="T443" s="215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16" t="s">
        <v>344</v>
      </c>
      <c r="AT443" s="216" t="s">
        <v>223</v>
      </c>
      <c r="AU443" s="216" t="s">
        <v>79</v>
      </c>
      <c r="AY443" s="18" t="s">
        <v>142</v>
      </c>
      <c r="BE443" s="217">
        <f>IF(N443="základní",J443,0)</f>
        <v>0</v>
      </c>
      <c r="BF443" s="217">
        <f>IF(N443="snížená",J443,0)</f>
        <v>0</v>
      </c>
      <c r="BG443" s="217">
        <f>IF(N443="zákl. přenesená",J443,0)</f>
        <v>0</v>
      </c>
      <c r="BH443" s="217">
        <f>IF(N443="sníž. přenesená",J443,0)</f>
        <v>0</v>
      </c>
      <c r="BI443" s="217">
        <f>IF(N443="nulová",J443,0)</f>
        <v>0</v>
      </c>
      <c r="BJ443" s="18" t="s">
        <v>77</v>
      </c>
      <c r="BK443" s="217">
        <f>ROUND(I443*H443,2)</f>
        <v>0</v>
      </c>
      <c r="BL443" s="18" t="s">
        <v>246</v>
      </c>
      <c r="BM443" s="216" t="s">
        <v>810</v>
      </c>
    </row>
    <row r="444" s="13" customFormat="1">
      <c r="A444" s="13"/>
      <c r="B444" s="218"/>
      <c r="C444" s="219"/>
      <c r="D444" s="220" t="s">
        <v>151</v>
      </c>
      <c r="E444" s="221" t="s">
        <v>19</v>
      </c>
      <c r="F444" s="222" t="s">
        <v>167</v>
      </c>
      <c r="G444" s="219"/>
      <c r="H444" s="223">
        <v>3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29" t="s">
        <v>151</v>
      </c>
      <c r="AU444" s="229" t="s">
        <v>79</v>
      </c>
      <c r="AV444" s="13" t="s">
        <v>79</v>
      </c>
      <c r="AW444" s="13" t="s">
        <v>31</v>
      </c>
      <c r="AX444" s="13" t="s">
        <v>77</v>
      </c>
      <c r="AY444" s="229" t="s">
        <v>142</v>
      </c>
    </row>
    <row r="445" s="2" customFormat="1">
      <c r="A445" s="39"/>
      <c r="B445" s="40"/>
      <c r="C445" s="205" t="s">
        <v>811</v>
      </c>
      <c r="D445" s="205" t="s">
        <v>144</v>
      </c>
      <c r="E445" s="206" t="s">
        <v>812</v>
      </c>
      <c r="F445" s="207" t="s">
        <v>813</v>
      </c>
      <c r="G445" s="208" t="s">
        <v>190</v>
      </c>
      <c r="H445" s="209">
        <v>0.69699999999999995</v>
      </c>
      <c r="I445" s="210"/>
      <c r="J445" s="211">
        <f>ROUND(I445*H445,2)</f>
        <v>0</v>
      </c>
      <c r="K445" s="207" t="s">
        <v>148</v>
      </c>
      <c r="L445" s="45"/>
      <c r="M445" s="212" t="s">
        <v>19</v>
      </c>
      <c r="N445" s="213" t="s">
        <v>40</v>
      </c>
      <c r="O445" s="85"/>
      <c r="P445" s="214">
        <f>O445*H445</f>
        <v>0</v>
      </c>
      <c r="Q445" s="214">
        <v>0</v>
      </c>
      <c r="R445" s="214">
        <f>Q445*H445</f>
        <v>0</v>
      </c>
      <c r="S445" s="214">
        <v>0</v>
      </c>
      <c r="T445" s="215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6" t="s">
        <v>246</v>
      </c>
      <c r="AT445" s="216" t="s">
        <v>144</v>
      </c>
      <c r="AU445" s="216" t="s">
        <v>79</v>
      </c>
      <c r="AY445" s="18" t="s">
        <v>142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18" t="s">
        <v>77</v>
      </c>
      <c r="BK445" s="217">
        <f>ROUND(I445*H445,2)</f>
        <v>0</v>
      </c>
      <c r="BL445" s="18" t="s">
        <v>246</v>
      </c>
      <c r="BM445" s="216" t="s">
        <v>814</v>
      </c>
    </row>
    <row r="446" s="12" customFormat="1" ht="22.8" customHeight="1">
      <c r="A446" s="12"/>
      <c r="B446" s="189"/>
      <c r="C446" s="190"/>
      <c r="D446" s="191" t="s">
        <v>68</v>
      </c>
      <c r="E446" s="203" t="s">
        <v>815</v>
      </c>
      <c r="F446" s="203" t="s">
        <v>816</v>
      </c>
      <c r="G446" s="190"/>
      <c r="H446" s="190"/>
      <c r="I446" s="193"/>
      <c r="J446" s="204">
        <f>BK446</f>
        <v>0</v>
      </c>
      <c r="K446" s="190"/>
      <c r="L446" s="195"/>
      <c r="M446" s="196"/>
      <c r="N446" s="197"/>
      <c r="O446" s="197"/>
      <c r="P446" s="198">
        <f>SUM(P447:P455)</f>
        <v>0</v>
      </c>
      <c r="Q446" s="197"/>
      <c r="R446" s="198">
        <f>SUM(R447:R455)</f>
        <v>0.031829119999999995</v>
      </c>
      <c r="S446" s="197"/>
      <c r="T446" s="199">
        <f>SUM(T447:T455)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0" t="s">
        <v>79</v>
      </c>
      <c r="AT446" s="201" t="s">
        <v>68</v>
      </c>
      <c r="AU446" s="201" t="s">
        <v>77</v>
      </c>
      <c r="AY446" s="200" t="s">
        <v>142</v>
      </c>
      <c r="BK446" s="202">
        <f>SUM(BK447:BK455)</f>
        <v>0</v>
      </c>
    </row>
    <row r="447" s="2" customFormat="1">
      <c r="A447" s="39"/>
      <c r="B447" s="40"/>
      <c r="C447" s="205" t="s">
        <v>817</v>
      </c>
      <c r="D447" s="205" t="s">
        <v>144</v>
      </c>
      <c r="E447" s="206" t="s">
        <v>818</v>
      </c>
      <c r="F447" s="207" t="s">
        <v>819</v>
      </c>
      <c r="G447" s="208" t="s">
        <v>147</v>
      </c>
      <c r="H447" s="209">
        <v>194.08000000000001</v>
      </c>
      <c r="I447" s="210"/>
      <c r="J447" s="211">
        <f>ROUND(I447*H447,2)</f>
        <v>0</v>
      </c>
      <c r="K447" s="207" t="s">
        <v>148</v>
      </c>
      <c r="L447" s="45"/>
      <c r="M447" s="212" t="s">
        <v>19</v>
      </c>
      <c r="N447" s="213" t="s">
        <v>40</v>
      </c>
      <c r="O447" s="85"/>
      <c r="P447" s="214">
        <f>O447*H447</f>
        <v>0</v>
      </c>
      <c r="Q447" s="214">
        <v>1.0000000000000001E-05</v>
      </c>
      <c r="R447" s="214">
        <f>Q447*H447</f>
        <v>0.0019408000000000003</v>
      </c>
      <c r="S447" s="214">
        <v>0</v>
      </c>
      <c r="T447" s="21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6" t="s">
        <v>246</v>
      </c>
      <c r="AT447" s="216" t="s">
        <v>144</v>
      </c>
      <c r="AU447" s="216" t="s">
        <v>79</v>
      </c>
      <c r="AY447" s="18" t="s">
        <v>142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18" t="s">
        <v>77</v>
      </c>
      <c r="BK447" s="217">
        <f>ROUND(I447*H447,2)</f>
        <v>0</v>
      </c>
      <c r="BL447" s="18" t="s">
        <v>246</v>
      </c>
      <c r="BM447" s="216" t="s">
        <v>820</v>
      </c>
    </row>
    <row r="448" s="13" customFormat="1">
      <c r="A448" s="13"/>
      <c r="B448" s="218"/>
      <c r="C448" s="219"/>
      <c r="D448" s="220" t="s">
        <v>151</v>
      </c>
      <c r="E448" s="221" t="s">
        <v>19</v>
      </c>
      <c r="F448" s="222" t="s">
        <v>686</v>
      </c>
      <c r="G448" s="219"/>
      <c r="H448" s="223">
        <v>120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29" t="s">
        <v>151</v>
      </c>
      <c r="AU448" s="229" t="s">
        <v>79</v>
      </c>
      <c r="AV448" s="13" t="s">
        <v>79</v>
      </c>
      <c r="AW448" s="13" t="s">
        <v>31</v>
      </c>
      <c r="AX448" s="13" t="s">
        <v>69</v>
      </c>
      <c r="AY448" s="229" t="s">
        <v>142</v>
      </c>
    </row>
    <row r="449" s="13" customFormat="1">
      <c r="A449" s="13"/>
      <c r="B449" s="218"/>
      <c r="C449" s="219"/>
      <c r="D449" s="220" t="s">
        <v>151</v>
      </c>
      <c r="E449" s="221" t="s">
        <v>19</v>
      </c>
      <c r="F449" s="222" t="s">
        <v>370</v>
      </c>
      <c r="G449" s="219"/>
      <c r="H449" s="223">
        <v>25.5</v>
      </c>
      <c r="I449" s="224"/>
      <c r="J449" s="219"/>
      <c r="K449" s="219"/>
      <c r="L449" s="225"/>
      <c r="M449" s="226"/>
      <c r="N449" s="227"/>
      <c r="O449" s="227"/>
      <c r="P449" s="227"/>
      <c r="Q449" s="227"/>
      <c r="R449" s="227"/>
      <c r="S449" s="227"/>
      <c r="T449" s="22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29" t="s">
        <v>151</v>
      </c>
      <c r="AU449" s="229" t="s">
        <v>79</v>
      </c>
      <c r="AV449" s="13" t="s">
        <v>79</v>
      </c>
      <c r="AW449" s="13" t="s">
        <v>31</v>
      </c>
      <c r="AX449" s="13" t="s">
        <v>69</v>
      </c>
      <c r="AY449" s="229" t="s">
        <v>142</v>
      </c>
    </row>
    <row r="450" s="13" customFormat="1">
      <c r="A450" s="13"/>
      <c r="B450" s="218"/>
      <c r="C450" s="219"/>
      <c r="D450" s="220" t="s">
        <v>151</v>
      </c>
      <c r="E450" s="221" t="s">
        <v>19</v>
      </c>
      <c r="F450" s="222" t="s">
        <v>371</v>
      </c>
      <c r="G450" s="219"/>
      <c r="H450" s="223">
        <v>32.939999999999998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29" t="s">
        <v>151</v>
      </c>
      <c r="AU450" s="229" t="s">
        <v>79</v>
      </c>
      <c r="AV450" s="13" t="s">
        <v>79</v>
      </c>
      <c r="AW450" s="13" t="s">
        <v>31</v>
      </c>
      <c r="AX450" s="13" t="s">
        <v>69</v>
      </c>
      <c r="AY450" s="229" t="s">
        <v>142</v>
      </c>
    </row>
    <row r="451" s="13" customFormat="1">
      <c r="A451" s="13"/>
      <c r="B451" s="218"/>
      <c r="C451" s="219"/>
      <c r="D451" s="220" t="s">
        <v>151</v>
      </c>
      <c r="E451" s="221" t="s">
        <v>19</v>
      </c>
      <c r="F451" s="222" t="s">
        <v>372</v>
      </c>
      <c r="G451" s="219"/>
      <c r="H451" s="223">
        <v>15.640000000000001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9" t="s">
        <v>151</v>
      </c>
      <c r="AU451" s="229" t="s">
        <v>79</v>
      </c>
      <c r="AV451" s="13" t="s">
        <v>79</v>
      </c>
      <c r="AW451" s="13" t="s">
        <v>31</v>
      </c>
      <c r="AX451" s="13" t="s">
        <v>69</v>
      </c>
      <c r="AY451" s="229" t="s">
        <v>142</v>
      </c>
    </row>
    <row r="452" s="14" customFormat="1">
      <c r="A452" s="14"/>
      <c r="B452" s="230"/>
      <c r="C452" s="231"/>
      <c r="D452" s="220" t="s">
        <v>151</v>
      </c>
      <c r="E452" s="232" t="s">
        <v>19</v>
      </c>
      <c r="F452" s="233" t="s">
        <v>174</v>
      </c>
      <c r="G452" s="231"/>
      <c r="H452" s="234">
        <v>194.07999999999998</v>
      </c>
      <c r="I452" s="235"/>
      <c r="J452" s="231"/>
      <c r="K452" s="231"/>
      <c r="L452" s="236"/>
      <c r="M452" s="237"/>
      <c r="N452" s="238"/>
      <c r="O452" s="238"/>
      <c r="P452" s="238"/>
      <c r="Q452" s="238"/>
      <c r="R452" s="238"/>
      <c r="S452" s="238"/>
      <c r="T452" s="23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0" t="s">
        <v>151</v>
      </c>
      <c r="AU452" s="240" t="s">
        <v>79</v>
      </c>
      <c r="AV452" s="14" t="s">
        <v>149</v>
      </c>
      <c r="AW452" s="14" t="s">
        <v>31</v>
      </c>
      <c r="AX452" s="14" t="s">
        <v>77</v>
      </c>
      <c r="AY452" s="240" t="s">
        <v>142</v>
      </c>
    </row>
    <row r="453" s="2" customFormat="1">
      <c r="A453" s="39"/>
      <c r="B453" s="40"/>
      <c r="C453" s="241" t="s">
        <v>821</v>
      </c>
      <c r="D453" s="241" t="s">
        <v>223</v>
      </c>
      <c r="E453" s="242" t="s">
        <v>822</v>
      </c>
      <c r="F453" s="243" t="s">
        <v>823</v>
      </c>
      <c r="G453" s="244" t="s">
        <v>147</v>
      </c>
      <c r="H453" s="245">
        <v>213.488</v>
      </c>
      <c r="I453" s="246"/>
      <c r="J453" s="247">
        <f>ROUND(I453*H453,2)</f>
        <v>0</v>
      </c>
      <c r="K453" s="243" t="s">
        <v>148</v>
      </c>
      <c r="L453" s="248"/>
      <c r="M453" s="249" t="s">
        <v>19</v>
      </c>
      <c r="N453" s="250" t="s">
        <v>40</v>
      </c>
      <c r="O453" s="85"/>
      <c r="P453" s="214">
        <f>O453*H453</f>
        <v>0</v>
      </c>
      <c r="Q453" s="214">
        <v>0.00013999999999999999</v>
      </c>
      <c r="R453" s="214">
        <f>Q453*H453</f>
        <v>0.029888319999999996</v>
      </c>
      <c r="S453" s="214">
        <v>0</v>
      </c>
      <c r="T453" s="21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6" t="s">
        <v>344</v>
      </c>
      <c r="AT453" s="216" t="s">
        <v>223</v>
      </c>
      <c r="AU453" s="216" t="s">
        <v>79</v>
      </c>
      <c r="AY453" s="18" t="s">
        <v>142</v>
      </c>
      <c r="BE453" s="217">
        <f>IF(N453="základní",J453,0)</f>
        <v>0</v>
      </c>
      <c r="BF453" s="217">
        <f>IF(N453="snížená",J453,0)</f>
        <v>0</v>
      </c>
      <c r="BG453" s="217">
        <f>IF(N453="zákl. přenesená",J453,0)</f>
        <v>0</v>
      </c>
      <c r="BH453" s="217">
        <f>IF(N453="sníž. přenesená",J453,0)</f>
        <v>0</v>
      </c>
      <c r="BI453" s="217">
        <f>IF(N453="nulová",J453,0)</f>
        <v>0</v>
      </c>
      <c r="BJ453" s="18" t="s">
        <v>77</v>
      </c>
      <c r="BK453" s="217">
        <f>ROUND(I453*H453,2)</f>
        <v>0</v>
      </c>
      <c r="BL453" s="18" t="s">
        <v>246</v>
      </c>
      <c r="BM453" s="216" t="s">
        <v>824</v>
      </c>
    </row>
    <row r="454" s="13" customFormat="1">
      <c r="A454" s="13"/>
      <c r="B454" s="218"/>
      <c r="C454" s="219"/>
      <c r="D454" s="220" t="s">
        <v>151</v>
      </c>
      <c r="E454" s="219"/>
      <c r="F454" s="222" t="s">
        <v>825</v>
      </c>
      <c r="G454" s="219"/>
      <c r="H454" s="223">
        <v>213.488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29" t="s">
        <v>151</v>
      </c>
      <c r="AU454" s="229" t="s">
        <v>79</v>
      </c>
      <c r="AV454" s="13" t="s">
        <v>79</v>
      </c>
      <c r="AW454" s="13" t="s">
        <v>4</v>
      </c>
      <c r="AX454" s="13" t="s">
        <v>77</v>
      </c>
      <c r="AY454" s="229" t="s">
        <v>142</v>
      </c>
    </row>
    <row r="455" s="2" customFormat="1">
      <c r="A455" s="39"/>
      <c r="B455" s="40"/>
      <c r="C455" s="205" t="s">
        <v>826</v>
      </c>
      <c r="D455" s="205" t="s">
        <v>144</v>
      </c>
      <c r="E455" s="206" t="s">
        <v>827</v>
      </c>
      <c r="F455" s="207" t="s">
        <v>828</v>
      </c>
      <c r="G455" s="208" t="s">
        <v>190</v>
      </c>
      <c r="H455" s="209">
        <v>0.032000000000000001</v>
      </c>
      <c r="I455" s="210"/>
      <c r="J455" s="211">
        <f>ROUND(I455*H455,2)</f>
        <v>0</v>
      </c>
      <c r="K455" s="207" t="s">
        <v>148</v>
      </c>
      <c r="L455" s="45"/>
      <c r="M455" s="212" t="s">
        <v>19</v>
      </c>
      <c r="N455" s="213" t="s">
        <v>40</v>
      </c>
      <c r="O455" s="85"/>
      <c r="P455" s="214">
        <f>O455*H455</f>
        <v>0</v>
      </c>
      <c r="Q455" s="214">
        <v>0</v>
      </c>
      <c r="R455" s="214">
        <f>Q455*H455</f>
        <v>0</v>
      </c>
      <c r="S455" s="214">
        <v>0</v>
      </c>
      <c r="T455" s="21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6" t="s">
        <v>246</v>
      </c>
      <c r="AT455" s="216" t="s">
        <v>144</v>
      </c>
      <c r="AU455" s="216" t="s">
        <v>79</v>
      </c>
      <c r="AY455" s="18" t="s">
        <v>142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8" t="s">
        <v>77</v>
      </c>
      <c r="BK455" s="217">
        <f>ROUND(I455*H455,2)</f>
        <v>0</v>
      </c>
      <c r="BL455" s="18" t="s">
        <v>246</v>
      </c>
      <c r="BM455" s="216" t="s">
        <v>829</v>
      </c>
    </row>
    <row r="456" s="12" customFormat="1" ht="22.8" customHeight="1">
      <c r="A456" s="12"/>
      <c r="B456" s="189"/>
      <c r="C456" s="190"/>
      <c r="D456" s="191" t="s">
        <v>68</v>
      </c>
      <c r="E456" s="203" t="s">
        <v>830</v>
      </c>
      <c r="F456" s="203" t="s">
        <v>831</v>
      </c>
      <c r="G456" s="190"/>
      <c r="H456" s="190"/>
      <c r="I456" s="193"/>
      <c r="J456" s="204">
        <f>BK456</f>
        <v>0</v>
      </c>
      <c r="K456" s="190"/>
      <c r="L456" s="195"/>
      <c r="M456" s="196"/>
      <c r="N456" s="197"/>
      <c r="O456" s="197"/>
      <c r="P456" s="198">
        <f>SUM(P457:P464)</f>
        <v>0</v>
      </c>
      <c r="Q456" s="197"/>
      <c r="R456" s="198">
        <f>SUM(R457:R464)</f>
        <v>0.38167099999999998</v>
      </c>
      <c r="S456" s="197"/>
      <c r="T456" s="199">
        <f>SUM(T457:T464)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00" t="s">
        <v>79</v>
      </c>
      <c r="AT456" s="201" t="s">
        <v>68</v>
      </c>
      <c r="AU456" s="201" t="s">
        <v>77</v>
      </c>
      <c r="AY456" s="200" t="s">
        <v>142</v>
      </c>
      <c r="BK456" s="202">
        <f>SUM(BK457:BK464)</f>
        <v>0</v>
      </c>
    </row>
    <row r="457" s="2" customFormat="1" ht="21.75" customHeight="1">
      <c r="A457" s="39"/>
      <c r="B457" s="40"/>
      <c r="C457" s="205" t="s">
        <v>832</v>
      </c>
      <c r="D457" s="205" t="s">
        <v>144</v>
      </c>
      <c r="E457" s="206" t="s">
        <v>833</v>
      </c>
      <c r="F457" s="207" t="s">
        <v>834</v>
      </c>
      <c r="G457" s="208" t="s">
        <v>147</v>
      </c>
      <c r="H457" s="209">
        <v>29.859999999999999</v>
      </c>
      <c r="I457" s="210"/>
      <c r="J457" s="211">
        <f>ROUND(I457*H457,2)</f>
        <v>0</v>
      </c>
      <c r="K457" s="207" t="s">
        <v>148</v>
      </c>
      <c r="L457" s="45"/>
      <c r="M457" s="212" t="s">
        <v>19</v>
      </c>
      <c r="N457" s="213" t="s">
        <v>40</v>
      </c>
      <c r="O457" s="85"/>
      <c r="P457" s="214">
        <f>O457*H457</f>
        <v>0</v>
      </c>
      <c r="Q457" s="214">
        <v>0</v>
      </c>
      <c r="R457" s="214">
        <f>Q457*H457</f>
        <v>0</v>
      </c>
      <c r="S457" s="214">
        <v>0</v>
      </c>
      <c r="T457" s="215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16" t="s">
        <v>246</v>
      </c>
      <c r="AT457" s="216" t="s">
        <v>144</v>
      </c>
      <c r="AU457" s="216" t="s">
        <v>79</v>
      </c>
      <c r="AY457" s="18" t="s">
        <v>142</v>
      </c>
      <c r="BE457" s="217">
        <f>IF(N457="základní",J457,0)</f>
        <v>0</v>
      </c>
      <c r="BF457" s="217">
        <f>IF(N457="snížená",J457,0)</f>
        <v>0</v>
      </c>
      <c r="BG457" s="217">
        <f>IF(N457="zákl. přenesená",J457,0)</f>
        <v>0</v>
      </c>
      <c r="BH457" s="217">
        <f>IF(N457="sníž. přenesená",J457,0)</f>
        <v>0</v>
      </c>
      <c r="BI457" s="217">
        <f>IF(N457="nulová",J457,0)</f>
        <v>0</v>
      </c>
      <c r="BJ457" s="18" t="s">
        <v>77</v>
      </c>
      <c r="BK457" s="217">
        <f>ROUND(I457*H457,2)</f>
        <v>0</v>
      </c>
      <c r="BL457" s="18" t="s">
        <v>246</v>
      </c>
      <c r="BM457" s="216" t="s">
        <v>835</v>
      </c>
    </row>
    <row r="458" s="13" customFormat="1">
      <c r="A458" s="13"/>
      <c r="B458" s="218"/>
      <c r="C458" s="219"/>
      <c r="D458" s="220" t="s">
        <v>151</v>
      </c>
      <c r="E458" s="221" t="s">
        <v>19</v>
      </c>
      <c r="F458" s="222" t="s">
        <v>836</v>
      </c>
      <c r="G458" s="219"/>
      <c r="H458" s="223">
        <v>20.899999999999999</v>
      </c>
      <c r="I458" s="224"/>
      <c r="J458" s="219"/>
      <c r="K458" s="219"/>
      <c r="L458" s="225"/>
      <c r="M458" s="226"/>
      <c r="N458" s="227"/>
      <c r="O458" s="227"/>
      <c r="P458" s="227"/>
      <c r="Q458" s="227"/>
      <c r="R458" s="227"/>
      <c r="S458" s="227"/>
      <c r="T458" s="22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29" t="s">
        <v>151</v>
      </c>
      <c r="AU458" s="229" t="s">
        <v>79</v>
      </c>
      <c r="AV458" s="13" t="s">
        <v>79</v>
      </c>
      <c r="AW458" s="13" t="s">
        <v>31</v>
      </c>
      <c r="AX458" s="13" t="s">
        <v>69</v>
      </c>
      <c r="AY458" s="229" t="s">
        <v>142</v>
      </c>
    </row>
    <row r="459" s="13" customFormat="1">
      <c r="A459" s="13"/>
      <c r="B459" s="218"/>
      <c r="C459" s="219"/>
      <c r="D459" s="220" t="s">
        <v>151</v>
      </c>
      <c r="E459" s="221" t="s">
        <v>19</v>
      </c>
      <c r="F459" s="222" t="s">
        <v>837</v>
      </c>
      <c r="G459" s="219"/>
      <c r="H459" s="223">
        <v>8.9600000000000009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29" t="s">
        <v>151</v>
      </c>
      <c r="AU459" s="229" t="s">
        <v>79</v>
      </c>
      <c r="AV459" s="13" t="s">
        <v>79</v>
      </c>
      <c r="AW459" s="13" t="s">
        <v>31</v>
      </c>
      <c r="AX459" s="13" t="s">
        <v>69</v>
      </c>
      <c r="AY459" s="229" t="s">
        <v>142</v>
      </c>
    </row>
    <row r="460" s="14" customFormat="1">
      <c r="A460" s="14"/>
      <c r="B460" s="230"/>
      <c r="C460" s="231"/>
      <c r="D460" s="220" t="s">
        <v>151</v>
      </c>
      <c r="E460" s="232" t="s">
        <v>19</v>
      </c>
      <c r="F460" s="233" t="s">
        <v>174</v>
      </c>
      <c r="G460" s="231"/>
      <c r="H460" s="234">
        <v>29.859999999999999</v>
      </c>
      <c r="I460" s="235"/>
      <c r="J460" s="231"/>
      <c r="K460" s="231"/>
      <c r="L460" s="236"/>
      <c r="M460" s="237"/>
      <c r="N460" s="238"/>
      <c r="O460" s="238"/>
      <c r="P460" s="238"/>
      <c r="Q460" s="238"/>
      <c r="R460" s="238"/>
      <c r="S460" s="238"/>
      <c r="T460" s="23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0" t="s">
        <v>151</v>
      </c>
      <c r="AU460" s="240" t="s">
        <v>79</v>
      </c>
      <c r="AV460" s="14" t="s">
        <v>149</v>
      </c>
      <c r="AW460" s="14" t="s">
        <v>31</v>
      </c>
      <c r="AX460" s="14" t="s">
        <v>77</v>
      </c>
      <c r="AY460" s="240" t="s">
        <v>142</v>
      </c>
    </row>
    <row r="461" s="2" customFormat="1" ht="16.5" customHeight="1">
      <c r="A461" s="39"/>
      <c r="B461" s="40"/>
      <c r="C461" s="241" t="s">
        <v>838</v>
      </c>
      <c r="D461" s="241" t="s">
        <v>223</v>
      </c>
      <c r="E461" s="242" t="s">
        <v>839</v>
      </c>
      <c r="F461" s="243" t="s">
        <v>840</v>
      </c>
      <c r="G461" s="244" t="s">
        <v>147</v>
      </c>
      <c r="H461" s="245">
        <v>29.859999999999999</v>
      </c>
      <c r="I461" s="246"/>
      <c r="J461" s="247">
        <f>ROUND(I461*H461,2)</f>
        <v>0</v>
      </c>
      <c r="K461" s="243" t="s">
        <v>148</v>
      </c>
      <c r="L461" s="248"/>
      <c r="M461" s="249" t="s">
        <v>19</v>
      </c>
      <c r="N461" s="250" t="s">
        <v>40</v>
      </c>
      <c r="O461" s="85"/>
      <c r="P461" s="214">
        <f>O461*H461</f>
        <v>0</v>
      </c>
      <c r="Q461" s="214">
        <v>0.0073499999999999998</v>
      </c>
      <c r="R461" s="214">
        <f>Q461*H461</f>
        <v>0.219471</v>
      </c>
      <c r="S461" s="214">
        <v>0</v>
      </c>
      <c r="T461" s="215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16" t="s">
        <v>344</v>
      </c>
      <c r="AT461" s="216" t="s">
        <v>223</v>
      </c>
      <c r="AU461" s="216" t="s">
        <v>79</v>
      </c>
      <c r="AY461" s="18" t="s">
        <v>142</v>
      </c>
      <c r="BE461" s="217">
        <f>IF(N461="základní",J461,0)</f>
        <v>0</v>
      </c>
      <c r="BF461" s="217">
        <f>IF(N461="snížená",J461,0)</f>
        <v>0</v>
      </c>
      <c r="BG461" s="217">
        <f>IF(N461="zákl. přenesená",J461,0)</f>
        <v>0</v>
      </c>
      <c r="BH461" s="217">
        <f>IF(N461="sníž. přenesená",J461,0)</f>
        <v>0</v>
      </c>
      <c r="BI461" s="217">
        <f>IF(N461="nulová",J461,0)</f>
        <v>0</v>
      </c>
      <c r="BJ461" s="18" t="s">
        <v>77</v>
      </c>
      <c r="BK461" s="217">
        <f>ROUND(I461*H461,2)</f>
        <v>0</v>
      </c>
      <c r="BL461" s="18" t="s">
        <v>246</v>
      </c>
      <c r="BM461" s="216" t="s">
        <v>841</v>
      </c>
    </row>
    <row r="462" s="2" customFormat="1" ht="16.5" customHeight="1">
      <c r="A462" s="39"/>
      <c r="B462" s="40"/>
      <c r="C462" s="205" t="s">
        <v>842</v>
      </c>
      <c r="D462" s="205" t="s">
        <v>144</v>
      </c>
      <c r="E462" s="206" t="s">
        <v>843</v>
      </c>
      <c r="F462" s="207" t="s">
        <v>844</v>
      </c>
      <c r="G462" s="208" t="s">
        <v>226</v>
      </c>
      <c r="H462" s="209">
        <v>4</v>
      </c>
      <c r="I462" s="210"/>
      <c r="J462" s="211">
        <f>ROUND(I462*H462,2)</f>
        <v>0</v>
      </c>
      <c r="K462" s="207" t="s">
        <v>148</v>
      </c>
      <c r="L462" s="45"/>
      <c r="M462" s="212" t="s">
        <v>19</v>
      </c>
      <c r="N462" s="213" t="s">
        <v>40</v>
      </c>
      <c r="O462" s="85"/>
      <c r="P462" s="214">
        <f>O462*H462</f>
        <v>0</v>
      </c>
      <c r="Q462" s="214">
        <v>0.00027</v>
      </c>
      <c r="R462" s="214">
        <f>Q462*H462</f>
        <v>0.00108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246</v>
      </c>
      <c r="AT462" s="216" t="s">
        <v>144</v>
      </c>
      <c r="AU462" s="216" t="s">
        <v>79</v>
      </c>
      <c r="AY462" s="18" t="s">
        <v>142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77</v>
      </c>
      <c r="BK462" s="217">
        <f>ROUND(I462*H462,2)</f>
        <v>0</v>
      </c>
      <c r="BL462" s="18" t="s">
        <v>246</v>
      </c>
      <c r="BM462" s="216" t="s">
        <v>845</v>
      </c>
    </row>
    <row r="463" s="2" customFormat="1" ht="16.5" customHeight="1">
      <c r="A463" s="39"/>
      <c r="B463" s="40"/>
      <c r="C463" s="241" t="s">
        <v>846</v>
      </c>
      <c r="D463" s="241" t="s">
        <v>223</v>
      </c>
      <c r="E463" s="242" t="s">
        <v>847</v>
      </c>
      <c r="F463" s="243" t="s">
        <v>848</v>
      </c>
      <c r="G463" s="244" t="s">
        <v>147</v>
      </c>
      <c r="H463" s="245">
        <v>4</v>
      </c>
      <c r="I463" s="246"/>
      <c r="J463" s="247">
        <f>ROUND(I463*H463,2)</f>
        <v>0</v>
      </c>
      <c r="K463" s="243" t="s">
        <v>148</v>
      </c>
      <c r="L463" s="248"/>
      <c r="M463" s="249" t="s">
        <v>19</v>
      </c>
      <c r="N463" s="250" t="s">
        <v>40</v>
      </c>
      <c r="O463" s="85"/>
      <c r="P463" s="214">
        <f>O463*H463</f>
        <v>0</v>
      </c>
      <c r="Q463" s="214">
        <v>0.040280000000000003</v>
      </c>
      <c r="R463" s="214">
        <f>Q463*H463</f>
        <v>0.16112000000000001</v>
      </c>
      <c r="S463" s="214">
        <v>0</v>
      </c>
      <c r="T463" s="215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16" t="s">
        <v>344</v>
      </c>
      <c r="AT463" s="216" t="s">
        <v>223</v>
      </c>
      <c r="AU463" s="216" t="s">
        <v>79</v>
      </c>
      <c r="AY463" s="18" t="s">
        <v>142</v>
      </c>
      <c r="BE463" s="217">
        <f>IF(N463="základní",J463,0)</f>
        <v>0</v>
      </c>
      <c r="BF463" s="217">
        <f>IF(N463="snížená",J463,0)</f>
        <v>0</v>
      </c>
      <c r="BG463" s="217">
        <f>IF(N463="zákl. přenesená",J463,0)</f>
        <v>0</v>
      </c>
      <c r="BH463" s="217">
        <f>IF(N463="sníž. přenesená",J463,0)</f>
        <v>0</v>
      </c>
      <c r="BI463" s="217">
        <f>IF(N463="nulová",J463,0)</f>
        <v>0</v>
      </c>
      <c r="BJ463" s="18" t="s">
        <v>77</v>
      </c>
      <c r="BK463" s="217">
        <f>ROUND(I463*H463,2)</f>
        <v>0</v>
      </c>
      <c r="BL463" s="18" t="s">
        <v>246</v>
      </c>
      <c r="BM463" s="216" t="s">
        <v>849</v>
      </c>
    </row>
    <row r="464" s="2" customFormat="1">
      <c r="A464" s="39"/>
      <c r="B464" s="40"/>
      <c r="C464" s="205" t="s">
        <v>850</v>
      </c>
      <c r="D464" s="205" t="s">
        <v>144</v>
      </c>
      <c r="E464" s="206" t="s">
        <v>851</v>
      </c>
      <c r="F464" s="207" t="s">
        <v>852</v>
      </c>
      <c r="G464" s="208" t="s">
        <v>190</v>
      </c>
      <c r="H464" s="209">
        <v>0.38200000000000001</v>
      </c>
      <c r="I464" s="210"/>
      <c r="J464" s="211">
        <f>ROUND(I464*H464,2)</f>
        <v>0</v>
      </c>
      <c r="K464" s="207" t="s">
        <v>148</v>
      </c>
      <c r="L464" s="45"/>
      <c r="M464" s="212" t="s">
        <v>19</v>
      </c>
      <c r="N464" s="213" t="s">
        <v>40</v>
      </c>
      <c r="O464" s="85"/>
      <c r="P464" s="214">
        <f>O464*H464</f>
        <v>0</v>
      </c>
      <c r="Q464" s="214">
        <v>0</v>
      </c>
      <c r="R464" s="214">
        <f>Q464*H464</f>
        <v>0</v>
      </c>
      <c r="S464" s="214">
        <v>0</v>
      </c>
      <c r="T464" s="21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6" t="s">
        <v>246</v>
      </c>
      <c r="AT464" s="216" t="s">
        <v>144</v>
      </c>
      <c r="AU464" s="216" t="s">
        <v>79</v>
      </c>
      <c r="AY464" s="18" t="s">
        <v>142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8" t="s">
        <v>77</v>
      </c>
      <c r="BK464" s="217">
        <f>ROUND(I464*H464,2)</f>
        <v>0</v>
      </c>
      <c r="BL464" s="18" t="s">
        <v>246</v>
      </c>
      <c r="BM464" s="216" t="s">
        <v>853</v>
      </c>
    </row>
    <row r="465" s="12" customFormat="1" ht="22.8" customHeight="1">
      <c r="A465" s="12"/>
      <c r="B465" s="189"/>
      <c r="C465" s="190"/>
      <c r="D465" s="191" t="s">
        <v>68</v>
      </c>
      <c r="E465" s="203" t="s">
        <v>854</v>
      </c>
      <c r="F465" s="203" t="s">
        <v>855</v>
      </c>
      <c r="G465" s="190"/>
      <c r="H465" s="190"/>
      <c r="I465" s="193"/>
      <c r="J465" s="204">
        <f>BK465</f>
        <v>0</v>
      </c>
      <c r="K465" s="190"/>
      <c r="L465" s="195"/>
      <c r="M465" s="196"/>
      <c r="N465" s="197"/>
      <c r="O465" s="197"/>
      <c r="P465" s="198">
        <f>SUM(P466:P489)</f>
        <v>0</v>
      </c>
      <c r="Q465" s="197"/>
      <c r="R465" s="198">
        <f>SUM(R466:R489)</f>
        <v>1.344155</v>
      </c>
      <c r="S465" s="197"/>
      <c r="T465" s="199">
        <f>SUM(T466:T489)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00" t="s">
        <v>79</v>
      </c>
      <c r="AT465" s="201" t="s">
        <v>68</v>
      </c>
      <c r="AU465" s="201" t="s">
        <v>77</v>
      </c>
      <c r="AY465" s="200" t="s">
        <v>142</v>
      </c>
      <c r="BK465" s="202">
        <f>SUM(BK466:BK489)</f>
        <v>0</v>
      </c>
    </row>
    <row r="466" s="2" customFormat="1" ht="16.5" customHeight="1">
      <c r="A466" s="39"/>
      <c r="B466" s="40"/>
      <c r="C466" s="205" t="s">
        <v>856</v>
      </c>
      <c r="D466" s="205" t="s">
        <v>144</v>
      </c>
      <c r="E466" s="206" t="s">
        <v>857</v>
      </c>
      <c r="F466" s="207" t="s">
        <v>858</v>
      </c>
      <c r="G466" s="208" t="s">
        <v>147</v>
      </c>
      <c r="H466" s="209">
        <v>36.450000000000003</v>
      </c>
      <c r="I466" s="210"/>
      <c r="J466" s="211">
        <f>ROUND(I466*H466,2)</f>
        <v>0</v>
      </c>
      <c r="K466" s="207" t="s">
        <v>148</v>
      </c>
      <c r="L466" s="45"/>
      <c r="M466" s="212" t="s">
        <v>19</v>
      </c>
      <c r="N466" s="213" t="s">
        <v>40</v>
      </c>
      <c r="O466" s="85"/>
      <c r="P466" s="214">
        <f>O466*H466</f>
        <v>0</v>
      </c>
      <c r="Q466" s="214">
        <v>0.00029999999999999997</v>
      </c>
      <c r="R466" s="214">
        <f>Q466*H466</f>
        <v>0.010935</v>
      </c>
      <c r="S466" s="214">
        <v>0</v>
      </c>
      <c r="T466" s="215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6" t="s">
        <v>246</v>
      </c>
      <c r="AT466" s="216" t="s">
        <v>144</v>
      </c>
      <c r="AU466" s="216" t="s">
        <v>79</v>
      </c>
      <c r="AY466" s="18" t="s">
        <v>142</v>
      </c>
      <c r="BE466" s="217">
        <f>IF(N466="základní",J466,0)</f>
        <v>0</v>
      </c>
      <c r="BF466" s="217">
        <f>IF(N466="snížená",J466,0)</f>
        <v>0</v>
      </c>
      <c r="BG466" s="217">
        <f>IF(N466="zákl. přenesená",J466,0)</f>
        <v>0</v>
      </c>
      <c r="BH466" s="217">
        <f>IF(N466="sníž. přenesená",J466,0)</f>
        <v>0</v>
      </c>
      <c r="BI466" s="217">
        <f>IF(N466="nulová",J466,0)</f>
        <v>0</v>
      </c>
      <c r="BJ466" s="18" t="s">
        <v>77</v>
      </c>
      <c r="BK466" s="217">
        <f>ROUND(I466*H466,2)</f>
        <v>0</v>
      </c>
      <c r="BL466" s="18" t="s">
        <v>246</v>
      </c>
      <c r="BM466" s="216" t="s">
        <v>859</v>
      </c>
    </row>
    <row r="467" s="13" customFormat="1">
      <c r="A467" s="13"/>
      <c r="B467" s="218"/>
      <c r="C467" s="219"/>
      <c r="D467" s="220" t="s">
        <v>151</v>
      </c>
      <c r="E467" s="221" t="s">
        <v>19</v>
      </c>
      <c r="F467" s="222" t="s">
        <v>860</v>
      </c>
      <c r="G467" s="219"/>
      <c r="H467" s="223">
        <v>36.450000000000003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29" t="s">
        <v>151</v>
      </c>
      <c r="AU467" s="229" t="s">
        <v>79</v>
      </c>
      <c r="AV467" s="13" t="s">
        <v>79</v>
      </c>
      <c r="AW467" s="13" t="s">
        <v>31</v>
      </c>
      <c r="AX467" s="13" t="s">
        <v>77</v>
      </c>
      <c r="AY467" s="229" t="s">
        <v>142</v>
      </c>
    </row>
    <row r="468" s="2" customFormat="1" ht="21.75" customHeight="1">
      <c r="A468" s="39"/>
      <c r="B468" s="40"/>
      <c r="C468" s="205" t="s">
        <v>861</v>
      </c>
      <c r="D468" s="205" t="s">
        <v>144</v>
      </c>
      <c r="E468" s="206" t="s">
        <v>862</v>
      </c>
      <c r="F468" s="207" t="s">
        <v>863</v>
      </c>
      <c r="G468" s="208" t="s">
        <v>249</v>
      </c>
      <c r="H468" s="209">
        <v>63.200000000000003</v>
      </c>
      <c r="I468" s="210"/>
      <c r="J468" s="211">
        <f>ROUND(I468*H468,2)</f>
        <v>0</v>
      </c>
      <c r="K468" s="207" t="s">
        <v>148</v>
      </c>
      <c r="L468" s="45"/>
      <c r="M468" s="212" t="s">
        <v>19</v>
      </c>
      <c r="N468" s="213" t="s">
        <v>40</v>
      </c>
      <c r="O468" s="85"/>
      <c r="P468" s="214">
        <f>O468*H468</f>
        <v>0</v>
      </c>
      <c r="Q468" s="214">
        <v>0.00042999999999999999</v>
      </c>
      <c r="R468" s="214">
        <f>Q468*H468</f>
        <v>0.027176000000000002</v>
      </c>
      <c r="S468" s="214">
        <v>0</v>
      </c>
      <c r="T468" s="21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6" t="s">
        <v>246</v>
      </c>
      <c r="AT468" s="216" t="s">
        <v>144</v>
      </c>
      <c r="AU468" s="216" t="s">
        <v>79</v>
      </c>
      <c r="AY468" s="18" t="s">
        <v>142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8" t="s">
        <v>77</v>
      </c>
      <c r="BK468" s="217">
        <f>ROUND(I468*H468,2)</f>
        <v>0</v>
      </c>
      <c r="BL468" s="18" t="s">
        <v>246</v>
      </c>
      <c r="BM468" s="216" t="s">
        <v>864</v>
      </c>
    </row>
    <row r="469" s="13" customFormat="1">
      <c r="A469" s="13"/>
      <c r="B469" s="218"/>
      <c r="C469" s="219"/>
      <c r="D469" s="220" t="s">
        <v>151</v>
      </c>
      <c r="E469" s="221" t="s">
        <v>19</v>
      </c>
      <c r="F469" s="222" t="s">
        <v>865</v>
      </c>
      <c r="G469" s="219"/>
      <c r="H469" s="223">
        <v>63.200000000000003</v>
      </c>
      <c r="I469" s="224"/>
      <c r="J469" s="219"/>
      <c r="K469" s="219"/>
      <c r="L469" s="225"/>
      <c r="M469" s="226"/>
      <c r="N469" s="227"/>
      <c r="O469" s="227"/>
      <c r="P469" s="227"/>
      <c r="Q469" s="227"/>
      <c r="R469" s="227"/>
      <c r="S469" s="227"/>
      <c r="T469" s="22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29" t="s">
        <v>151</v>
      </c>
      <c r="AU469" s="229" t="s">
        <v>79</v>
      </c>
      <c r="AV469" s="13" t="s">
        <v>79</v>
      </c>
      <c r="AW469" s="13" t="s">
        <v>31</v>
      </c>
      <c r="AX469" s="13" t="s">
        <v>77</v>
      </c>
      <c r="AY469" s="229" t="s">
        <v>142</v>
      </c>
    </row>
    <row r="470" s="2" customFormat="1" ht="21.75" customHeight="1">
      <c r="A470" s="39"/>
      <c r="B470" s="40"/>
      <c r="C470" s="241" t="s">
        <v>866</v>
      </c>
      <c r="D470" s="241" t="s">
        <v>223</v>
      </c>
      <c r="E470" s="242" t="s">
        <v>867</v>
      </c>
      <c r="F470" s="243" t="s">
        <v>868</v>
      </c>
      <c r="G470" s="244" t="s">
        <v>226</v>
      </c>
      <c r="H470" s="245">
        <v>358.875</v>
      </c>
      <c r="I470" s="246"/>
      <c r="J470" s="247">
        <f>ROUND(I470*H470,2)</f>
        <v>0</v>
      </c>
      <c r="K470" s="243" t="s">
        <v>148</v>
      </c>
      <c r="L470" s="248"/>
      <c r="M470" s="249" t="s">
        <v>19</v>
      </c>
      <c r="N470" s="250" t="s">
        <v>40</v>
      </c>
      <c r="O470" s="85"/>
      <c r="P470" s="214">
        <f>O470*H470</f>
        <v>0</v>
      </c>
      <c r="Q470" s="214">
        <v>0.00089999999999999998</v>
      </c>
      <c r="R470" s="214">
        <f>Q470*H470</f>
        <v>0.32298749999999998</v>
      </c>
      <c r="S470" s="214">
        <v>0</v>
      </c>
      <c r="T470" s="215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16" t="s">
        <v>344</v>
      </c>
      <c r="AT470" s="216" t="s">
        <v>223</v>
      </c>
      <c r="AU470" s="216" t="s">
        <v>79</v>
      </c>
      <c r="AY470" s="18" t="s">
        <v>142</v>
      </c>
      <c r="BE470" s="217">
        <f>IF(N470="základní",J470,0)</f>
        <v>0</v>
      </c>
      <c r="BF470" s="217">
        <f>IF(N470="snížená",J470,0)</f>
        <v>0</v>
      </c>
      <c r="BG470" s="217">
        <f>IF(N470="zákl. přenesená",J470,0)</f>
        <v>0</v>
      </c>
      <c r="BH470" s="217">
        <f>IF(N470="sníž. přenesená",J470,0)</f>
        <v>0</v>
      </c>
      <c r="BI470" s="217">
        <f>IF(N470="nulová",J470,0)</f>
        <v>0</v>
      </c>
      <c r="BJ470" s="18" t="s">
        <v>77</v>
      </c>
      <c r="BK470" s="217">
        <f>ROUND(I470*H470,2)</f>
        <v>0</v>
      </c>
      <c r="BL470" s="18" t="s">
        <v>246</v>
      </c>
      <c r="BM470" s="216" t="s">
        <v>869</v>
      </c>
    </row>
    <row r="471" s="13" customFormat="1">
      <c r="A471" s="13"/>
      <c r="B471" s="218"/>
      <c r="C471" s="219"/>
      <c r="D471" s="220" t="s">
        <v>151</v>
      </c>
      <c r="E471" s="221" t="s">
        <v>19</v>
      </c>
      <c r="F471" s="222" t="s">
        <v>870</v>
      </c>
      <c r="G471" s="219"/>
      <c r="H471" s="223">
        <v>145</v>
      </c>
      <c r="I471" s="224"/>
      <c r="J471" s="219"/>
      <c r="K471" s="219"/>
      <c r="L471" s="225"/>
      <c r="M471" s="226"/>
      <c r="N471" s="227"/>
      <c r="O471" s="227"/>
      <c r="P471" s="227"/>
      <c r="Q471" s="227"/>
      <c r="R471" s="227"/>
      <c r="S471" s="227"/>
      <c r="T471" s="22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29" t="s">
        <v>151</v>
      </c>
      <c r="AU471" s="229" t="s">
        <v>79</v>
      </c>
      <c r="AV471" s="13" t="s">
        <v>79</v>
      </c>
      <c r="AW471" s="13" t="s">
        <v>31</v>
      </c>
      <c r="AX471" s="13" t="s">
        <v>77</v>
      </c>
      <c r="AY471" s="229" t="s">
        <v>142</v>
      </c>
    </row>
    <row r="472" s="13" customFormat="1">
      <c r="A472" s="13"/>
      <c r="B472" s="218"/>
      <c r="C472" s="219"/>
      <c r="D472" s="220" t="s">
        <v>151</v>
      </c>
      <c r="E472" s="219"/>
      <c r="F472" s="222" t="s">
        <v>871</v>
      </c>
      <c r="G472" s="219"/>
      <c r="H472" s="223">
        <v>358.875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29" t="s">
        <v>151</v>
      </c>
      <c r="AU472" s="229" t="s">
        <v>79</v>
      </c>
      <c r="AV472" s="13" t="s">
        <v>79</v>
      </c>
      <c r="AW472" s="13" t="s">
        <v>4</v>
      </c>
      <c r="AX472" s="13" t="s">
        <v>77</v>
      </c>
      <c r="AY472" s="229" t="s">
        <v>142</v>
      </c>
    </row>
    <row r="473" s="2" customFormat="1">
      <c r="A473" s="39"/>
      <c r="B473" s="40"/>
      <c r="C473" s="205" t="s">
        <v>872</v>
      </c>
      <c r="D473" s="205" t="s">
        <v>144</v>
      </c>
      <c r="E473" s="206" t="s">
        <v>873</v>
      </c>
      <c r="F473" s="207" t="s">
        <v>874</v>
      </c>
      <c r="G473" s="208" t="s">
        <v>147</v>
      </c>
      <c r="H473" s="209">
        <v>36.450000000000003</v>
      </c>
      <c r="I473" s="210"/>
      <c r="J473" s="211">
        <f>ROUND(I473*H473,2)</f>
        <v>0</v>
      </c>
      <c r="K473" s="207" t="s">
        <v>148</v>
      </c>
      <c r="L473" s="45"/>
      <c r="M473" s="212" t="s">
        <v>19</v>
      </c>
      <c r="N473" s="213" t="s">
        <v>40</v>
      </c>
      <c r="O473" s="85"/>
      <c r="P473" s="214">
        <f>O473*H473</f>
        <v>0</v>
      </c>
      <c r="Q473" s="214">
        <v>0.0074999999999999997</v>
      </c>
      <c r="R473" s="214">
        <f>Q473*H473</f>
        <v>0.27337500000000003</v>
      </c>
      <c r="S473" s="214">
        <v>0</v>
      </c>
      <c r="T473" s="215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16" t="s">
        <v>246</v>
      </c>
      <c r="AT473" s="216" t="s">
        <v>144</v>
      </c>
      <c r="AU473" s="216" t="s">
        <v>79</v>
      </c>
      <c r="AY473" s="18" t="s">
        <v>142</v>
      </c>
      <c r="BE473" s="217">
        <f>IF(N473="základní",J473,0)</f>
        <v>0</v>
      </c>
      <c r="BF473" s="217">
        <f>IF(N473="snížená",J473,0)</f>
        <v>0</v>
      </c>
      <c r="BG473" s="217">
        <f>IF(N473="zákl. přenesená",J473,0)</f>
        <v>0</v>
      </c>
      <c r="BH473" s="217">
        <f>IF(N473="sníž. přenesená",J473,0)</f>
        <v>0</v>
      </c>
      <c r="BI473" s="217">
        <f>IF(N473="nulová",J473,0)</f>
        <v>0</v>
      </c>
      <c r="BJ473" s="18" t="s">
        <v>77</v>
      </c>
      <c r="BK473" s="217">
        <f>ROUND(I473*H473,2)</f>
        <v>0</v>
      </c>
      <c r="BL473" s="18" t="s">
        <v>246</v>
      </c>
      <c r="BM473" s="216" t="s">
        <v>875</v>
      </c>
    </row>
    <row r="474" s="13" customFormat="1">
      <c r="A474" s="13"/>
      <c r="B474" s="218"/>
      <c r="C474" s="219"/>
      <c r="D474" s="220" t="s">
        <v>151</v>
      </c>
      <c r="E474" s="221" t="s">
        <v>19</v>
      </c>
      <c r="F474" s="222" t="s">
        <v>876</v>
      </c>
      <c r="G474" s="219"/>
      <c r="H474" s="223">
        <v>9.1999999999999993</v>
      </c>
      <c r="I474" s="224"/>
      <c r="J474" s="219"/>
      <c r="K474" s="219"/>
      <c r="L474" s="225"/>
      <c r="M474" s="226"/>
      <c r="N474" s="227"/>
      <c r="O474" s="227"/>
      <c r="P474" s="227"/>
      <c r="Q474" s="227"/>
      <c r="R474" s="227"/>
      <c r="S474" s="227"/>
      <c r="T474" s="22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29" t="s">
        <v>151</v>
      </c>
      <c r="AU474" s="229" t="s">
        <v>79</v>
      </c>
      <c r="AV474" s="13" t="s">
        <v>79</v>
      </c>
      <c r="AW474" s="13" t="s">
        <v>31</v>
      </c>
      <c r="AX474" s="13" t="s">
        <v>69</v>
      </c>
      <c r="AY474" s="229" t="s">
        <v>142</v>
      </c>
    </row>
    <row r="475" s="13" customFormat="1">
      <c r="A475" s="13"/>
      <c r="B475" s="218"/>
      <c r="C475" s="219"/>
      <c r="D475" s="220" t="s">
        <v>151</v>
      </c>
      <c r="E475" s="221" t="s">
        <v>19</v>
      </c>
      <c r="F475" s="222" t="s">
        <v>877</v>
      </c>
      <c r="G475" s="219"/>
      <c r="H475" s="223">
        <v>2.2000000000000002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29" t="s">
        <v>151</v>
      </c>
      <c r="AU475" s="229" t="s">
        <v>79</v>
      </c>
      <c r="AV475" s="13" t="s">
        <v>79</v>
      </c>
      <c r="AW475" s="13" t="s">
        <v>31</v>
      </c>
      <c r="AX475" s="13" t="s">
        <v>69</v>
      </c>
      <c r="AY475" s="229" t="s">
        <v>142</v>
      </c>
    </row>
    <row r="476" s="13" customFormat="1">
      <c r="A476" s="13"/>
      <c r="B476" s="218"/>
      <c r="C476" s="219"/>
      <c r="D476" s="220" t="s">
        <v>151</v>
      </c>
      <c r="E476" s="221" t="s">
        <v>19</v>
      </c>
      <c r="F476" s="222" t="s">
        <v>878</v>
      </c>
      <c r="G476" s="219"/>
      <c r="H476" s="223">
        <v>1.76</v>
      </c>
      <c r="I476" s="224"/>
      <c r="J476" s="219"/>
      <c r="K476" s="219"/>
      <c r="L476" s="225"/>
      <c r="M476" s="226"/>
      <c r="N476" s="227"/>
      <c r="O476" s="227"/>
      <c r="P476" s="227"/>
      <c r="Q476" s="227"/>
      <c r="R476" s="227"/>
      <c r="S476" s="227"/>
      <c r="T476" s="22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29" t="s">
        <v>151</v>
      </c>
      <c r="AU476" s="229" t="s">
        <v>79</v>
      </c>
      <c r="AV476" s="13" t="s">
        <v>79</v>
      </c>
      <c r="AW476" s="13" t="s">
        <v>31</v>
      </c>
      <c r="AX476" s="13" t="s">
        <v>69</v>
      </c>
      <c r="AY476" s="229" t="s">
        <v>142</v>
      </c>
    </row>
    <row r="477" s="13" customFormat="1">
      <c r="A477" s="13"/>
      <c r="B477" s="218"/>
      <c r="C477" s="219"/>
      <c r="D477" s="220" t="s">
        <v>151</v>
      </c>
      <c r="E477" s="221" t="s">
        <v>19</v>
      </c>
      <c r="F477" s="222" t="s">
        <v>879</v>
      </c>
      <c r="G477" s="219"/>
      <c r="H477" s="223">
        <v>5.3099999999999996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29" t="s">
        <v>151</v>
      </c>
      <c r="AU477" s="229" t="s">
        <v>79</v>
      </c>
      <c r="AV477" s="13" t="s">
        <v>79</v>
      </c>
      <c r="AW477" s="13" t="s">
        <v>31</v>
      </c>
      <c r="AX477" s="13" t="s">
        <v>69</v>
      </c>
      <c r="AY477" s="229" t="s">
        <v>142</v>
      </c>
    </row>
    <row r="478" s="13" customFormat="1">
      <c r="A478" s="13"/>
      <c r="B478" s="218"/>
      <c r="C478" s="219"/>
      <c r="D478" s="220" t="s">
        <v>151</v>
      </c>
      <c r="E478" s="221" t="s">
        <v>19</v>
      </c>
      <c r="F478" s="222" t="s">
        <v>880</v>
      </c>
      <c r="G478" s="219"/>
      <c r="H478" s="223">
        <v>2.4700000000000002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29" t="s">
        <v>151</v>
      </c>
      <c r="AU478" s="229" t="s">
        <v>79</v>
      </c>
      <c r="AV478" s="13" t="s">
        <v>79</v>
      </c>
      <c r="AW478" s="13" t="s">
        <v>31</v>
      </c>
      <c r="AX478" s="13" t="s">
        <v>69</v>
      </c>
      <c r="AY478" s="229" t="s">
        <v>142</v>
      </c>
    </row>
    <row r="479" s="13" customFormat="1">
      <c r="A479" s="13"/>
      <c r="B479" s="218"/>
      <c r="C479" s="219"/>
      <c r="D479" s="220" t="s">
        <v>151</v>
      </c>
      <c r="E479" s="221" t="s">
        <v>19</v>
      </c>
      <c r="F479" s="222" t="s">
        <v>881</v>
      </c>
      <c r="G479" s="219"/>
      <c r="H479" s="223">
        <v>4.0499999999999998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29" t="s">
        <v>151</v>
      </c>
      <c r="AU479" s="229" t="s">
        <v>79</v>
      </c>
      <c r="AV479" s="13" t="s">
        <v>79</v>
      </c>
      <c r="AW479" s="13" t="s">
        <v>31</v>
      </c>
      <c r="AX479" s="13" t="s">
        <v>69</v>
      </c>
      <c r="AY479" s="229" t="s">
        <v>142</v>
      </c>
    </row>
    <row r="480" s="13" customFormat="1">
      <c r="A480" s="13"/>
      <c r="B480" s="218"/>
      <c r="C480" s="219"/>
      <c r="D480" s="220" t="s">
        <v>151</v>
      </c>
      <c r="E480" s="221" t="s">
        <v>19</v>
      </c>
      <c r="F480" s="222" t="s">
        <v>882</v>
      </c>
      <c r="G480" s="219"/>
      <c r="H480" s="223">
        <v>2.1800000000000002</v>
      </c>
      <c r="I480" s="224"/>
      <c r="J480" s="219"/>
      <c r="K480" s="219"/>
      <c r="L480" s="225"/>
      <c r="M480" s="226"/>
      <c r="N480" s="227"/>
      <c r="O480" s="227"/>
      <c r="P480" s="227"/>
      <c r="Q480" s="227"/>
      <c r="R480" s="227"/>
      <c r="S480" s="227"/>
      <c r="T480" s="22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29" t="s">
        <v>151</v>
      </c>
      <c r="AU480" s="229" t="s">
        <v>79</v>
      </c>
      <c r="AV480" s="13" t="s">
        <v>79</v>
      </c>
      <c r="AW480" s="13" t="s">
        <v>31</v>
      </c>
      <c r="AX480" s="13" t="s">
        <v>69</v>
      </c>
      <c r="AY480" s="229" t="s">
        <v>142</v>
      </c>
    </row>
    <row r="481" s="13" customFormat="1">
      <c r="A481" s="13"/>
      <c r="B481" s="218"/>
      <c r="C481" s="219"/>
      <c r="D481" s="220" t="s">
        <v>151</v>
      </c>
      <c r="E481" s="221" t="s">
        <v>19</v>
      </c>
      <c r="F481" s="222" t="s">
        <v>883</v>
      </c>
      <c r="G481" s="219"/>
      <c r="H481" s="223">
        <v>3.4700000000000002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29" t="s">
        <v>151</v>
      </c>
      <c r="AU481" s="229" t="s">
        <v>79</v>
      </c>
      <c r="AV481" s="13" t="s">
        <v>79</v>
      </c>
      <c r="AW481" s="13" t="s">
        <v>31</v>
      </c>
      <c r="AX481" s="13" t="s">
        <v>69</v>
      </c>
      <c r="AY481" s="229" t="s">
        <v>142</v>
      </c>
    </row>
    <row r="482" s="13" customFormat="1">
      <c r="A482" s="13"/>
      <c r="B482" s="218"/>
      <c r="C482" s="219"/>
      <c r="D482" s="220" t="s">
        <v>151</v>
      </c>
      <c r="E482" s="221" t="s">
        <v>19</v>
      </c>
      <c r="F482" s="222" t="s">
        <v>884</v>
      </c>
      <c r="G482" s="219"/>
      <c r="H482" s="223">
        <v>3.3500000000000001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29" t="s">
        <v>151</v>
      </c>
      <c r="AU482" s="229" t="s">
        <v>79</v>
      </c>
      <c r="AV482" s="13" t="s">
        <v>79</v>
      </c>
      <c r="AW482" s="13" t="s">
        <v>31</v>
      </c>
      <c r="AX482" s="13" t="s">
        <v>69</v>
      </c>
      <c r="AY482" s="229" t="s">
        <v>142</v>
      </c>
    </row>
    <row r="483" s="13" customFormat="1">
      <c r="A483" s="13"/>
      <c r="B483" s="218"/>
      <c r="C483" s="219"/>
      <c r="D483" s="220" t="s">
        <v>151</v>
      </c>
      <c r="E483" s="221" t="s">
        <v>19</v>
      </c>
      <c r="F483" s="222" t="s">
        <v>885</v>
      </c>
      <c r="G483" s="219"/>
      <c r="H483" s="223">
        <v>2.46</v>
      </c>
      <c r="I483" s="224"/>
      <c r="J483" s="219"/>
      <c r="K483" s="219"/>
      <c r="L483" s="225"/>
      <c r="M483" s="226"/>
      <c r="N483" s="227"/>
      <c r="O483" s="227"/>
      <c r="P483" s="227"/>
      <c r="Q483" s="227"/>
      <c r="R483" s="227"/>
      <c r="S483" s="227"/>
      <c r="T483" s="22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29" t="s">
        <v>151</v>
      </c>
      <c r="AU483" s="229" t="s">
        <v>79</v>
      </c>
      <c r="AV483" s="13" t="s">
        <v>79</v>
      </c>
      <c r="AW483" s="13" t="s">
        <v>31</v>
      </c>
      <c r="AX483" s="13" t="s">
        <v>69</v>
      </c>
      <c r="AY483" s="229" t="s">
        <v>142</v>
      </c>
    </row>
    <row r="484" s="14" customFormat="1">
      <c r="A484" s="14"/>
      <c r="B484" s="230"/>
      <c r="C484" s="231"/>
      <c r="D484" s="220" t="s">
        <v>151</v>
      </c>
      <c r="E484" s="232" t="s">
        <v>19</v>
      </c>
      <c r="F484" s="233" t="s">
        <v>174</v>
      </c>
      <c r="G484" s="231"/>
      <c r="H484" s="234">
        <v>36.449999999999996</v>
      </c>
      <c r="I484" s="235"/>
      <c r="J484" s="231"/>
      <c r="K484" s="231"/>
      <c r="L484" s="236"/>
      <c r="M484" s="237"/>
      <c r="N484" s="238"/>
      <c r="O484" s="238"/>
      <c r="P484" s="238"/>
      <c r="Q484" s="238"/>
      <c r="R484" s="238"/>
      <c r="S484" s="238"/>
      <c r="T484" s="23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0" t="s">
        <v>151</v>
      </c>
      <c r="AU484" s="240" t="s">
        <v>79</v>
      </c>
      <c r="AV484" s="14" t="s">
        <v>149</v>
      </c>
      <c r="AW484" s="14" t="s">
        <v>31</v>
      </c>
      <c r="AX484" s="14" t="s">
        <v>77</v>
      </c>
      <c r="AY484" s="240" t="s">
        <v>142</v>
      </c>
    </row>
    <row r="485" s="2" customFormat="1" ht="16.5" customHeight="1">
      <c r="A485" s="39"/>
      <c r="B485" s="40"/>
      <c r="C485" s="241" t="s">
        <v>886</v>
      </c>
      <c r="D485" s="241" t="s">
        <v>223</v>
      </c>
      <c r="E485" s="242" t="s">
        <v>887</v>
      </c>
      <c r="F485" s="243" t="s">
        <v>888</v>
      </c>
      <c r="G485" s="244" t="s">
        <v>147</v>
      </c>
      <c r="H485" s="245">
        <v>40.094999999999999</v>
      </c>
      <c r="I485" s="246"/>
      <c r="J485" s="247">
        <f>ROUND(I485*H485,2)</f>
        <v>0</v>
      </c>
      <c r="K485" s="243" t="s">
        <v>148</v>
      </c>
      <c r="L485" s="248"/>
      <c r="M485" s="249" t="s">
        <v>19</v>
      </c>
      <c r="N485" s="250" t="s">
        <v>40</v>
      </c>
      <c r="O485" s="85"/>
      <c r="P485" s="214">
        <f>O485*H485</f>
        <v>0</v>
      </c>
      <c r="Q485" s="214">
        <v>0.0177</v>
      </c>
      <c r="R485" s="214">
        <f>Q485*H485</f>
        <v>0.70968149999999997</v>
      </c>
      <c r="S485" s="214">
        <v>0</v>
      </c>
      <c r="T485" s="21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6" t="s">
        <v>344</v>
      </c>
      <c r="AT485" s="216" t="s">
        <v>223</v>
      </c>
      <c r="AU485" s="216" t="s">
        <v>79</v>
      </c>
      <c r="AY485" s="18" t="s">
        <v>142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18" t="s">
        <v>77</v>
      </c>
      <c r="BK485" s="217">
        <f>ROUND(I485*H485,2)</f>
        <v>0</v>
      </c>
      <c r="BL485" s="18" t="s">
        <v>246</v>
      </c>
      <c r="BM485" s="216" t="s">
        <v>889</v>
      </c>
    </row>
    <row r="486" s="13" customFormat="1">
      <c r="A486" s="13"/>
      <c r="B486" s="218"/>
      <c r="C486" s="219"/>
      <c r="D486" s="220" t="s">
        <v>151</v>
      </c>
      <c r="E486" s="219"/>
      <c r="F486" s="222" t="s">
        <v>890</v>
      </c>
      <c r="G486" s="219"/>
      <c r="H486" s="223">
        <v>40.094999999999999</v>
      </c>
      <c r="I486" s="224"/>
      <c r="J486" s="219"/>
      <c r="K486" s="219"/>
      <c r="L486" s="225"/>
      <c r="M486" s="226"/>
      <c r="N486" s="227"/>
      <c r="O486" s="227"/>
      <c r="P486" s="227"/>
      <c r="Q486" s="227"/>
      <c r="R486" s="227"/>
      <c r="S486" s="227"/>
      <c r="T486" s="22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29" t="s">
        <v>151</v>
      </c>
      <c r="AU486" s="229" t="s">
        <v>79</v>
      </c>
      <c r="AV486" s="13" t="s">
        <v>79</v>
      </c>
      <c r="AW486" s="13" t="s">
        <v>4</v>
      </c>
      <c r="AX486" s="13" t="s">
        <v>77</v>
      </c>
      <c r="AY486" s="229" t="s">
        <v>142</v>
      </c>
    </row>
    <row r="487" s="2" customFormat="1" ht="21.75" customHeight="1">
      <c r="A487" s="39"/>
      <c r="B487" s="40"/>
      <c r="C487" s="205" t="s">
        <v>891</v>
      </c>
      <c r="D487" s="205" t="s">
        <v>144</v>
      </c>
      <c r="E487" s="206" t="s">
        <v>892</v>
      </c>
      <c r="F487" s="207" t="s">
        <v>893</v>
      </c>
      <c r="G487" s="208" t="s">
        <v>147</v>
      </c>
      <c r="H487" s="209">
        <v>11.09</v>
      </c>
      <c r="I487" s="210"/>
      <c r="J487" s="211">
        <f>ROUND(I487*H487,2)</f>
        <v>0</v>
      </c>
      <c r="K487" s="207" t="s">
        <v>148</v>
      </c>
      <c r="L487" s="45"/>
      <c r="M487" s="212" t="s">
        <v>19</v>
      </c>
      <c r="N487" s="213" t="s">
        <v>40</v>
      </c>
      <c r="O487" s="85"/>
      <c r="P487" s="214">
        <f>O487*H487</f>
        <v>0</v>
      </c>
      <c r="Q487" s="214">
        <v>0</v>
      </c>
      <c r="R487" s="214">
        <f>Q487*H487</f>
        <v>0</v>
      </c>
      <c r="S487" s="214">
        <v>0</v>
      </c>
      <c r="T487" s="21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6" t="s">
        <v>246</v>
      </c>
      <c r="AT487" s="216" t="s">
        <v>144</v>
      </c>
      <c r="AU487" s="216" t="s">
        <v>79</v>
      </c>
      <c r="AY487" s="18" t="s">
        <v>142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18" t="s">
        <v>77</v>
      </c>
      <c r="BK487" s="217">
        <f>ROUND(I487*H487,2)</f>
        <v>0</v>
      </c>
      <c r="BL487" s="18" t="s">
        <v>246</v>
      </c>
      <c r="BM487" s="216" t="s">
        <v>894</v>
      </c>
    </row>
    <row r="488" s="13" customFormat="1">
      <c r="A488" s="13"/>
      <c r="B488" s="218"/>
      <c r="C488" s="219"/>
      <c r="D488" s="220" t="s">
        <v>151</v>
      </c>
      <c r="E488" s="221" t="s">
        <v>19</v>
      </c>
      <c r="F488" s="222" t="s">
        <v>895</v>
      </c>
      <c r="G488" s="219"/>
      <c r="H488" s="223">
        <v>11.09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29" t="s">
        <v>151</v>
      </c>
      <c r="AU488" s="229" t="s">
        <v>79</v>
      </c>
      <c r="AV488" s="13" t="s">
        <v>79</v>
      </c>
      <c r="AW488" s="13" t="s">
        <v>31</v>
      </c>
      <c r="AX488" s="13" t="s">
        <v>77</v>
      </c>
      <c r="AY488" s="229" t="s">
        <v>142</v>
      </c>
    </row>
    <row r="489" s="2" customFormat="1">
      <c r="A489" s="39"/>
      <c r="B489" s="40"/>
      <c r="C489" s="205" t="s">
        <v>896</v>
      </c>
      <c r="D489" s="205" t="s">
        <v>144</v>
      </c>
      <c r="E489" s="206" t="s">
        <v>897</v>
      </c>
      <c r="F489" s="207" t="s">
        <v>898</v>
      </c>
      <c r="G489" s="208" t="s">
        <v>190</v>
      </c>
      <c r="H489" s="209">
        <v>1.3440000000000001</v>
      </c>
      <c r="I489" s="210"/>
      <c r="J489" s="211">
        <f>ROUND(I489*H489,2)</f>
        <v>0</v>
      </c>
      <c r="K489" s="207" t="s">
        <v>148</v>
      </c>
      <c r="L489" s="45"/>
      <c r="M489" s="212" t="s">
        <v>19</v>
      </c>
      <c r="N489" s="213" t="s">
        <v>40</v>
      </c>
      <c r="O489" s="85"/>
      <c r="P489" s="214">
        <f>O489*H489</f>
        <v>0</v>
      </c>
      <c r="Q489" s="214">
        <v>0</v>
      </c>
      <c r="R489" s="214">
        <f>Q489*H489</f>
        <v>0</v>
      </c>
      <c r="S489" s="214">
        <v>0</v>
      </c>
      <c r="T489" s="215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16" t="s">
        <v>246</v>
      </c>
      <c r="AT489" s="216" t="s">
        <v>144</v>
      </c>
      <c r="AU489" s="216" t="s">
        <v>79</v>
      </c>
      <c r="AY489" s="18" t="s">
        <v>142</v>
      </c>
      <c r="BE489" s="217">
        <f>IF(N489="základní",J489,0)</f>
        <v>0</v>
      </c>
      <c r="BF489" s="217">
        <f>IF(N489="snížená",J489,0)</f>
        <v>0</v>
      </c>
      <c r="BG489" s="217">
        <f>IF(N489="zákl. přenesená",J489,0)</f>
        <v>0</v>
      </c>
      <c r="BH489" s="217">
        <f>IF(N489="sníž. přenesená",J489,0)</f>
        <v>0</v>
      </c>
      <c r="BI489" s="217">
        <f>IF(N489="nulová",J489,0)</f>
        <v>0</v>
      </c>
      <c r="BJ489" s="18" t="s">
        <v>77</v>
      </c>
      <c r="BK489" s="217">
        <f>ROUND(I489*H489,2)</f>
        <v>0</v>
      </c>
      <c r="BL489" s="18" t="s">
        <v>246</v>
      </c>
      <c r="BM489" s="216" t="s">
        <v>899</v>
      </c>
    </row>
    <row r="490" s="12" customFormat="1" ht="22.8" customHeight="1">
      <c r="A490" s="12"/>
      <c r="B490" s="189"/>
      <c r="C490" s="190"/>
      <c r="D490" s="191" t="s">
        <v>68</v>
      </c>
      <c r="E490" s="203" t="s">
        <v>900</v>
      </c>
      <c r="F490" s="203" t="s">
        <v>901</v>
      </c>
      <c r="G490" s="190"/>
      <c r="H490" s="190"/>
      <c r="I490" s="193"/>
      <c r="J490" s="204">
        <f>BK490</f>
        <v>0</v>
      </c>
      <c r="K490" s="190"/>
      <c r="L490" s="195"/>
      <c r="M490" s="196"/>
      <c r="N490" s="197"/>
      <c r="O490" s="197"/>
      <c r="P490" s="198">
        <f>SUM(P491:P567)</f>
        <v>0</v>
      </c>
      <c r="Q490" s="197"/>
      <c r="R490" s="198">
        <f>SUM(R491:R567)</f>
        <v>3.2237491499999997</v>
      </c>
      <c r="S490" s="197"/>
      <c r="T490" s="199">
        <f>SUM(T491:T567)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00" t="s">
        <v>79</v>
      </c>
      <c r="AT490" s="201" t="s">
        <v>68</v>
      </c>
      <c r="AU490" s="201" t="s">
        <v>77</v>
      </c>
      <c r="AY490" s="200" t="s">
        <v>142</v>
      </c>
      <c r="BK490" s="202">
        <f>SUM(BK491:BK567)</f>
        <v>0</v>
      </c>
    </row>
    <row r="491" s="2" customFormat="1" ht="16.5" customHeight="1">
      <c r="A491" s="39"/>
      <c r="B491" s="40"/>
      <c r="C491" s="205" t="s">
        <v>902</v>
      </c>
      <c r="D491" s="205" t="s">
        <v>144</v>
      </c>
      <c r="E491" s="206" t="s">
        <v>903</v>
      </c>
      <c r="F491" s="207" t="s">
        <v>904</v>
      </c>
      <c r="G491" s="208" t="s">
        <v>147</v>
      </c>
      <c r="H491" s="209">
        <v>104.22499999999999</v>
      </c>
      <c r="I491" s="210"/>
      <c r="J491" s="211">
        <f>ROUND(I491*H491,2)</f>
        <v>0</v>
      </c>
      <c r="K491" s="207" t="s">
        <v>148</v>
      </c>
      <c r="L491" s="45"/>
      <c r="M491" s="212" t="s">
        <v>19</v>
      </c>
      <c r="N491" s="213" t="s">
        <v>40</v>
      </c>
      <c r="O491" s="85"/>
      <c r="P491" s="214">
        <f>O491*H491</f>
        <v>0</v>
      </c>
      <c r="Q491" s="214">
        <v>0</v>
      </c>
      <c r="R491" s="214">
        <f>Q491*H491</f>
        <v>0</v>
      </c>
      <c r="S491" s="214">
        <v>0</v>
      </c>
      <c r="T491" s="215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16" t="s">
        <v>246</v>
      </c>
      <c r="AT491" s="216" t="s">
        <v>144</v>
      </c>
      <c r="AU491" s="216" t="s">
        <v>79</v>
      </c>
      <c r="AY491" s="18" t="s">
        <v>142</v>
      </c>
      <c r="BE491" s="217">
        <f>IF(N491="základní",J491,0)</f>
        <v>0</v>
      </c>
      <c r="BF491" s="217">
        <f>IF(N491="snížená",J491,0)</f>
        <v>0</v>
      </c>
      <c r="BG491" s="217">
        <f>IF(N491="zákl. přenesená",J491,0)</f>
        <v>0</v>
      </c>
      <c r="BH491" s="217">
        <f>IF(N491="sníž. přenesená",J491,0)</f>
        <v>0</v>
      </c>
      <c r="BI491" s="217">
        <f>IF(N491="nulová",J491,0)</f>
        <v>0</v>
      </c>
      <c r="BJ491" s="18" t="s">
        <v>77</v>
      </c>
      <c r="BK491" s="217">
        <f>ROUND(I491*H491,2)</f>
        <v>0</v>
      </c>
      <c r="BL491" s="18" t="s">
        <v>246</v>
      </c>
      <c r="BM491" s="216" t="s">
        <v>905</v>
      </c>
    </row>
    <row r="492" s="13" customFormat="1">
      <c r="A492" s="13"/>
      <c r="B492" s="218"/>
      <c r="C492" s="219"/>
      <c r="D492" s="220" t="s">
        <v>151</v>
      </c>
      <c r="E492" s="221" t="s">
        <v>19</v>
      </c>
      <c r="F492" s="222" t="s">
        <v>906</v>
      </c>
      <c r="G492" s="219"/>
      <c r="H492" s="223">
        <v>17.646000000000001</v>
      </c>
      <c r="I492" s="224"/>
      <c r="J492" s="219"/>
      <c r="K492" s="219"/>
      <c r="L492" s="225"/>
      <c r="M492" s="226"/>
      <c r="N492" s="227"/>
      <c r="O492" s="227"/>
      <c r="P492" s="227"/>
      <c r="Q492" s="227"/>
      <c r="R492" s="227"/>
      <c r="S492" s="227"/>
      <c r="T492" s="22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29" t="s">
        <v>151</v>
      </c>
      <c r="AU492" s="229" t="s">
        <v>79</v>
      </c>
      <c r="AV492" s="13" t="s">
        <v>79</v>
      </c>
      <c r="AW492" s="13" t="s">
        <v>31</v>
      </c>
      <c r="AX492" s="13" t="s">
        <v>69</v>
      </c>
      <c r="AY492" s="229" t="s">
        <v>142</v>
      </c>
    </row>
    <row r="493" s="13" customFormat="1">
      <c r="A493" s="13"/>
      <c r="B493" s="218"/>
      <c r="C493" s="219"/>
      <c r="D493" s="220" t="s">
        <v>151</v>
      </c>
      <c r="E493" s="221" t="s">
        <v>19</v>
      </c>
      <c r="F493" s="222" t="s">
        <v>907</v>
      </c>
      <c r="G493" s="219"/>
      <c r="H493" s="223">
        <v>10.925000000000001</v>
      </c>
      <c r="I493" s="224"/>
      <c r="J493" s="219"/>
      <c r="K493" s="219"/>
      <c r="L493" s="225"/>
      <c r="M493" s="226"/>
      <c r="N493" s="227"/>
      <c r="O493" s="227"/>
      <c r="P493" s="227"/>
      <c r="Q493" s="227"/>
      <c r="R493" s="227"/>
      <c r="S493" s="227"/>
      <c r="T493" s="22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29" t="s">
        <v>151</v>
      </c>
      <c r="AU493" s="229" t="s">
        <v>79</v>
      </c>
      <c r="AV493" s="13" t="s">
        <v>79</v>
      </c>
      <c r="AW493" s="13" t="s">
        <v>31</v>
      </c>
      <c r="AX493" s="13" t="s">
        <v>69</v>
      </c>
      <c r="AY493" s="229" t="s">
        <v>142</v>
      </c>
    </row>
    <row r="494" s="13" customFormat="1">
      <c r="A494" s="13"/>
      <c r="B494" s="218"/>
      <c r="C494" s="219"/>
      <c r="D494" s="220" t="s">
        <v>151</v>
      </c>
      <c r="E494" s="221" t="s">
        <v>19</v>
      </c>
      <c r="F494" s="222" t="s">
        <v>326</v>
      </c>
      <c r="G494" s="219"/>
      <c r="H494" s="223">
        <v>10.629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29" t="s">
        <v>151</v>
      </c>
      <c r="AU494" s="229" t="s">
        <v>79</v>
      </c>
      <c r="AV494" s="13" t="s">
        <v>79</v>
      </c>
      <c r="AW494" s="13" t="s">
        <v>31</v>
      </c>
      <c r="AX494" s="13" t="s">
        <v>69</v>
      </c>
      <c r="AY494" s="229" t="s">
        <v>142</v>
      </c>
    </row>
    <row r="495" s="13" customFormat="1">
      <c r="A495" s="13"/>
      <c r="B495" s="218"/>
      <c r="C495" s="219"/>
      <c r="D495" s="220" t="s">
        <v>151</v>
      </c>
      <c r="E495" s="221" t="s">
        <v>19</v>
      </c>
      <c r="F495" s="222" t="s">
        <v>908</v>
      </c>
      <c r="G495" s="219"/>
      <c r="H495" s="223">
        <v>4.3700000000000001</v>
      </c>
      <c r="I495" s="224"/>
      <c r="J495" s="219"/>
      <c r="K495" s="219"/>
      <c r="L495" s="225"/>
      <c r="M495" s="226"/>
      <c r="N495" s="227"/>
      <c r="O495" s="227"/>
      <c r="P495" s="227"/>
      <c r="Q495" s="227"/>
      <c r="R495" s="227"/>
      <c r="S495" s="227"/>
      <c r="T495" s="22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29" t="s">
        <v>151</v>
      </c>
      <c r="AU495" s="229" t="s">
        <v>79</v>
      </c>
      <c r="AV495" s="13" t="s">
        <v>79</v>
      </c>
      <c r="AW495" s="13" t="s">
        <v>31</v>
      </c>
      <c r="AX495" s="13" t="s">
        <v>69</v>
      </c>
      <c r="AY495" s="229" t="s">
        <v>142</v>
      </c>
    </row>
    <row r="496" s="13" customFormat="1">
      <c r="A496" s="13"/>
      <c r="B496" s="218"/>
      <c r="C496" s="219"/>
      <c r="D496" s="220" t="s">
        <v>151</v>
      </c>
      <c r="E496" s="221" t="s">
        <v>19</v>
      </c>
      <c r="F496" s="222" t="s">
        <v>328</v>
      </c>
      <c r="G496" s="219"/>
      <c r="H496" s="223">
        <v>13.09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29" t="s">
        <v>151</v>
      </c>
      <c r="AU496" s="229" t="s">
        <v>79</v>
      </c>
      <c r="AV496" s="13" t="s">
        <v>79</v>
      </c>
      <c r="AW496" s="13" t="s">
        <v>31</v>
      </c>
      <c r="AX496" s="13" t="s">
        <v>69</v>
      </c>
      <c r="AY496" s="229" t="s">
        <v>142</v>
      </c>
    </row>
    <row r="497" s="13" customFormat="1">
      <c r="A497" s="13"/>
      <c r="B497" s="218"/>
      <c r="C497" s="219"/>
      <c r="D497" s="220" t="s">
        <v>151</v>
      </c>
      <c r="E497" s="221" t="s">
        <v>19</v>
      </c>
      <c r="F497" s="222" t="s">
        <v>909</v>
      </c>
      <c r="G497" s="219"/>
      <c r="H497" s="223">
        <v>8.9700000000000006</v>
      </c>
      <c r="I497" s="224"/>
      <c r="J497" s="219"/>
      <c r="K497" s="219"/>
      <c r="L497" s="225"/>
      <c r="M497" s="226"/>
      <c r="N497" s="227"/>
      <c r="O497" s="227"/>
      <c r="P497" s="227"/>
      <c r="Q497" s="227"/>
      <c r="R497" s="227"/>
      <c r="S497" s="227"/>
      <c r="T497" s="22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29" t="s">
        <v>151</v>
      </c>
      <c r="AU497" s="229" t="s">
        <v>79</v>
      </c>
      <c r="AV497" s="13" t="s">
        <v>79</v>
      </c>
      <c r="AW497" s="13" t="s">
        <v>31</v>
      </c>
      <c r="AX497" s="13" t="s">
        <v>69</v>
      </c>
      <c r="AY497" s="229" t="s">
        <v>142</v>
      </c>
    </row>
    <row r="498" s="13" customFormat="1">
      <c r="A498" s="13"/>
      <c r="B498" s="218"/>
      <c r="C498" s="219"/>
      <c r="D498" s="220" t="s">
        <v>151</v>
      </c>
      <c r="E498" s="221" t="s">
        <v>19</v>
      </c>
      <c r="F498" s="222" t="s">
        <v>330</v>
      </c>
      <c r="G498" s="219"/>
      <c r="H498" s="223">
        <v>12.859999999999999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29" t="s">
        <v>151</v>
      </c>
      <c r="AU498" s="229" t="s">
        <v>79</v>
      </c>
      <c r="AV498" s="13" t="s">
        <v>79</v>
      </c>
      <c r="AW498" s="13" t="s">
        <v>31</v>
      </c>
      <c r="AX498" s="13" t="s">
        <v>69</v>
      </c>
      <c r="AY498" s="229" t="s">
        <v>142</v>
      </c>
    </row>
    <row r="499" s="13" customFormat="1">
      <c r="A499" s="13"/>
      <c r="B499" s="218"/>
      <c r="C499" s="219"/>
      <c r="D499" s="220" t="s">
        <v>151</v>
      </c>
      <c r="E499" s="221" t="s">
        <v>19</v>
      </c>
      <c r="F499" s="222" t="s">
        <v>910</v>
      </c>
      <c r="G499" s="219"/>
      <c r="H499" s="223">
        <v>14.635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29" t="s">
        <v>151</v>
      </c>
      <c r="AU499" s="229" t="s">
        <v>79</v>
      </c>
      <c r="AV499" s="13" t="s">
        <v>79</v>
      </c>
      <c r="AW499" s="13" t="s">
        <v>31</v>
      </c>
      <c r="AX499" s="13" t="s">
        <v>69</v>
      </c>
      <c r="AY499" s="229" t="s">
        <v>142</v>
      </c>
    </row>
    <row r="500" s="13" customFormat="1">
      <c r="A500" s="13"/>
      <c r="B500" s="218"/>
      <c r="C500" s="219"/>
      <c r="D500" s="220" t="s">
        <v>151</v>
      </c>
      <c r="E500" s="221" t="s">
        <v>19</v>
      </c>
      <c r="F500" s="222" t="s">
        <v>911</v>
      </c>
      <c r="G500" s="219"/>
      <c r="H500" s="223">
        <v>6.0949999999999998</v>
      </c>
      <c r="I500" s="224"/>
      <c r="J500" s="219"/>
      <c r="K500" s="219"/>
      <c r="L500" s="225"/>
      <c r="M500" s="226"/>
      <c r="N500" s="227"/>
      <c r="O500" s="227"/>
      <c r="P500" s="227"/>
      <c r="Q500" s="227"/>
      <c r="R500" s="227"/>
      <c r="S500" s="227"/>
      <c r="T500" s="22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29" t="s">
        <v>151</v>
      </c>
      <c r="AU500" s="229" t="s">
        <v>79</v>
      </c>
      <c r="AV500" s="13" t="s">
        <v>79</v>
      </c>
      <c r="AW500" s="13" t="s">
        <v>31</v>
      </c>
      <c r="AX500" s="13" t="s">
        <v>69</v>
      </c>
      <c r="AY500" s="229" t="s">
        <v>142</v>
      </c>
    </row>
    <row r="501" s="13" customFormat="1">
      <c r="A501" s="13"/>
      <c r="B501" s="218"/>
      <c r="C501" s="219"/>
      <c r="D501" s="220" t="s">
        <v>151</v>
      </c>
      <c r="E501" s="221" t="s">
        <v>19</v>
      </c>
      <c r="F501" s="222" t="s">
        <v>912</v>
      </c>
      <c r="G501" s="219"/>
      <c r="H501" s="223">
        <v>5.0049999999999999</v>
      </c>
      <c r="I501" s="224"/>
      <c r="J501" s="219"/>
      <c r="K501" s="219"/>
      <c r="L501" s="225"/>
      <c r="M501" s="226"/>
      <c r="N501" s="227"/>
      <c r="O501" s="227"/>
      <c r="P501" s="227"/>
      <c r="Q501" s="227"/>
      <c r="R501" s="227"/>
      <c r="S501" s="227"/>
      <c r="T501" s="22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9" t="s">
        <v>151</v>
      </c>
      <c r="AU501" s="229" t="s">
        <v>79</v>
      </c>
      <c r="AV501" s="13" t="s">
        <v>79</v>
      </c>
      <c r="AW501" s="13" t="s">
        <v>31</v>
      </c>
      <c r="AX501" s="13" t="s">
        <v>69</v>
      </c>
      <c r="AY501" s="229" t="s">
        <v>142</v>
      </c>
    </row>
    <row r="502" s="14" customFormat="1">
      <c r="A502" s="14"/>
      <c r="B502" s="230"/>
      <c r="C502" s="231"/>
      <c r="D502" s="220" t="s">
        <v>151</v>
      </c>
      <c r="E502" s="232" t="s">
        <v>19</v>
      </c>
      <c r="F502" s="233" t="s">
        <v>174</v>
      </c>
      <c r="G502" s="231"/>
      <c r="H502" s="234">
        <v>104.22499999999999</v>
      </c>
      <c r="I502" s="235"/>
      <c r="J502" s="231"/>
      <c r="K502" s="231"/>
      <c r="L502" s="236"/>
      <c r="M502" s="237"/>
      <c r="N502" s="238"/>
      <c r="O502" s="238"/>
      <c r="P502" s="238"/>
      <c r="Q502" s="238"/>
      <c r="R502" s="238"/>
      <c r="S502" s="238"/>
      <c r="T502" s="23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0" t="s">
        <v>151</v>
      </c>
      <c r="AU502" s="240" t="s">
        <v>79</v>
      </c>
      <c r="AV502" s="14" t="s">
        <v>149</v>
      </c>
      <c r="AW502" s="14" t="s">
        <v>31</v>
      </c>
      <c r="AX502" s="14" t="s">
        <v>77</v>
      </c>
      <c r="AY502" s="240" t="s">
        <v>142</v>
      </c>
    </row>
    <row r="503" s="2" customFormat="1" ht="16.5" customHeight="1">
      <c r="A503" s="39"/>
      <c r="B503" s="40"/>
      <c r="C503" s="205" t="s">
        <v>913</v>
      </c>
      <c r="D503" s="205" t="s">
        <v>144</v>
      </c>
      <c r="E503" s="206" t="s">
        <v>914</v>
      </c>
      <c r="F503" s="207" t="s">
        <v>915</v>
      </c>
      <c r="G503" s="208" t="s">
        <v>147</v>
      </c>
      <c r="H503" s="209">
        <v>137.80699999999999</v>
      </c>
      <c r="I503" s="210"/>
      <c r="J503" s="211">
        <f>ROUND(I503*H503,2)</f>
        <v>0</v>
      </c>
      <c r="K503" s="207" t="s">
        <v>148</v>
      </c>
      <c r="L503" s="45"/>
      <c r="M503" s="212" t="s">
        <v>19</v>
      </c>
      <c r="N503" s="213" t="s">
        <v>40</v>
      </c>
      <c r="O503" s="85"/>
      <c r="P503" s="214">
        <f>O503*H503</f>
        <v>0</v>
      </c>
      <c r="Q503" s="214">
        <v>0.00029999999999999997</v>
      </c>
      <c r="R503" s="214">
        <f>Q503*H503</f>
        <v>0.041342099999999993</v>
      </c>
      <c r="S503" s="214">
        <v>0</v>
      </c>
      <c r="T503" s="215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16" t="s">
        <v>246</v>
      </c>
      <c r="AT503" s="216" t="s">
        <v>144</v>
      </c>
      <c r="AU503" s="216" t="s">
        <v>79</v>
      </c>
      <c r="AY503" s="18" t="s">
        <v>142</v>
      </c>
      <c r="BE503" s="217">
        <f>IF(N503="základní",J503,0)</f>
        <v>0</v>
      </c>
      <c r="BF503" s="217">
        <f>IF(N503="snížená",J503,0)</f>
        <v>0</v>
      </c>
      <c r="BG503" s="217">
        <f>IF(N503="zákl. přenesená",J503,0)</f>
        <v>0</v>
      </c>
      <c r="BH503" s="217">
        <f>IF(N503="sníž. přenesená",J503,0)</f>
        <v>0</v>
      </c>
      <c r="BI503" s="217">
        <f>IF(N503="nulová",J503,0)</f>
        <v>0</v>
      </c>
      <c r="BJ503" s="18" t="s">
        <v>77</v>
      </c>
      <c r="BK503" s="217">
        <f>ROUND(I503*H503,2)</f>
        <v>0</v>
      </c>
      <c r="BL503" s="18" t="s">
        <v>246</v>
      </c>
      <c r="BM503" s="216" t="s">
        <v>916</v>
      </c>
    </row>
    <row r="504" s="13" customFormat="1">
      <c r="A504" s="13"/>
      <c r="B504" s="218"/>
      <c r="C504" s="219"/>
      <c r="D504" s="220" t="s">
        <v>151</v>
      </c>
      <c r="E504" s="221" t="s">
        <v>19</v>
      </c>
      <c r="F504" s="222" t="s">
        <v>917</v>
      </c>
      <c r="G504" s="219"/>
      <c r="H504" s="223">
        <v>104.22499999999999</v>
      </c>
      <c r="I504" s="224"/>
      <c r="J504" s="219"/>
      <c r="K504" s="219"/>
      <c r="L504" s="225"/>
      <c r="M504" s="226"/>
      <c r="N504" s="227"/>
      <c r="O504" s="227"/>
      <c r="P504" s="227"/>
      <c r="Q504" s="227"/>
      <c r="R504" s="227"/>
      <c r="S504" s="227"/>
      <c r="T504" s="22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29" t="s">
        <v>151</v>
      </c>
      <c r="AU504" s="229" t="s">
        <v>79</v>
      </c>
      <c r="AV504" s="13" t="s">
        <v>79</v>
      </c>
      <c r="AW504" s="13" t="s">
        <v>31</v>
      </c>
      <c r="AX504" s="13" t="s">
        <v>69</v>
      </c>
      <c r="AY504" s="229" t="s">
        <v>142</v>
      </c>
    </row>
    <row r="505" s="13" customFormat="1">
      <c r="A505" s="13"/>
      <c r="B505" s="218"/>
      <c r="C505" s="219"/>
      <c r="D505" s="220" t="s">
        <v>151</v>
      </c>
      <c r="E505" s="221" t="s">
        <v>19</v>
      </c>
      <c r="F505" s="222" t="s">
        <v>918</v>
      </c>
      <c r="G505" s="219"/>
      <c r="H505" s="223">
        <v>6.9050000000000002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29" t="s">
        <v>151</v>
      </c>
      <c r="AU505" s="229" t="s">
        <v>79</v>
      </c>
      <c r="AV505" s="13" t="s">
        <v>79</v>
      </c>
      <c r="AW505" s="13" t="s">
        <v>31</v>
      </c>
      <c r="AX505" s="13" t="s">
        <v>69</v>
      </c>
      <c r="AY505" s="229" t="s">
        <v>142</v>
      </c>
    </row>
    <row r="506" s="13" customFormat="1">
      <c r="A506" s="13"/>
      <c r="B506" s="218"/>
      <c r="C506" s="219"/>
      <c r="D506" s="220" t="s">
        <v>151</v>
      </c>
      <c r="E506" s="221" t="s">
        <v>19</v>
      </c>
      <c r="F506" s="222" t="s">
        <v>919</v>
      </c>
      <c r="G506" s="219"/>
      <c r="H506" s="223">
        <v>12.429</v>
      </c>
      <c r="I506" s="224"/>
      <c r="J506" s="219"/>
      <c r="K506" s="219"/>
      <c r="L506" s="225"/>
      <c r="M506" s="226"/>
      <c r="N506" s="227"/>
      <c r="O506" s="227"/>
      <c r="P506" s="227"/>
      <c r="Q506" s="227"/>
      <c r="R506" s="227"/>
      <c r="S506" s="227"/>
      <c r="T506" s="22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29" t="s">
        <v>151</v>
      </c>
      <c r="AU506" s="229" t="s">
        <v>79</v>
      </c>
      <c r="AV506" s="13" t="s">
        <v>79</v>
      </c>
      <c r="AW506" s="13" t="s">
        <v>31</v>
      </c>
      <c r="AX506" s="13" t="s">
        <v>69</v>
      </c>
      <c r="AY506" s="229" t="s">
        <v>142</v>
      </c>
    </row>
    <row r="507" s="13" customFormat="1">
      <c r="A507" s="13"/>
      <c r="B507" s="218"/>
      <c r="C507" s="219"/>
      <c r="D507" s="220" t="s">
        <v>151</v>
      </c>
      <c r="E507" s="221" t="s">
        <v>19</v>
      </c>
      <c r="F507" s="222" t="s">
        <v>920</v>
      </c>
      <c r="G507" s="219"/>
      <c r="H507" s="223">
        <v>11.048</v>
      </c>
      <c r="I507" s="224"/>
      <c r="J507" s="219"/>
      <c r="K507" s="219"/>
      <c r="L507" s="225"/>
      <c r="M507" s="226"/>
      <c r="N507" s="227"/>
      <c r="O507" s="227"/>
      <c r="P507" s="227"/>
      <c r="Q507" s="227"/>
      <c r="R507" s="227"/>
      <c r="S507" s="227"/>
      <c r="T507" s="22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29" t="s">
        <v>151</v>
      </c>
      <c r="AU507" s="229" t="s">
        <v>79</v>
      </c>
      <c r="AV507" s="13" t="s">
        <v>79</v>
      </c>
      <c r="AW507" s="13" t="s">
        <v>31</v>
      </c>
      <c r="AX507" s="13" t="s">
        <v>69</v>
      </c>
      <c r="AY507" s="229" t="s">
        <v>142</v>
      </c>
    </row>
    <row r="508" s="13" customFormat="1">
      <c r="A508" s="13"/>
      <c r="B508" s="218"/>
      <c r="C508" s="219"/>
      <c r="D508" s="220" t="s">
        <v>151</v>
      </c>
      <c r="E508" s="221" t="s">
        <v>19</v>
      </c>
      <c r="F508" s="222" t="s">
        <v>921</v>
      </c>
      <c r="G508" s="219"/>
      <c r="H508" s="223">
        <v>3.2000000000000002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29" t="s">
        <v>151</v>
      </c>
      <c r="AU508" s="229" t="s">
        <v>79</v>
      </c>
      <c r="AV508" s="13" t="s">
        <v>79</v>
      </c>
      <c r="AW508" s="13" t="s">
        <v>31</v>
      </c>
      <c r="AX508" s="13" t="s">
        <v>69</v>
      </c>
      <c r="AY508" s="229" t="s">
        <v>142</v>
      </c>
    </row>
    <row r="509" s="14" customFormat="1">
      <c r="A509" s="14"/>
      <c r="B509" s="230"/>
      <c r="C509" s="231"/>
      <c r="D509" s="220" t="s">
        <v>151</v>
      </c>
      <c r="E509" s="232" t="s">
        <v>19</v>
      </c>
      <c r="F509" s="233" t="s">
        <v>174</v>
      </c>
      <c r="G509" s="231"/>
      <c r="H509" s="234">
        <v>137.80699999999999</v>
      </c>
      <c r="I509" s="235"/>
      <c r="J509" s="231"/>
      <c r="K509" s="231"/>
      <c r="L509" s="236"/>
      <c r="M509" s="237"/>
      <c r="N509" s="238"/>
      <c r="O509" s="238"/>
      <c r="P509" s="238"/>
      <c r="Q509" s="238"/>
      <c r="R509" s="238"/>
      <c r="S509" s="238"/>
      <c r="T509" s="239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0" t="s">
        <v>151</v>
      </c>
      <c r="AU509" s="240" t="s">
        <v>79</v>
      </c>
      <c r="AV509" s="14" t="s">
        <v>149</v>
      </c>
      <c r="AW509" s="14" t="s">
        <v>31</v>
      </c>
      <c r="AX509" s="14" t="s">
        <v>77</v>
      </c>
      <c r="AY509" s="240" t="s">
        <v>142</v>
      </c>
    </row>
    <row r="510" s="2" customFormat="1" ht="16.5" customHeight="1">
      <c r="A510" s="39"/>
      <c r="B510" s="40"/>
      <c r="C510" s="205" t="s">
        <v>922</v>
      </c>
      <c r="D510" s="205" t="s">
        <v>144</v>
      </c>
      <c r="E510" s="206" t="s">
        <v>914</v>
      </c>
      <c r="F510" s="207" t="s">
        <v>915</v>
      </c>
      <c r="G510" s="208" t="s">
        <v>147</v>
      </c>
      <c r="H510" s="209">
        <v>33.582000000000001</v>
      </c>
      <c r="I510" s="210"/>
      <c r="J510" s="211">
        <f>ROUND(I510*H510,2)</f>
        <v>0</v>
      </c>
      <c r="K510" s="207" t="s">
        <v>148</v>
      </c>
      <c r="L510" s="45"/>
      <c r="M510" s="212" t="s">
        <v>19</v>
      </c>
      <c r="N510" s="213" t="s">
        <v>40</v>
      </c>
      <c r="O510" s="85"/>
      <c r="P510" s="214">
        <f>O510*H510</f>
        <v>0</v>
      </c>
      <c r="Q510" s="214">
        <v>0.00029999999999999997</v>
      </c>
      <c r="R510" s="214">
        <f>Q510*H510</f>
        <v>0.0100746</v>
      </c>
      <c r="S510" s="214">
        <v>0</v>
      </c>
      <c r="T510" s="215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6" t="s">
        <v>246</v>
      </c>
      <c r="AT510" s="216" t="s">
        <v>144</v>
      </c>
      <c r="AU510" s="216" t="s">
        <v>79</v>
      </c>
      <c r="AY510" s="18" t="s">
        <v>142</v>
      </c>
      <c r="BE510" s="217">
        <f>IF(N510="základní",J510,0)</f>
        <v>0</v>
      </c>
      <c r="BF510" s="217">
        <f>IF(N510="snížená",J510,0)</f>
        <v>0</v>
      </c>
      <c r="BG510" s="217">
        <f>IF(N510="zákl. přenesená",J510,0)</f>
        <v>0</v>
      </c>
      <c r="BH510" s="217">
        <f>IF(N510="sníž. přenesená",J510,0)</f>
        <v>0</v>
      </c>
      <c r="BI510" s="217">
        <f>IF(N510="nulová",J510,0)</f>
        <v>0</v>
      </c>
      <c r="BJ510" s="18" t="s">
        <v>77</v>
      </c>
      <c r="BK510" s="217">
        <f>ROUND(I510*H510,2)</f>
        <v>0</v>
      </c>
      <c r="BL510" s="18" t="s">
        <v>246</v>
      </c>
      <c r="BM510" s="216" t="s">
        <v>923</v>
      </c>
    </row>
    <row r="511" s="13" customFormat="1">
      <c r="A511" s="13"/>
      <c r="B511" s="218"/>
      <c r="C511" s="219"/>
      <c r="D511" s="220" t="s">
        <v>151</v>
      </c>
      <c r="E511" s="221" t="s">
        <v>19</v>
      </c>
      <c r="F511" s="222" t="s">
        <v>918</v>
      </c>
      <c r="G511" s="219"/>
      <c r="H511" s="223">
        <v>6.9050000000000002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29" t="s">
        <v>151</v>
      </c>
      <c r="AU511" s="229" t="s">
        <v>79</v>
      </c>
      <c r="AV511" s="13" t="s">
        <v>79</v>
      </c>
      <c r="AW511" s="13" t="s">
        <v>31</v>
      </c>
      <c r="AX511" s="13" t="s">
        <v>69</v>
      </c>
      <c r="AY511" s="229" t="s">
        <v>142</v>
      </c>
    </row>
    <row r="512" s="13" customFormat="1">
      <c r="A512" s="13"/>
      <c r="B512" s="218"/>
      <c r="C512" s="219"/>
      <c r="D512" s="220" t="s">
        <v>151</v>
      </c>
      <c r="E512" s="221" t="s">
        <v>19</v>
      </c>
      <c r="F512" s="222" t="s">
        <v>919</v>
      </c>
      <c r="G512" s="219"/>
      <c r="H512" s="223">
        <v>12.429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29" t="s">
        <v>151</v>
      </c>
      <c r="AU512" s="229" t="s">
        <v>79</v>
      </c>
      <c r="AV512" s="13" t="s">
        <v>79</v>
      </c>
      <c r="AW512" s="13" t="s">
        <v>31</v>
      </c>
      <c r="AX512" s="13" t="s">
        <v>69</v>
      </c>
      <c r="AY512" s="229" t="s">
        <v>142</v>
      </c>
    </row>
    <row r="513" s="13" customFormat="1">
      <c r="A513" s="13"/>
      <c r="B513" s="218"/>
      <c r="C513" s="219"/>
      <c r="D513" s="220" t="s">
        <v>151</v>
      </c>
      <c r="E513" s="221" t="s">
        <v>19</v>
      </c>
      <c r="F513" s="222" t="s">
        <v>920</v>
      </c>
      <c r="G513" s="219"/>
      <c r="H513" s="223">
        <v>11.048</v>
      </c>
      <c r="I513" s="224"/>
      <c r="J513" s="219"/>
      <c r="K513" s="219"/>
      <c r="L513" s="225"/>
      <c r="M513" s="226"/>
      <c r="N513" s="227"/>
      <c r="O513" s="227"/>
      <c r="P513" s="227"/>
      <c r="Q513" s="227"/>
      <c r="R513" s="227"/>
      <c r="S513" s="227"/>
      <c r="T513" s="22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29" t="s">
        <v>151</v>
      </c>
      <c r="AU513" s="229" t="s">
        <v>79</v>
      </c>
      <c r="AV513" s="13" t="s">
        <v>79</v>
      </c>
      <c r="AW513" s="13" t="s">
        <v>31</v>
      </c>
      <c r="AX513" s="13" t="s">
        <v>69</v>
      </c>
      <c r="AY513" s="229" t="s">
        <v>142</v>
      </c>
    </row>
    <row r="514" s="13" customFormat="1">
      <c r="A514" s="13"/>
      <c r="B514" s="218"/>
      <c r="C514" s="219"/>
      <c r="D514" s="220" t="s">
        <v>151</v>
      </c>
      <c r="E514" s="221" t="s">
        <v>19</v>
      </c>
      <c r="F514" s="222" t="s">
        <v>921</v>
      </c>
      <c r="G514" s="219"/>
      <c r="H514" s="223">
        <v>3.2000000000000002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29" t="s">
        <v>151</v>
      </c>
      <c r="AU514" s="229" t="s">
        <v>79</v>
      </c>
      <c r="AV514" s="13" t="s">
        <v>79</v>
      </c>
      <c r="AW514" s="13" t="s">
        <v>31</v>
      </c>
      <c r="AX514" s="13" t="s">
        <v>69</v>
      </c>
      <c r="AY514" s="229" t="s">
        <v>142</v>
      </c>
    </row>
    <row r="515" s="14" customFormat="1">
      <c r="A515" s="14"/>
      <c r="B515" s="230"/>
      <c r="C515" s="231"/>
      <c r="D515" s="220" t="s">
        <v>151</v>
      </c>
      <c r="E515" s="232" t="s">
        <v>19</v>
      </c>
      <c r="F515" s="233" t="s">
        <v>174</v>
      </c>
      <c r="G515" s="231"/>
      <c r="H515" s="234">
        <v>33.582000000000001</v>
      </c>
      <c r="I515" s="235"/>
      <c r="J515" s="231"/>
      <c r="K515" s="231"/>
      <c r="L515" s="236"/>
      <c r="M515" s="237"/>
      <c r="N515" s="238"/>
      <c r="O515" s="238"/>
      <c r="P515" s="238"/>
      <c r="Q515" s="238"/>
      <c r="R515" s="238"/>
      <c r="S515" s="238"/>
      <c r="T515" s="23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0" t="s">
        <v>151</v>
      </c>
      <c r="AU515" s="240" t="s">
        <v>79</v>
      </c>
      <c r="AV515" s="14" t="s">
        <v>149</v>
      </c>
      <c r="AW515" s="14" t="s">
        <v>31</v>
      </c>
      <c r="AX515" s="14" t="s">
        <v>77</v>
      </c>
      <c r="AY515" s="240" t="s">
        <v>142</v>
      </c>
    </row>
    <row r="516" s="2" customFormat="1">
      <c r="A516" s="39"/>
      <c r="B516" s="40"/>
      <c r="C516" s="205" t="s">
        <v>924</v>
      </c>
      <c r="D516" s="205" t="s">
        <v>144</v>
      </c>
      <c r="E516" s="206" t="s">
        <v>925</v>
      </c>
      <c r="F516" s="207" t="s">
        <v>926</v>
      </c>
      <c r="G516" s="208" t="s">
        <v>147</v>
      </c>
      <c r="H516" s="209">
        <v>104.22499999999999</v>
      </c>
      <c r="I516" s="210"/>
      <c r="J516" s="211">
        <f>ROUND(I516*H516,2)</f>
        <v>0</v>
      </c>
      <c r="K516" s="207" t="s">
        <v>148</v>
      </c>
      <c r="L516" s="45"/>
      <c r="M516" s="212" t="s">
        <v>19</v>
      </c>
      <c r="N516" s="213" t="s">
        <v>40</v>
      </c>
      <c r="O516" s="85"/>
      <c r="P516" s="214">
        <f>O516*H516</f>
        <v>0</v>
      </c>
      <c r="Q516" s="214">
        <v>0.0051999999999999998</v>
      </c>
      <c r="R516" s="214">
        <f>Q516*H516</f>
        <v>0.54196999999999995</v>
      </c>
      <c r="S516" s="214">
        <v>0</v>
      </c>
      <c r="T516" s="215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16" t="s">
        <v>246</v>
      </c>
      <c r="AT516" s="216" t="s">
        <v>144</v>
      </c>
      <c r="AU516" s="216" t="s">
        <v>79</v>
      </c>
      <c r="AY516" s="18" t="s">
        <v>142</v>
      </c>
      <c r="BE516" s="217">
        <f>IF(N516="základní",J516,0)</f>
        <v>0</v>
      </c>
      <c r="BF516" s="217">
        <f>IF(N516="snížená",J516,0)</f>
        <v>0</v>
      </c>
      <c r="BG516" s="217">
        <f>IF(N516="zákl. přenesená",J516,0)</f>
        <v>0</v>
      </c>
      <c r="BH516" s="217">
        <f>IF(N516="sníž. přenesená",J516,0)</f>
        <v>0</v>
      </c>
      <c r="BI516" s="217">
        <f>IF(N516="nulová",J516,0)</f>
        <v>0</v>
      </c>
      <c r="BJ516" s="18" t="s">
        <v>77</v>
      </c>
      <c r="BK516" s="217">
        <f>ROUND(I516*H516,2)</f>
        <v>0</v>
      </c>
      <c r="BL516" s="18" t="s">
        <v>246</v>
      </c>
      <c r="BM516" s="216" t="s">
        <v>927</v>
      </c>
    </row>
    <row r="517" s="13" customFormat="1">
      <c r="A517" s="13"/>
      <c r="B517" s="218"/>
      <c r="C517" s="219"/>
      <c r="D517" s="220" t="s">
        <v>151</v>
      </c>
      <c r="E517" s="221" t="s">
        <v>19</v>
      </c>
      <c r="F517" s="222" t="s">
        <v>906</v>
      </c>
      <c r="G517" s="219"/>
      <c r="H517" s="223">
        <v>17.646000000000001</v>
      </c>
      <c r="I517" s="224"/>
      <c r="J517" s="219"/>
      <c r="K517" s="219"/>
      <c r="L517" s="225"/>
      <c r="M517" s="226"/>
      <c r="N517" s="227"/>
      <c r="O517" s="227"/>
      <c r="P517" s="227"/>
      <c r="Q517" s="227"/>
      <c r="R517" s="227"/>
      <c r="S517" s="227"/>
      <c r="T517" s="22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29" t="s">
        <v>151</v>
      </c>
      <c r="AU517" s="229" t="s">
        <v>79</v>
      </c>
      <c r="AV517" s="13" t="s">
        <v>79</v>
      </c>
      <c r="AW517" s="13" t="s">
        <v>31</v>
      </c>
      <c r="AX517" s="13" t="s">
        <v>69</v>
      </c>
      <c r="AY517" s="229" t="s">
        <v>142</v>
      </c>
    </row>
    <row r="518" s="13" customFormat="1">
      <c r="A518" s="13"/>
      <c r="B518" s="218"/>
      <c r="C518" s="219"/>
      <c r="D518" s="220" t="s">
        <v>151</v>
      </c>
      <c r="E518" s="221" t="s">
        <v>19</v>
      </c>
      <c r="F518" s="222" t="s">
        <v>907</v>
      </c>
      <c r="G518" s="219"/>
      <c r="H518" s="223">
        <v>10.925000000000001</v>
      </c>
      <c r="I518" s="224"/>
      <c r="J518" s="219"/>
      <c r="K518" s="219"/>
      <c r="L518" s="225"/>
      <c r="M518" s="226"/>
      <c r="N518" s="227"/>
      <c r="O518" s="227"/>
      <c r="P518" s="227"/>
      <c r="Q518" s="227"/>
      <c r="R518" s="227"/>
      <c r="S518" s="227"/>
      <c r="T518" s="22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29" t="s">
        <v>151</v>
      </c>
      <c r="AU518" s="229" t="s">
        <v>79</v>
      </c>
      <c r="AV518" s="13" t="s">
        <v>79</v>
      </c>
      <c r="AW518" s="13" t="s">
        <v>31</v>
      </c>
      <c r="AX518" s="13" t="s">
        <v>69</v>
      </c>
      <c r="AY518" s="229" t="s">
        <v>142</v>
      </c>
    </row>
    <row r="519" s="13" customFormat="1">
      <c r="A519" s="13"/>
      <c r="B519" s="218"/>
      <c r="C519" s="219"/>
      <c r="D519" s="220" t="s">
        <v>151</v>
      </c>
      <c r="E519" s="221" t="s">
        <v>19</v>
      </c>
      <c r="F519" s="222" t="s">
        <v>326</v>
      </c>
      <c r="G519" s="219"/>
      <c r="H519" s="223">
        <v>10.629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29" t="s">
        <v>151</v>
      </c>
      <c r="AU519" s="229" t="s">
        <v>79</v>
      </c>
      <c r="AV519" s="13" t="s">
        <v>79</v>
      </c>
      <c r="AW519" s="13" t="s">
        <v>31</v>
      </c>
      <c r="AX519" s="13" t="s">
        <v>69</v>
      </c>
      <c r="AY519" s="229" t="s">
        <v>142</v>
      </c>
    </row>
    <row r="520" s="13" customFormat="1">
      <c r="A520" s="13"/>
      <c r="B520" s="218"/>
      <c r="C520" s="219"/>
      <c r="D520" s="220" t="s">
        <v>151</v>
      </c>
      <c r="E520" s="221" t="s">
        <v>19</v>
      </c>
      <c r="F520" s="222" t="s">
        <v>908</v>
      </c>
      <c r="G520" s="219"/>
      <c r="H520" s="223">
        <v>4.3700000000000001</v>
      </c>
      <c r="I520" s="224"/>
      <c r="J520" s="219"/>
      <c r="K520" s="219"/>
      <c r="L520" s="225"/>
      <c r="M520" s="226"/>
      <c r="N520" s="227"/>
      <c r="O520" s="227"/>
      <c r="P520" s="227"/>
      <c r="Q520" s="227"/>
      <c r="R520" s="227"/>
      <c r="S520" s="227"/>
      <c r="T520" s="22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29" t="s">
        <v>151</v>
      </c>
      <c r="AU520" s="229" t="s">
        <v>79</v>
      </c>
      <c r="AV520" s="13" t="s">
        <v>79</v>
      </c>
      <c r="AW520" s="13" t="s">
        <v>31</v>
      </c>
      <c r="AX520" s="13" t="s">
        <v>69</v>
      </c>
      <c r="AY520" s="229" t="s">
        <v>142</v>
      </c>
    </row>
    <row r="521" s="13" customFormat="1">
      <c r="A521" s="13"/>
      <c r="B521" s="218"/>
      <c r="C521" s="219"/>
      <c r="D521" s="220" t="s">
        <v>151</v>
      </c>
      <c r="E521" s="221" t="s">
        <v>19</v>
      </c>
      <c r="F521" s="222" t="s">
        <v>328</v>
      </c>
      <c r="G521" s="219"/>
      <c r="H521" s="223">
        <v>13.09</v>
      </c>
      <c r="I521" s="224"/>
      <c r="J521" s="219"/>
      <c r="K521" s="219"/>
      <c r="L521" s="225"/>
      <c r="M521" s="226"/>
      <c r="N521" s="227"/>
      <c r="O521" s="227"/>
      <c r="P521" s="227"/>
      <c r="Q521" s="227"/>
      <c r="R521" s="227"/>
      <c r="S521" s="227"/>
      <c r="T521" s="22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29" t="s">
        <v>151</v>
      </c>
      <c r="AU521" s="229" t="s">
        <v>79</v>
      </c>
      <c r="AV521" s="13" t="s">
        <v>79</v>
      </c>
      <c r="AW521" s="13" t="s">
        <v>31</v>
      </c>
      <c r="AX521" s="13" t="s">
        <v>69</v>
      </c>
      <c r="AY521" s="229" t="s">
        <v>142</v>
      </c>
    </row>
    <row r="522" s="13" customFormat="1">
      <c r="A522" s="13"/>
      <c r="B522" s="218"/>
      <c r="C522" s="219"/>
      <c r="D522" s="220" t="s">
        <v>151</v>
      </c>
      <c r="E522" s="221" t="s">
        <v>19</v>
      </c>
      <c r="F522" s="222" t="s">
        <v>909</v>
      </c>
      <c r="G522" s="219"/>
      <c r="H522" s="223">
        <v>8.9700000000000006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29" t="s">
        <v>151</v>
      </c>
      <c r="AU522" s="229" t="s">
        <v>79</v>
      </c>
      <c r="AV522" s="13" t="s">
        <v>79</v>
      </c>
      <c r="AW522" s="13" t="s">
        <v>31</v>
      </c>
      <c r="AX522" s="13" t="s">
        <v>69</v>
      </c>
      <c r="AY522" s="229" t="s">
        <v>142</v>
      </c>
    </row>
    <row r="523" s="13" customFormat="1">
      <c r="A523" s="13"/>
      <c r="B523" s="218"/>
      <c r="C523" s="219"/>
      <c r="D523" s="220" t="s">
        <v>151</v>
      </c>
      <c r="E523" s="221" t="s">
        <v>19</v>
      </c>
      <c r="F523" s="222" t="s">
        <v>330</v>
      </c>
      <c r="G523" s="219"/>
      <c r="H523" s="223">
        <v>12.859999999999999</v>
      </c>
      <c r="I523" s="224"/>
      <c r="J523" s="219"/>
      <c r="K523" s="219"/>
      <c r="L523" s="225"/>
      <c r="M523" s="226"/>
      <c r="N523" s="227"/>
      <c r="O523" s="227"/>
      <c r="P523" s="227"/>
      <c r="Q523" s="227"/>
      <c r="R523" s="227"/>
      <c r="S523" s="227"/>
      <c r="T523" s="22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29" t="s">
        <v>151</v>
      </c>
      <c r="AU523" s="229" t="s">
        <v>79</v>
      </c>
      <c r="AV523" s="13" t="s">
        <v>79</v>
      </c>
      <c r="AW523" s="13" t="s">
        <v>31</v>
      </c>
      <c r="AX523" s="13" t="s">
        <v>69</v>
      </c>
      <c r="AY523" s="229" t="s">
        <v>142</v>
      </c>
    </row>
    <row r="524" s="13" customFormat="1">
      <c r="A524" s="13"/>
      <c r="B524" s="218"/>
      <c r="C524" s="219"/>
      <c r="D524" s="220" t="s">
        <v>151</v>
      </c>
      <c r="E524" s="221" t="s">
        <v>19</v>
      </c>
      <c r="F524" s="222" t="s">
        <v>910</v>
      </c>
      <c r="G524" s="219"/>
      <c r="H524" s="223">
        <v>14.635</v>
      </c>
      <c r="I524" s="224"/>
      <c r="J524" s="219"/>
      <c r="K524" s="219"/>
      <c r="L524" s="225"/>
      <c r="M524" s="226"/>
      <c r="N524" s="227"/>
      <c r="O524" s="227"/>
      <c r="P524" s="227"/>
      <c r="Q524" s="227"/>
      <c r="R524" s="227"/>
      <c r="S524" s="227"/>
      <c r="T524" s="22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29" t="s">
        <v>151</v>
      </c>
      <c r="AU524" s="229" t="s">
        <v>79</v>
      </c>
      <c r="AV524" s="13" t="s">
        <v>79</v>
      </c>
      <c r="AW524" s="13" t="s">
        <v>31</v>
      </c>
      <c r="AX524" s="13" t="s">
        <v>69</v>
      </c>
      <c r="AY524" s="229" t="s">
        <v>142</v>
      </c>
    </row>
    <row r="525" s="13" customFormat="1">
      <c r="A525" s="13"/>
      <c r="B525" s="218"/>
      <c r="C525" s="219"/>
      <c r="D525" s="220" t="s">
        <v>151</v>
      </c>
      <c r="E525" s="221" t="s">
        <v>19</v>
      </c>
      <c r="F525" s="222" t="s">
        <v>911</v>
      </c>
      <c r="G525" s="219"/>
      <c r="H525" s="223">
        <v>6.0949999999999998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29" t="s">
        <v>151</v>
      </c>
      <c r="AU525" s="229" t="s">
        <v>79</v>
      </c>
      <c r="AV525" s="13" t="s">
        <v>79</v>
      </c>
      <c r="AW525" s="13" t="s">
        <v>31</v>
      </c>
      <c r="AX525" s="13" t="s">
        <v>69</v>
      </c>
      <c r="AY525" s="229" t="s">
        <v>142</v>
      </c>
    </row>
    <row r="526" s="13" customFormat="1">
      <c r="A526" s="13"/>
      <c r="B526" s="218"/>
      <c r="C526" s="219"/>
      <c r="D526" s="220" t="s">
        <v>151</v>
      </c>
      <c r="E526" s="221" t="s">
        <v>19</v>
      </c>
      <c r="F526" s="222" t="s">
        <v>912</v>
      </c>
      <c r="G526" s="219"/>
      <c r="H526" s="223">
        <v>5.0049999999999999</v>
      </c>
      <c r="I526" s="224"/>
      <c r="J526" s="219"/>
      <c r="K526" s="219"/>
      <c r="L526" s="225"/>
      <c r="M526" s="226"/>
      <c r="N526" s="227"/>
      <c r="O526" s="227"/>
      <c r="P526" s="227"/>
      <c r="Q526" s="227"/>
      <c r="R526" s="227"/>
      <c r="S526" s="227"/>
      <c r="T526" s="22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29" t="s">
        <v>151</v>
      </c>
      <c r="AU526" s="229" t="s">
        <v>79</v>
      </c>
      <c r="AV526" s="13" t="s">
        <v>79</v>
      </c>
      <c r="AW526" s="13" t="s">
        <v>31</v>
      </c>
      <c r="AX526" s="13" t="s">
        <v>69</v>
      </c>
      <c r="AY526" s="229" t="s">
        <v>142</v>
      </c>
    </row>
    <row r="527" s="14" customFormat="1">
      <c r="A527" s="14"/>
      <c r="B527" s="230"/>
      <c r="C527" s="231"/>
      <c r="D527" s="220" t="s">
        <v>151</v>
      </c>
      <c r="E527" s="232" t="s">
        <v>19</v>
      </c>
      <c r="F527" s="233" t="s">
        <v>174</v>
      </c>
      <c r="G527" s="231"/>
      <c r="H527" s="234">
        <v>104.22499999999999</v>
      </c>
      <c r="I527" s="235"/>
      <c r="J527" s="231"/>
      <c r="K527" s="231"/>
      <c r="L527" s="236"/>
      <c r="M527" s="237"/>
      <c r="N527" s="238"/>
      <c r="O527" s="238"/>
      <c r="P527" s="238"/>
      <c r="Q527" s="238"/>
      <c r="R527" s="238"/>
      <c r="S527" s="238"/>
      <c r="T527" s="239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0" t="s">
        <v>151</v>
      </c>
      <c r="AU527" s="240" t="s">
        <v>79</v>
      </c>
      <c r="AV527" s="14" t="s">
        <v>149</v>
      </c>
      <c r="AW527" s="14" t="s">
        <v>31</v>
      </c>
      <c r="AX527" s="14" t="s">
        <v>77</v>
      </c>
      <c r="AY527" s="240" t="s">
        <v>142</v>
      </c>
    </row>
    <row r="528" s="2" customFormat="1" ht="16.5" customHeight="1">
      <c r="A528" s="39"/>
      <c r="B528" s="40"/>
      <c r="C528" s="241" t="s">
        <v>870</v>
      </c>
      <c r="D528" s="241" t="s">
        <v>223</v>
      </c>
      <c r="E528" s="242" t="s">
        <v>928</v>
      </c>
      <c r="F528" s="243" t="s">
        <v>929</v>
      </c>
      <c r="G528" s="244" t="s">
        <v>147</v>
      </c>
      <c r="H528" s="245">
        <v>114.648</v>
      </c>
      <c r="I528" s="246"/>
      <c r="J528" s="247">
        <f>ROUND(I528*H528,2)</f>
        <v>0</v>
      </c>
      <c r="K528" s="243" t="s">
        <v>148</v>
      </c>
      <c r="L528" s="248"/>
      <c r="M528" s="249" t="s">
        <v>19</v>
      </c>
      <c r="N528" s="250" t="s">
        <v>40</v>
      </c>
      <c r="O528" s="85"/>
      <c r="P528" s="214">
        <f>O528*H528</f>
        <v>0</v>
      </c>
      <c r="Q528" s="214">
        <v>0.0118</v>
      </c>
      <c r="R528" s="214">
        <f>Q528*H528</f>
        <v>1.3528464</v>
      </c>
      <c r="S528" s="214">
        <v>0</v>
      </c>
      <c r="T528" s="215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16" t="s">
        <v>344</v>
      </c>
      <c r="AT528" s="216" t="s">
        <v>223</v>
      </c>
      <c r="AU528" s="216" t="s">
        <v>79</v>
      </c>
      <c r="AY528" s="18" t="s">
        <v>142</v>
      </c>
      <c r="BE528" s="217">
        <f>IF(N528="základní",J528,0)</f>
        <v>0</v>
      </c>
      <c r="BF528" s="217">
        <f>IF(N528="snížená",J528,0)</f>
        <v>0</v>
      </c>
      <c r="BG528" s="217">
        <f>IF(N528="zákl. přenesená",J528,0)</f>
        <v>0</v>
      </c>
      <c r="BH528" s="217">
        <f>IF(N528="sníž. přenesená",J528,0)</f>
        <v>0</v>
      </c>
      <c r="BI528" s="217">
        <f>IF(N528="nulová",J528,0)</f>
        <v>0</v>
      </c>
      <c r="BJ528" s="18" t="s">
        <v>77</v>
      </c>
      <c r="BK528" s="217">
        <f>ROUND(I528*H528,2)</f>
        <v>0</v>
      </c>
      <c r="BL528" s="18" t="s">
        <v>246</v>
      </c>
      <c r="BM528" s="216" t="s">
        <v>930</v>
      </c>
    </row>
    <row r="529" s="13" customFormat="1">
      <c r="A529" s="13"/>
      <c r="B529" s="218"/>
      <c r="C529" s="219"/>
      <c r="D529" s="220" t="s">
        <v>151</v>
      </c>
      <c r="E529" s="219"/>
      <c r="F529" s="222" t="s">
        <v>931</v>
      </c>
      <c r="G529" s="219"/>
      <c r="H529" s="223">
        <v>114.648</v>
      </c>
      <c r="I529" s="224"/>
      <c r="J529" s="219"/>
      <c r="K529" s="219"/>
      <c r="L529" s="225"/>
      <c r="M529" s="226"/>
      <c r="N529" s="227"/>
      <c r="O529" s="227"/>
      <c r="P529" s="227"/>
      <c r="Q529" s="227"/>
      <c r="R529" s="227"/>
      <c r="S529" s="227"/>
      <c r="T529" s="22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29" t="s">
        <v>151</v>
      </c>
      <c r="AU529" s="229" t="s">
        <v>79</v>
      </c>
      <c r="AV529" s="13" t="s">
        <v>79</v>
      </c>
      <c r="AW529" s="13" t="s">
        <v>4</v>
      </c>
      <c r="AX529" s="13" t="s">
        <v>77</v>
      </c>
      <c r="AY529" s="229" t="s">
        <v>142</v>
      </c>
    </row>
    <row r="530" s="2" customFormat="1" ht="16.5" customHeight="1">
      <c r="A530" s="39"/>
      <c r="B530" s="40"/>
      <c r="C530" s="205" t="s">
        <v>932</v>
      </c>
      <c r="D530" s="205" t="s">
        <v>144</v>
      </c>
      <c r="E530" s="206" t="s">
        <v>933</v>
      </c>
      <c r="F530" s="207" t="s">
        <v>934</v>
      </c>
      <c r="G530" s="208" t="s">
        <v>147</v>
      </c>
      <c r="H530" s="209">
        <v>104.22499999999999</v>
      </c>
      <c r="I530" s="210"/>
      <c r="J530" s="211">
        <f>ROUND(I530*H530,2)</f>
        <v>0</v>
      </c>
      <c r="K530" s="207" t="s">
        <v>148</v>
      </c>
      <c r="L530" s="45"/>
      <c r="M530" s="212" t="s">
        <v>19</v>
      </c>
      <c r="N530" s="213" t="s">
        <v>40</v>
      </c>
      <c r="O530" s="85"/>
      <c r="P530" s="214">
        <f>O530*H530</f>
        <v>0</v>
      </c>
      <c r="Q530" s="214">
        <v>0.00093000000000000005</v>
      </c>
      <c r="R530" s="214">
        <f>Q530*H530</f>
        <v>0.096929249999999995</v>
      </c>
      <c r="S530" s="214">
        <v>0</v>
      </c>
      <c r="T530" s="215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16" t="s">
        <v>246</v>
      </c>
      <c r="AT530" s="216" t="s">
        <v>144</v>
      </c>
      <c r="AU530" s="216" t="s">
        <v>79</v>
      </c>
      <c r="AY530" s="18" t="s">
        <v>142</v>
      </c>
      <c r="BE530" s="217">
        <f>IF(N530="základní",J530,0)</f>
        <v>0</v>
      </c>
      <c r="BF530" s="217">
        <f>IF(N530="snížená",J530,0)</f>
        <v>0</v>
      </c>
      <c r="BG530" s="217">
        <f>IF(N530="zákl. přenesená",J530,0)</f>
        <v>0</v>
      </c>
      <c r="BH530" s="217">
        <f>IF(N530="sníž. přenesená",J530,0)</f>
        <v>0</v>
      </c>
      <c r="BI530" s="217">
        <f>IF(N530="nulová",J530,0)</f>
        <v>0</v>
      </c>
      <c r="BJ530" s="18" t="s">
        <v>77</v>
      </c>
      <c r="BK530" s="217">
        <f>ROUND(I530*H530,2)</f>
        <v>0</v>
      </c>
      <c r="BL530" s="18" t="s">
        <v>246</v>
      </c>
      <c r="BM530" s="216" t="s">
        <v>935</v>
      </c>
    </row>
    <row r="531" s="13" customFormat="1">
      <c r="A531" s="13"/>
      <c r="B531" s="218"/>
      <c r="C531" s="219"/>
      <c r="D531" s="220" t="s">
        <v>151</v>
      </c>
      <c r="E531" s="221" t="s">
        <v>19</v>
      </c>
      <c r="F531" s="222" t="s">
        <v>917</v>
      </c>
      <c r="G531" s="219"/>
      <c r="H531" s="223">
        <v>104.22499999999999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29" t="s">
        <v>151</v>
      </c>
      <c r="AU531" s="229" t="s">
        <v>79</v>
      </c>
      <c r="AV531" s="13" t="s">
        <v>79</v>
      </c>
      <c r="AW531" s="13" t="s">
        <v>31</v>
      </c>
      <c r="AX531" s="13" t="s">
        <v>77</v>
      </c>
      <c r="AY531" s="229" t="s">
        <v>142</v>
      </c>
    </row>
    <row r="532" s="2" customFormat="1" ht="16.5" customHeight="1">
      <c r="A532" s="39"/>
      <c r="B532" s="40"/>
      <c r="C532" s="205" t="s">
        <v>936</v>
      </c>
      <c r="D532" s="205" t="s">
        <v>144</v>
      </c>
      <c r="E532" s="206" t="s">
        <v>937</v>
      </c>
      <c r="F532" s="207" t="s">
        <v>938</v>
      </c>
      <c r="G532" s="208" t="s">
        <v>249</v>
      </c>
      <c r="H532" s="209">
        <v>25.699999999999999</v>
      </c>
      <c r="I532" s="210"/>
      <c r="J532" s="211">
        <f>ROUND(I532*H532,2)</f>
        <v>0</v>
      </c>
      <c r="K532" s="207" t="s">
        <v>148</v>
      </c>
      <c r="L532" s="45"/>
      <c r="M532" s="212" t="s">
        <v>19</v>
      </c>
      <c r="N532" s="213" t="s">
        <v>40</v>
      </c>
      <c r="O532" s="85"/>
      <c r="P532" s="214">
        <f>O532*H532</f>
        <v>0</v>
      </c>
      <c r="Q532" s="214">
        <v>0.00055000000000000003</v>
      </c>
      <c r="R532" s="214">
        <f>Q532*H532</f>
        <v>0.014135</v>
      </c>
      <c r="S532" s="214">
        <v>0</v>
      </c>
      <c r="T532" s="215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6" t="s">
        <v>246</v>
      </c>
      <c r="AT532" s="216" t="s">
        <v>144</v>
      </c>
      <c r="AU532" s="216" t="s">
        <v>79</v>
      </c>
      <c r="AY532" s="18" t="s">
        <v>142</v>
      </c>
      <c r="BE532" s="217">
        <f>IF(N532="základní",J532,0)</f>
        <v>0</v>
      </c>
      <c r="BF532" s="217">
        <f>IF(N532="snížená",J532,0)</f>
        <v>0</v>
      </c>
      <c r="BG532" s="217">
        <f>IF(N532="zákl. přenesená",J532,0)</f>
        <v>0</v>
      </c>
      <c r="BH532" s="217">
        <f>IF(N532="sníž. přenesená",J532,0)</f>
        <v>0</v>
      </c>
      <c r="BI532" s="217">
        <f>IF(N532="nulová",J532,0)</f>
        <v>0</v>
      </c>
      <c r="BJ532" s="18" t="s">
        <v>77</v>
      </c>
      <c r="BK532" s="217">
        <f>ROUND(I532*H532,2)</f>
        <v>0</v>
      </c>
      <c r="BL532" s="18" t="s">
        <v>246</v>
      </c>
      <c r="BM532" s="216" t="s">
        <v>939</v>
      </c>
    </row>
    <row r="533" s="13" customFormat="1">
      <c r="A533" s="13"/>
      <c r="B533" s="218"/>
      <c r="C533" s="219"/>
      <c r="D533" s="220" t="s">
        <v>151</v>
      </c>
      <c r="E533" s="221" t="s">
        <v>19</v>
      </c>
      <c r="F533" s="222" t="s">
        <v>940</v>
      </c>
      <c r="G533" s="219"/>
      <c r="H533" s="223">
        <v>25.699999999999999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29" t="s">
        <v>151</v>
      </c>
      <c r="AU533" s="229" t="s">
        <v>79</v>
      </c>
      <c r="AV533" s="13" t="s">
        <v>79</v>
      </c>
      <c r="AW533" s="13" t="s">
        <v>31</v>
      </c>
      <c r="AX533" s="13" t="s">
        <v>77</v>
      </c>
      <c r="AY533" s="229" t="s">
        <v>142</v>
      </c>
    </row>
    <row r="534" s="2" customFormat="1" ht="16.5" customHeight="1">
      <c r="A534" s="39"/>
      <c r="B534" s="40"/>
      <c r="C534" s="205" t="s">
        <v>941</v>
      </c>
      <c r="D534" s="205" t="s">
        <v>144</v>
      </c>
      <c r="E534" s="206" t="s">
        <v>942</v>
      </c>
      <c r="F534" s="207" t="s">
        <v>943</v>
      </c>
      <c r="G534" s="208" t="s">
        <v>249</v>
      </c>
      <c r="H534" s="209">
        <v>48.049999999999997</v>
      </c>
      <c r="I534" s="210"/>
      <c r="J534" s="211">
        <f>ROUND(I534*H534,2)</f>
        <v>0</v>
      </c>
      <c r="K534" s="207" t="s">
        <v>148</v>
      </c>
      <c r="L534" s="45"/>
      <c r="M534" s="212" t="s">
        <v>19</v>
      </c>
      <c r="N534" s="213" t="s">
        <v>40</v>
      </c>
      <c r="O534" s="85"/>
      <c r="P534" s="214">
        <f>O534*H534</f>
        <v>0</v>
      </c>
      <c r="Q534" s="214">
        <v>0.00050000000000000001</v>
      </c>
      <c r="R534" s="214">
        <f>Q534*H534</f>
        <v>0.024024999999999998</v>
      </c>
      <c r="S534" s="214">
        <v>0</v>
      </c>
      <c r="T534" s="215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6" t="s">
        <v>246</v>
      </c>
      <c r="AT534" s="216" t="s">
        <v>144</v>
      </c>
      <c r="AU534" s="216" t="s">
        <v>79</v>
      </c>
      <c r="AY534" s="18" t="s">
        <v>142</v>
      </c>
      <c r="BE534" s="217">
        <f>IF(N534="základní",J534,0)</f>
        <v>0</v>
      </c>
      <c r="BF534" s="217">
        <f>IF(N534="snížená",J534,0)</f>
        <v>0</v>
      </c>
      <c r="BG534" s="217">
        <f>IF(N534="zákl. přenesená",J534,0)</f>
        <v>0</v>
      </c>
      <c r="BH534" s="217">
        <f>IF(N534="sníž. přenesená",J534,0)</f>
        <v>0</v>
      </c>
      <c r="BI534" s="217">
        <f>IF(N534="nulová",J534,0)</f>
        <v>0</v>
      </c>
      <c r="BJ534" s="18" t="s">
        <v>77</v>
      </c>
      <c r="BK534" s="217">
        <f>ROUND(I534*H534,2)</f>
        <v>0</v>
      </c>
      <c r="BL534" s="18" t="s">
        <v>246</v>
      </c>
      <c r="BM534" s="216" t="s">
        <v>944</v>
      </c>
    </row>
    <row r="535" s="13" customFormat="1">
      <c r="A535" s="13"/>
      <c r="B535" s="218"/>
      <c r="C535" s="219"/>
      <c r="D535" s="220" t="s">
        <v>151</v>
      </c>
      <c r="E535" s="221" t="s">
        <v>19</v>
      </c>
      <c r="F535" s="222" t="s">
        <v>945</v>
      </c>
      <c r="G535" s="219"/>
      <c r="H535" s="223">
        <v>8.2200000000000006</v>
      </c>
      <c r="I535" s="224"/>
      <c r="J535" s="219"/>
      <c r="K535" s="219"/>
      <c r="L535" s="225"/>
      <c r="M535" s="226"/>
      <c r="N535" s="227"/>
      <c r="O535" s="227"/>
      <c r="P535" s="227"/>
      <c r="Q535" s="227"/>
      <c r="R535" s="227"/>
      <c r="S535" s="227"/>
      <c r="T535" s="22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29" t="s">
        <v>151</v>
      </c>
      <c r="AU535" s="229" t="s">
        <v>79</v>
      </c>
      <c r="AV535" s="13" t="s">
        <v>79</v>
      </c>
      <c r="AW535" s="13" t="s">
        <v>31</v>
      </c>
      <c r="AX535" s="13" t="s">
        <v>69</v>
      </c>
      <c r="AY535" s="229" t="s">
        <v>142</v>
      </c>
    </row>
    <row r="536" s="13" customFormat="1">
      <c r="A536" s="13"/>
      <c r="B536" s="218"/>
      <c r="C536" s="219"/>
      <c r="D536" s="220" t="s">
        <v>151</v>
      </c>
      <c r="E536" s="221" t="s">
        <v>19</v>
      </c>
      <c r="F536" s="222" t="s">
        <v>946</v>
      </c>
      <c r="G536" s="219"/>
      <c r="H536" s="223">
        <v>4.75</v>
      </c>
      <c r="I536" s="224"/>
      <c r="J536" s="219"/>
      <c r="K536" s="219"/>
      <c r="L536" s="225"/>
      <c r="M536" s="226"/>
      <c r="N536" s="227"/>
      <c r="O536" s="227"/>
      <c r="P536" s="227"/>
      <c r="Q536" s="227"/>
      <c r="R536" s="227"/>
      <c r="S536" s="227"/>
      <c r="T536" s="22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29" t="s">
        <v>151</v>
      </c>
      <c r="AU536" s="229" t="s">
        <v>79</v>
      </c>
      <c r="AV536" s="13" t="s">
        <v>79</v>
      </c>
      <c r="AW536" s="13" t="s">
        <v>31</v>
      </c>
      <c r="AX536" s="13" t="s">
        <v>69</v>
      </c>
      <c r="AY536" s="229" t="s">
        <v>142</v>
      </c>
    </row>
    <row r="537" s="13" customFormat="1">
      <c r="A537" s="13"/>
      <c r="B537" s="218"/>
      <c r="C537" s="219"/>
      <c r="D537" s="220" t="s">
        <v>151</v>
      </c>
      <c r="E537" s="221" t="s">
        <v>19</v>
      </c>
      <c r="F537" s="222" t="s">
        <v>947</v>
      </c>
      <c r="G537" s="219"/>
      <c r="H537" s="223">
        <v>5.2300000000000004</v>
      </c>
      <c r="I537" s="224"/>
      <c r="J537" s="219"/>
      <c r="K537" s="219"/>
      <c r="L537" s="225"/>
      <c r="M537" s="226"/>
      <c r="N537" s="227"/>
      <c r="O537" s="227"/>
      <c r="P537" s="227"/>
      <c r="Q537" s="227"/>
      <c r="R537" s="227"/>
      <c r="S537" s="227"/>
      <c r="T537" s="22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29" t="s">
        <v>151</v>
      </c>
      <c r="AU537" s="229" t="s">
        <v>79</v>
      </c>
      <c r="AV537" s="13" t="s">
        <v>79</v>
      </c>
      <c r="AW537" s="13" t="s">
        <v>31</v>
      </c>
      <c r="AX537" s="13" t="s">
        <v>69</v>
      </c>
      <c r="AY537" s="229" t="s">
        <v>142</v>
      </c>
    </row>
    <row r="538" s="13" customFormat="1">
      <c r="A538" s="13"/>
      <c r="B538" s="218"/>
      <c r="C538" s="219"/>
      <c r="D538" s="220" t="s">
        <v>151</v>
      </c>
      <c r="E538" s="221" t="s">
        <v>19</v>
      </c>
      <c r="F538" s="222" t="s">
        <v>948</v>
      </c>
      <c r="G538" s="219"/>
      <c r="H538" s="223">
        <v>1.8999999999999999</v>
      </c>
      <c r="I538" s="224"/>
      <c r="J538" s="219"/>
      <c r="K538" s="219"/>
      <c r="L538" s="225"/>
      <c r="M538" s="226"/>
      <c r="N538" s="227"/>
      <c r="O538" s="227"/>
      <c r="P538" s="227"/>
      <c r="Q538" s="227"/>
      <c r="R538" s="227"/>
      <c r="S538" s="227"/>
      <c r="T538" s="22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29" t="s">
        <v>151</v>
      </c>
      <c r="AU538" s="229" t="s">
        <v>79</v>
      </c>
      <c r="AV538" s="13" t="s">
        <v>79</v>
      </c>
      <c r="AW538" s="13" t="s">
        <v>31</v>
      </c>
      <c r="AX538" s="13" t="s">
        <v>69</v>
      </c>
      <c r="AY538" s="229" t="s">
        <v>142</v>
      </c>
    </row>
    <row r="539" s="13" customFormat="1">
      <c r="A539" s="13"/>
      <c r="B539" s="218"/>
      <c r="C539" s="219"/>
      <c r="D539" s="220" t="s">
        <v>151</v>
      </c>
      <c r="E539" s="221" t="s">
        <v>19</v>
      </c>
      <c r="F539" s="222" t="s">
        <v>949</v>
      </c>
      <c r="G539" s="219"/>
      <c r="H539" s="223">
        <v>6.2999999999999998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29" t="s">
        <v>151</v>
      </c>
      <c r="AU539" s="229" t="s">
        <v>79</v>
      </c>
      <c r="AV539" s="13" t="s">
        <v>79</v>
      </c>
      <c r="AW539" s="13" t="s">
        <v>31</v>
      </c>
      <c r="AX539" s="13" t="s">
        <v>69</v>
      </c>
      <c r="AY539" s="229" t="s">
        <v>142</v>
      </c>
    </row>
    <row r="540" s="13" customFormat="1">
      <c r="A540" s="13"/>
      <c r="B540" s="218"/>
      <c r="C540" s="219"/>
      <c r="D540" s="220" t="s">
        <v>151</v>
      </c>
      <c r="E540" s="221" t="s">
        <v>19</v>
      </c>
      <c r="F540" s="222" t="s">
        <v>950</v>
      </c>
      <c r="G540" s="219"/>
      <c r="H540" s="223">
        <v>3.8999999999999999</v>
      </c>
      <c r="I540" s="224"/>
      <c r="J540" s="219"/>
      <c r="K540" s="219"/>
      <c r="L540" s="225"/>
      <c r="M540" s="226"/>
      <c r="N540" s="227"/>
      <c r="O540" s="227"/>
      <c r="P540" s="227"/>
      <c r="Q540" s="227"/>
      <c r="R540" s="227"/>
      <c r="S540" s="227"/>
      <c r="T540" s="22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29" t="s">
        <v>151</v>
      </c>
      <c r="AU540" s="229" t="s">
        <v>79</v>
      </c>
      <c r="AV540" s="13" t="s">
        <v>79</v>
      </c>
      <c r="AW540" s="13" t="s">
        <v>31</v>
      </c>
      <c r="AX540" s="13" t="s">
        <v>69</v>
      </c>
      <c r="AY540" s="229" t="s">
        <v>142</v>
      </c>
    </row>
    <row r="541" s="13" customFormat="1">
      <c r="A541" s="13"/>
      <c r="B541" s="218"/>
      <c r="C541" s="219"/>
      <c r="D541" s="220" t="s">
        <v>151</v>
      </c>
      <c r="E541" s="221" t="s">
        <v>19</v>
      </c>
      <c r="F541" s="222" t="s">
        <v>951</v>
      </c>
      <c r="G541" s="219"/>
      <c r="H541" s="223">
        <v>6.2000000000000002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29" t="s">
        <v>151</v>
      </c>
      <c r="AU541" s="229" t="s">
        <v>79</v>
      </c>
      <c r="AV541" s="13" t="s">
        <v>79</v>
      </c>
      <c r="AW541" s="13" t="s">
        <v>31</v>
      </c>
      <c r="AX541" s="13" t="s">
        <v>69</v>
      </c>
      <c r="AY541" s="229" t="s">
        <v>142</v>
      </c>
    </row>
    <row r="542" s="13" customFormat="1">
      <c r="A542" s="13"/>
      <c r="B542" s="218"/>
      <c r="C542" s="219"/>
      <c r="D542" s="220" t="s">
        <v>151</v>
      </c>
      <c r="E542" s="221" t="s">
        <v>19</v>
      </c>
      <c r="F542" s="222" t="s">
        <v>952</v>
      </c>
      <c r="G542" s="219"/>
      <c r="H542" s="223">
        <v>6.4500000000000002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29" t="s">
        <v>151</v>
      </c>
      <c r="AU542" s="229" t="s">
        <v>79</v>
      </c>
      <c r="AV542" s="13" t="s">
        <v>79</v>
      </c>
      <c r="AW542" s="13" t="s">
        <v>31</v>
      </c>
      <c r="AX542" s="13" t="s">
        <v>69</v>
      </c>
      <c r="AY542" s="229" t="s">
        <v>142</v>
      </c>
    </row>
    <row r="543" s="13" customFormat="1">
      <c r="A543" s="13"/>
      <c r="B543" s="218"/>
      <c r="C543" s="219"/>
      <c r="D543" s="220" t="s">
        <v>151</v>
      </c>
      <c r="E543" s="221" t="s">
        <v>19</v>
      </c>
      <c r="F543" s="222" t="s">
        <v>953</v>
      </c>
      <c r="G543" s="219"/>
      <c r="H543" s="223">
        <v>2.6499999999999999</v>
      </c>
      <c r="I543" s="224"/>
      <c r="J543" s="219"/>
      <c r="K543" s="219"/>
      <c r="L543" s="225"/>
      <c r="M543" s="226"/>
      <c r="N543" s="227"/>
      <c r="O543" s="227"/>
      <c r="P543" s="227"/>
      <c r="Q543" s="227"/>
      <c r="R543" s="227"/>
      <c r="S543" s="227"/>
      <c r="T543" s="22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29" t="s">
        <v>151</v>
      </c>
      <c r="AU543" s="229" t="s">
        <v>79</v>
      </c>
      <c r="AV543" s="13" t="s">
        <v>79</v>
      </c>
      <c r="AW543" s="13" t="s">
        <v>31</v>
      </c>
      <c r="AX543" s="13" t="s">
        <v>69</v>
      </c>
      <c r="AY543" s="229" t="s">
        <v>142</v>
      </c>
    </row>
    <row r="544" s="13" customFormat="1">
      <c r="A544" s="13"/>
      <c r="B544" s="218"/>
      <c r="C544" s="219"/>
      <c r="D544" s="220" t="s">
        <v>151</v>
      </c>
      <c r="E544" s="221" t="s">
        <v>19</v>
      </c>
      <c r="F544" s="222" t="s">
        <v>954</v>
      </c>
      <c r="G544" s="219"/>
      <c r="H544" s="223">
        <v>2.4500000000000002</v>
      </c>
      <c r="I544" s="224"/>
      <c r="J544" s="219"/>
      <c r="K544" s="219"/>
      <c r="L544" s="225"/>
      <c r="M544" s="226"/>
      <c r="N544" s="227"/>
      <c r="O544" s="227"/>
      <c r="P544" s="227"/>
      <c r="Q544" s="227"/>
      <c r="R544" s="227"/>
      <c r="S544" s="227"/>
      <c r="T544" s="22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29" t="s">
        <v>151</v>
      </c>
      <c r="AU544" s="229" t="s">
        <v>79</v>
      </c>
      <c r="AV544" s="13" t="s">
        <v>79</v>
      </c>
      <c r="AW544" s="13" t="s">
        <v>31</v>
      </c>
      <c r="AX544" s="13" t="s">
        <v>69</v>
      </c>
      <c r="AY544" s="229" t="s">
        <v>142</v>
      </c>
    </row>
    <row r="545" s="14" customFormat="1">
      <c r="A545" s="14"/>
      <c r="B545" s="230"/>
      <c r="C545" s="231"/>
      <c r="D545" s="220" t="s">
        <v>151</v>
      </c>
      <c r="E545" s="232" t="s">
        <v>19</v>
      </c>
      <c r="F545" s="233" t="s">
        <v>174</v>
      </c>
      <c r="G545" s="231"/>
      <c r="H545" s="234">
        <v>48.050000000000004</v>
      </c>
      <c r="I545" s="235"/>
      <c r="J545" s="231"/>
      <c r="K545" s="231"/>
      <c r="L545" s="236"/>
      <c r="M545" s="237"/>
      <c r="N545" s="238"/>
      <c r="O545" s="238"/>
      <c r="P545" s="238"/>
      <c r="Q545" s="238"/>
      <c r="R545" s="238"/>
      <c r="S545" s="238"/>
      <c r="T545" s="239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0" t="s">
        <v>151</v>
      </c>
      <c r="AU545" s="240" t="s">
        <v>79</v>
      </c>
      <c r="AV545" s="14" t="s">
        <v>149</v>
      </c>
      <c r="AW545" s="14" t="s">
        <v>31</v>
      </c>
      <c r="AX545" s="14" t="s">
        <v>77</v>
      </c>
      <c r="AY545" s="240" t="s">
        <v>142</v>
      </c>
    </row>
    <row r="546" s="2" customFormat="1" ht="16.5" customHeight="1">
      <c r="A546" s="39"/>
      <c r="B546" s="40"/>
      <c r="C546" s="205" t="s">
        <v>955</v>
      </c>
      <c r="D546" s="205" t="s">
        <v>144</v>
      </c>
      <c r="E546" s="206" t="s">
        <v>956</v>
      </c>
      <c r="F546" s="207" t="s">
        <v>957</v>
      </c>
      <c r="G546" s="208" t="s">
        <v>249</v>
      </c>
      <c r="H546" s="209">
        <v>55</v>
      </c>
      <c r="I546" s="210"/>
      <c r="J546" s="211">
        <f>ROUND(I546*H546,2)</f>
        <v>0</v>
      </c>
      <c r="K546" s="207" t="s">
        <v>148</v>
      </c>
      <c r="L546" s="45"/>
      <c r="M546" s="212" t="s">
        <v>19</v>
      </c>
      <c r="N546" s="213" t="s">
        <v>40</v>
      </c>
      <c r="O546" s="85"/>
      <c r="P546" s="214">
        <f>O546*H546</f>
        <v>0</v>
      </c>
      <c r="Q546" s="214">
        <v>3.0000000000000001E-05</v>
      </c>
      <c r="R546" s="214">
        <f>Q546*H546</f>
        <v>0.00165</v>
      </c>
      <c r="S546" s="214">
        <v>0</v>
      </c>
      <c r="T546" s="215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16" t="s">
        <v>246</v>
      </c>
      <c r="AT546" s="216" t="s">
        <v>144</v>
      </c>
      <c r="AU546" s="216" t="s">
        <v>79</v>
      </c>
      <c r="AY546" s="18" t="s">
        <v>142</v>
      </c>
      <c r="BE546" s="217">
        <f>IF(N546="základní",J546,0)</f>
        <v>0</v>
      </c>
      <c r="BF546" s="217">
        <f>IF(N546="snížená",J546,0)</f>
        <v>0</v>
      </c>
      <c r="BG546" s="217">
        <f>IF(N546="zákl. přenesená",J546,0)</f>
        <v>0</v>
      </c>
      <c r="BH546" s="217">
        <f>IF(N546="sníž. přenesená",J546,0)</f>
        <v>0</v>
      </c>
      <c r="BI546" s="217">
        <f>IF(N546="nulová",J546,0)</f>
        <v>0</v>
      </c>
      <c r="BJ546" s="18" t="s">
        <v>77</v>
      </c>
      <c r="BK546" s="217">
        <f>ROUND(I546*H546,2)</f>
        <v>0</v>
      </c>
      <c r="BL546" s="18" t="s">
        <v>246</v>
      </c>
      <c r="BM546" s="216" t="s">
        <v>958</v>
      </c>
    </row>
    <row r="547" s="13" customFormat="1">
      <c r="A547" s="13"/>
      <c r="B547" s="218"/>
      <c r="C547" s="219"/>
      <c r="D547" s="220" t="s">
        <v>151</v>
      </c>
      <c r="E547" s="221" t="s">
        <v>19</v>
      </c>
      <c r="F547" s="222" t="s">
        <v>959</v>
      </c>
      <c r="G547" s="219"/>
      <c r="H547" s="223">
        <v>55</v>
      </c>
      <c r="I547" s="224"/>
      <c r="J547" s="219"/>
      <c r="K547" s="219"/>
      <c r="L547" s="225"/>
      <c r="M547" s="226"/>
      <c r="N547" s="227"/>
      <c r="O547" s="227"/>
      <c r="P547" s="227"/>
      <c r="Q547" s="227"/>
      <c r="R547" s="227"/>
      <c r="S547" s="227"/>
      <c r="T547" s="22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29" t="s">
        <v>151</v>
      </c>
      <c r="AU547" s="229" t="s">
        <v>79</v>
      </c>
      <c r="AV547" s="13" t="s">
        <v>79</v>
      </c>
      <c r="AW547" s="13" t="s">
        <v>31</v>
      </c>
      <c r="AX547" s="13" t="s">
        <v>77</v>
      </c>
      <c r="AY547" s="229" t="s">
        <v>142</v>
      </c>
    </row>
    <row r="548" s="2" customFormat="1">
      <c r="A548" s="39"/>
      <c r="B548" s="40"/>
      <c r="C548" s="205" t="s">
        <v>960</v>
      </c>
      <c r="D548" s="205" t="s">
        <v>144</v>
      </c>
      <c r="E548" s="206" t="s">
        <v>961</v>
      </c>
      <c r="F548" s="207" t="s">
        <v>962</v>
      </c>
      <c r="G548" s="208" t="s">
        <v>249</v>
      </c>
      <c r="H548" s="209">
        <v>2.7000000000000002</v>
      </c>
      <c r="I548" s="210"/>
      <c r="J548" s="211">
        <f>ROUND(I548*H548,2)</f>
        <v>0</v>
      </c>
      <c r="K548" s="207" t="s">
        <v>148</v>
      </c>
      <c r="L548" s="45"/>
      <c r="M548" s="212" t="s">
        <v>19</v>
      </c>
      <c r="N548" s="213" t="s">
        <v>40</v>
      </c>
      <c r="O548" s="85"/>
      <c r="P548" s="214">
        <f>O548*H548</f>
        <v>0</v>
      </c>
      <c r="Q548" s="214">
        <v>0.00073999999999999999</v>
      </c>
      <c r="R548" s="214">
        <f>Q548*H548</f>
        <v>0.0019980000000000002</v>
      </c>
      <c r="S548" s="214">
        <v>0</v>
      </c>
      <c r="T548" s="215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16" t="s">
        <v>246</v>
      </c>
      <c r="AT548" s="216" t="s">
        <v>144</v>
      </c>
      <c r="AU548" s="216" t="s">
        <v>79</v>
      </c>
      <c r="AY548" s="18" t="s">
        <v>142</v>
      </c>
      <c r="BE548" s="217">
        <f>IF(N548="základní",J548,0)</f>
        <v>0</v>
      </c>
      <c r="BF548" s="217">
        <f>IF(N548="snížená",J548,0)</f>
        <v>0</v>
      </c>
      <c r="BG548" s="217">
        <f>IF(N548="zákl. přenesená",J548,0)</f>
        <v>0</v>
      </c>
      <c r="BH548" s="217">
        <f>IF(N548="sníž. přenesená",J548,0)</f>
        <v>0</v>
      </c>
      <c r="BI548" s="217">
        <f>IF(N548="nulová",J548,0)</f>
        <v>0</v>
      </c>
      <c r="BJ548" s="18" t="s">
        <v>77</v>
      </c>
      <c r="BK548" s="217">
        <f>ROUND(I548*H548,2)</f>
        <v>0</v>
      </c>
      <c r="BL548" s="18" t="s">
        <v>246</v>
      </c>
      <c r="BM548" s="216" t="s">
        <v>963</v>
      </c>
    </row>
    <row r="549" s="13" customFormat="1">
      <c r="A549" s="13"/>
      <c r="B549" s="218"/>
      <c r="C549" s="219"/>
      <c r="D549" s="220" t="s">
        <v>151</v>
      </c>
      <c r="E549" s="221" t="s">
        <v>19</v>
      </c>
      <c r="F549" s="222" t="s">
        <v>964</v>
      </c>
      <c r="G549" s="219"/>
      <c r="H549" s="223">
        <v>2.7000000000000002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29" t="s">
        <v>151</v>
      </c>
      <c r="AU549" s="229" t="s">
        <v>79</v>
      </c>
      <c r="AV549" s="13" t="s">
        <v>79</v>
      </c>
      <c r="AW549" s="13" t="s">
        <v>31</v>
      </c>
      <c r="AX549" s="13" t="s">
        <v>77</v>
      </c>
      <c r="AY549" s="229" t="s">
        <v>142</v>
      </c>
    </row>
    <row r="550" s="2" customFormat="1" ht="16.5" customHeight="1">
      <c r="A550" s="39"/>
      <c r="B550" s="40"/>
      <c r="C550" s="241" t="s">
        <v>965</v>
      </c>
      <c r="D550" s="241" t="s">
        <v>223</v>
      </c>
      <c r="E550" s="242" t="s">
        <v>928</v>
      </c>
      <c r="F550" s="243" t="s">
        <v>929</v>
      </c>
      <c r="G550" s="244" t="s">
        <v>147</v>
      </c>
      <c r="H550" s="245">
        <v>0.44600000000000001</v>
      </c>
      <c r="I550" s="246"/>
      <c r="J550" s="247">
        <f>ROUND(I550*H550,2)</f>
        <v>0</v>
      </c>
      <c r="K550" s="243" t="s">
        <v>148</v>
      </c>
      <c r="L550" s="248"/>
      <c r="M550" s="249" t="s">
        <v>19</v>
      </c>
      <c r="N550" s="250" t="s">
        <v>40</v>
      </c>
      <c r="O550" s="85"/>
      <c r="P550" s="214">
        <f>O550*H550</f>
        <v>0</v>
      </c>
      <c r="Q550" s="214">
        <v>0.0118</v>
      </c>
      <c r="R550" s="214">
        <f>Q550*H550</f>
        <v>0.0052627999999999998</v>
      </c>
      <c r="S550" s="214">
        <v>0</v>
      </c>
      <c r="T550" s="215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16" t="s">
        <v>344</v>
      </c>
      <c r="AT550" s="216" t="s">
        <v>223</v>
      </c>
      <c r="AU550" s="216" t="s">
        <v>79</v>
      </c>
      <c r="AY550" s="18" t="s">
        <v>142</v>
      </c>
      <c r="BE550" s="217">
        <f>IF(N550="základní",J550,0)</f>
        <v>0</v>
      </c>
      <c r="BF550" s="217">
        <f>IF(N550="snížená",J550,0)</f>
        <v>0</v>
      </c>
      <c r="BG550" s="217">
        <f>IF(N550="zákl. přenesená",J550,0)</f>
        <v>0</v>
      </c>
      <c r="BH550" s="217">
        <f>IF(N550="sníž. přenesená",J550,0)</f>
        <v>0</v>
      </c>
      <c r="BI550" s="217">
        <f>IF(N550="nulová",J550,0)</f>
        <v>0</v>
      </c>
      <c r="BJ550" s="18" t="s">
        <v>77</v>
      </c>
      <c r="BK550" s="217">
        <f>ROUND(I550*H550,2)</f>
        <v>0</v>
      </c>
      <c r="BL550" s="18" t="s">
        <v>246</v>
      </c>
      <c r="BM550" s="216" t="s">
        <v>966</v>
      </c>
    </row>
    <row r="551" s="13" customFormat="1">
      <c r="A551" s="13"/>
      <c r="B551" s="218"/>
      <c r="C551" s="219"/>
      <c r="D551" s="220" t="s">
        <v>151</v>
      </c>
      <c r="E551" s="219"/>
      <c r="F551" s="222" t="s">
        <v>967</v>
      </c>
      <c r="G551" s="219"/>
      <c r="H551" s="223">
        <v>0.44600000000000001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29" t="s">
        <v>151</v>
      </c>
      <c r="AU551" s="229" t="s">
        <v>79</v>
      </c>
      <c r="AV551" s="13" t="s">
        <v>79</v>
      </c>
      <c r="AW551" s="13" t="s">
        <v>4</v>
      </c>
      <c r="AX551" s="13" t="s">
        <v>77</v>
      </c>
      <c r="AY551" s="229" t="s">
        <v>142</v>
      </c>
    </row>
    <row r="552" s="2" customFormat="1" ht="21.75" customHeight="1">
      <c r="A552" s="39"/>
      <c r="B552" s="40"/>
      <c r="C552" s="205" t="s">
        <v>968</v>
      </c>
      <c r="D552" s="205" t="s">
        <v>144</v>
      </c>
      <c r="E552" s="206" t="s">
        <v>969</v>
      </c>
      <c r="F552" s="207" t="s">
        <v>970</v>
      </c>
      <c r="G552" s="208" t="s">
        <v>147</v>
      </c>
      <c r="H552" s="209">
        <v>45.706000000000003</v>
      </c>
      <c r="I552" s="210"/>
      <c r="J552" s="211">
        <f>ROUND(I552*H552,2)</f>
        <v>0</v>
      </c>
      <c r="K552" s="207" t="s">
        <v>148</v>
      </c>
      <c r="L552" s="45"/>
      <c r="M552" s="212" t="s">
        <v>19</v>
      </c>
      <c r="N552" s="213" t="s">
        <v>40</v>
      </c>
      <c r="O552" s="85"/>
      <c r="P552" s="214">
        <f>O552*H552</f>
        <v>0</v>
      </c>
      <c r="Q552" s="214">
        <v>0.0050000000000000001</v>
      </c>
      <c r="R552" s="214">
        <f>Q552*H552</f>
        <v>0.22853000000000001</v>
      </c>
      <c r="S552" s="214">
        <v>0</v>
      </c>
      <c r="T552" s="215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16" t="s">
        <v>246</v>
      </c>
      <c r="AT552" s="216" t="s">
        <v>144</v>
      </c>
      <c r="AU552" s="216" t="s">
        <v>79</v>
      </c>
      <c r="AY552" s="18" t="s">
        <v>142</v>
      </c>
      <c r="BE552" s="217">
        <f>IF(N552="základní",J552,0)</f>
        <v>0</v>
      </c>
      <c r="BF552" s="217">
        <f>IF(N552="snížená",J552,0)</f>
        <v>0</v>
      </c>
      <c r="BG552" s="217">
        <f>IF(N552="zákl. přenesená",J552,0)</f>
        <v>0</v>
      </c>
      <c r="BH552" s="217">
        <f>IF(N552="sníž. přenesená",J552,0)</f>
        <v>0</v>
      </c>
      <c r="BI552" s="217">
        <f>IF(N552="nulová",J552,0)</f>
        <v>0</v>
      </c>
      <c r="BJ552" s="18" t="s">
        <v>77</v>
      </c>
      <c r="BK552" s="217">
        <f>ROUND(I552*H552,2)</f>
        <v>0</v>
      </c>
      <c r="BL552" s="18" t="s">
        <v>246</v>
      </c>
      <c r="BM552" s="216" t="s">
        <v>971</v>
      </c>
    </row>
    <row r="553" s="13" customFormat="1">
      <c r="A553" s="13"/>
      <c r="B553" s="218"/>
      <c r="C553" s="219"/>
      <c r="D553" s="220" t="s">
        <v>151</v>
      </c>
      <c r="E553" s="221" t="s">
        <v>19</v>
      </c>
      <c r="F553" s="222" t="s">
        <v>918</v>
      </c>
      <c r="G553" s="219"/>
      <c r="H553" s="223">
        <v>6.9050000000000002</v>
      </c>
      <c r="I553" s="224"/>
      <c r="J553" s="219"/>
      <c r="K553" s="219"/>
      <c r="L553" s="225"/>
      <c r="M553" s="226"/>
      <c r="N553" s="227"/>
      <c r="O553" s="227"/>
      <c r="P553" s="227"/>
      <c r="Q553" s="227"/>
      <c r="R553" s="227"/>
      <c r="S553" s="227"/>
      <c r="T553" s="22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29" t="s">
        <v>151</v>
      </c>
      <c r="AU553" s="229" t="s">
        <v>79</v>
      </c>
      <c r="AV553" s="13" t="s">
        <v>79</v>
      </c>
      <c r="AW553" s="13" t="s">
        <v>31</v>
      </c>
      <c r="AX553" s="13" t="s">
        <v>69</v>
      </c>
      <c r="AY553" s="229" t="s">
        <v>142</v>
      </c>
    </row>
    <row r="554" s="13" customFormat="1">
      <c r="A554" s="13"/>
      <c r="B554" s="218"/>
      <c r="C554" s="219"/>
      <c r="D554" s="220" t="s">
        <v>151</v>
      </c>
      <c r="E554" s="221" t="s">
        <v>19</v>
      </c>
      <c r="F554" s="222" t="s">
        <v>972</v>
      </c>
      <c r="G554" s="219"/>
      <c r="H554" s="223">
        <v>5.524</v>
      </c>
      <c r="I554" s="224"/>
      <c r="J554" s="219"/>
      <c r="K554" s="219"/>
      <c r="L554" s="225"/>
      <c r="M554" s="226"/>
      <c r="N554" s="227"/>
      <c r="O554" s="227"/>
      <c r="P554" s="227"/>
      <c r="Q554" s="227"/>
      <c r="R554" s="227"/>
      <c r="S554" s="227"/>
      <c r="T554" s="22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29" t="s">
        <v>151</v>
      </c>
      <c r="AU554" s="229" t="s">
        <v>79</v>
      </c>
      <c r="AV554" s="13" t="s">
        <v>79</v>
      </c>
      <c r="AW554" s="13" t="s">
        <v>31</v>
      </c>
      <c r="AX554" s="13" t="s">
        <v>69</v>
      </c>
      <c r="AY554" s="229" t="s">
        <v>142</v>
      </c>
    </row>
    <row r="555" s="13" customFormat="1">
      <c r="A555" s="13"/>
      <c r="B555" s="218"/>
      <c r="C555" s="219"/>
      <c r="D555" s="220" t="s">
        <v>151</v>
      </c>
      <c r="E555" s="221" t="s">
        <v>19</v>
      </c>
      <c r="F555" s="222" t="s">
        <v>973</v>
      </c>
      <c r="G555" s="219"/>
      <c r="H555" s="223">
        <v>19.029</v>
      </c>
      <c r="I555" s="224"/>
      <c r="J555" s="219"/>
      <c r="K555" s="219"/>
      <c r="L555" s="225"/>
      <c r="M555" s="226"/>
      <c r="N555" s="227"/>
      <c r="O555" s="227"/>
      <c r="P555" s="227"/>
      <c r="Q555" s="227"/>
      <c r="R555" s="227"/>
      <c r="S555" s="227"/>
      <c r="T555" s="22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29" t="s">
        <v>151</v>
      </c>
      <c r="AU555" s="229" t="s">
        <v>79</v>
      </c>
      <c r="AV555" s="13" t="s">
        <v>79</v>
      </c>
      <c r="AW555" s="13" t="s">
        <v>31</v>
      </c>
      <c r="AX555" s="13" t="s">
        <v>69</v>
      </c>
      <c r="AY555" s="229" t="s">
        <v>142</v>
      </c>
    </row>
    <row r="556" s="13" customFormat="1">
      <c r="A556" s="13"/>
      <c r="B556" s="218"/>
      <c r="C556" s="219"/>
      <c r="D556" s="220" t="s">
        <v>151</v>
      </c>
      <c r="E556" s="221" t="s">
        <v>19</v>
      </c>
      <c r="F556" s="222" t="s">
        <v>920</v>
      </c>
      <c r="G556" s="219"/>
      <c r="H556" s="223">
        <v>11.048</v>
      </c>
      <c r="I556" s="224"/>
      <c r="J556" s="219"/>
      <c r="K556" s="219"/>
      <c r="L556" s="225"/>
      <c r="M556" s="226"/>
      <c r="N556" s="227"/>
      <c r="O556" s="227"/>
      <c r="P556" s="227"/>
      <c r="Q556" s="227"/>
      <c r="R556" s="227"/>
      <c r="S556" s="227"/>
      <c r="T556" s="22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29" t="s">
        <v>151</v>
      </c>
      <c r="AU556" s="229" t="s">
        <v>79</v>
      </c>
      <c r="AV556" s="13" t="s">
        <v>79</v>
      </c>
      <c r="AW556" s="13" t="s">
        <v>31</v>
      </c>
      <c r="AX556" s="13" t="s">
        <v>69</v>
      </c>
      <c r="AY556" s="229" t="s">
        <v>142</v>
      </c>
    </row>
    <row r="557" s="13" customFormat="1">
      <c r="A557" s="13"/>
      <c r="B557" s="218"/>
      <c r="C557" s="219"/>
      <c r="D557" s="220" t="s">
        <v>151</v>
      </c>
      <c r="E557" s="221" t="s">
        <v>19</v>
      </c>
      <c r="F557" s="222" t="s">
        <v>921</v>
      </c>
      <c r="G557" s="219"/>
      <c r="H557" s="223">
        <v>3.2000000000000002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29" t="s">
        <v>151</v>
      </c>
      <c r="AU557" s="229" t="s">
        <v>79</v>
      </c>
      <c r="AV557" s="13" t="s">
        <v>79</v>
      </c>
      <c r="AW557" s="13" t="s">
        <v>31</v>
      </c>
      <c r="AX557" s="13" t="s">
        <v>69</v>
      </c>
      <c r="AY557" s="229" t="s">
        <v>142</v>
      </c>
    </row>
    <row r="558" s="14" customFormat="1">
      <c r="A558" s="14"/>
      <c r="B558" s="230"/>
      <c r="C558" s="231"/>
      <c r="D558" s="220" t="s">
        <v>151</v>
      </c>
      <c r="E558" s="232" t="s">
        <v>19</v>
      </c>
      <c r="F558" s="233" t="s">
        <v>174</v>
      </c>
      <c r="G558" s="231"/>
      <c r="H558" s="234">
        <v>45.706000000000003</v>
      </c>
      <c r="I558" s="235"/>
      <c r="J558" s="231"/>
      <c r="K558" s="231"/>
      <c r="L558" s="236"/>
      <c r="M558" s="237"/>
      <c r="N558" s="238"/>
      <c r="O558" s="238"/>
      <c r="P558" s="238"/>
      <c r="Q558" s="238"/>
      <c r="R558" s="238"/>
      <c r="S558" s="238"/>
      <c r="T558" s="239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0" t="s">
        <v>151</v>
      </c>
      <c r="AU558" s="240" t="s">
        <v>79</v>
      </c>
      <c r="AV558" s="14" t="s">
        <v>149</v>
      </c>
      <c r="AW558" s="14" t="s">
        <v>31</v>
      </c>
      <c r="AX558" s="14" t="s">
        <v>77</v>
      </c>
      <c r="AY558" s="240" t="s">
        <v>142</v>
      </c>
    </row>
    <row r="559" s="2" customFormat="1" ht="16.5" customHeight="1">
      <c r="A559" s="39"/>
      <c r="B559" s="40"/>
      <c r="C559" s="241" t="s">
        <v>974</v>
      </c>
      <c r="D559" s="241" t="s">
        <v>223</v>
      </c>
      <c r="E559" s="242" t="s">
        <v>975</v>
      </c>
      <c r="F559" s="243" t="s">
        <v>976</v>
      </c>
      <c r="G559" s="244" t="s">
        <v>147</v>
      </c>
      <c r="H559" s="245">
        <v>50.277000000000001</v>
      </c>
      <c r="I559" s="246"/>
      <c r="J559" s="247">
        <f>ROUND(I559*H559,2)</f>
        <v>0</v>
      </c>
      <c r="K559" s="243" t="s">
        <v>19</v>
      </c>
      <c r="L559" s="248"/>
      <c r="M559" s="249" t="s">
        <v>19</v>
      </c>
      <c r="N559" s="250" t="s">
        <v>40</v>
      </c>
      <c r="O559" s="85"/>
      <c r="P559" s="214">
        <f>O559*H559</f>
        <v>0</v>
      </c>
      <c r="Q559" s="214">
        <v>0.017999999999999999</v>
      </c>
      <c r="R559" s="214">
        <f>Q559*H559</f>
        <v>0.90498599999999996</v>
      </c>
      <c r="S559" s="214">
        <v>0</v>
      </c>
      <c r="T559" s="215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16" t="s">
        <v>344</v>
      </c>
      <c r="AT559" s="216" t="s">
        <v>223</v>
      </c>
      <c r="AU559" s="216" t="s">
        <v>79</v>
      </c>
      <c r="AY559" s="18" t="s">
        <v>142</v>
      </c>
      <c r="BE559" s="217">
        <f>IF(N559="základní",J559,0)</f>
        <v>0</v>
      </c>
      <c r="BF559" s="217">
        <f>IF(N559="snížená",J559,0)</f>
        <v>0</v>
      </c>
      <c r="BG559" s="217">
        <f>IF(N559="zákl. přenesená",J559,0)</f>
        <v>0</v>
      </c>
      <c r="BH559" s="217">
        <f>IF(N559="sníž. přenesená",J559,0)</f>
        <v>0</v>
      </c>
      <c r="BI559" s="217">
        <f>IF(N559="nulová",J559,0)</f>
        <v>0</v>
      </c>
      <c r="BJ559" s="18" t="s">
        <v>77</v>
      </c>
      <c r="BK559" s="217">
        <f>ROUND(I559*H559,2)</f>
        <v>0</v>
      </c>
      <c r="BL559" s="18" t="s">
        <v>246</v>
      </c>
      <c r="BM559" s="216" t="s">
        <v>977</v>
      </c>
    </row>
    <row r="560" s="13" customFormat="1">
      <c r="A560" s="13"/>
      <c r="B560" s="218"/>
      <c r="C560" s="219"/>
      <c r="D560" s="220" t="s">
        <v>151</v>
      </c>
      <c r="E560" s="219"/>
      <c r="F560" s="222" t="s">
        <v>978</v>
      </c>
      <c r="G560" s="219"/>
      <c r="H560" s="223">
        <v>50.277000000000001</v>
      </c>
      <c r="I560" s="224"/>
      <c r="J560" s="219"/>
      <c r="K560" s="219"/>
      <c r="L560" s="225"/>
      <c r="M560" s="226"/>
      <c r="N560" s="227"/>
      <c r="O560" s="227"/>
      <c r="P560" s="227"/>
      <c r="Q560" s="227"/>
      <c r="R560" s="227"/>
      <c r="S560" s="227"/>
      <c r="T560" s="22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29" t="s">
        <v>151</v>
      </c>
      <c r="AU560" s="229" t="s">
        <v>79</v>
      </c>
      <c r="AV560" s="13" t="s">
        <v>79</v>
      </c>
      <c r="AW560" s="13" t="s">
        <v>4</v>
      </c>
      <c r="AX560" s="13" t="s">
        <v>77</v>
      </c>
      <c r="AY560" s="229" t="s">
        <v>142</v>
      </c>
    </row>
    <row r="561" s="2" customFormat="1" ht="21.75" customHeight="1">
      <c r="A561" s="39"/>
      <c r="B561" s="40"/>
      <c r="C561" s="205" t="s">
        <v>979</v>
      </c>
      <c r="D561" s="205" t="s">
        <v>144</v>
      </c>
      <c r="E561" s="206" t="s">
        <v>980</v>
      </c>
      <c r="F561" s="207" t="s">
        <v>981</v>
      </c>
      <c r="G561" s="208" t="s">
        <v>147</v>
      </c>
      <c r="H561" s="209">
        <v>33.582000000000001</v>
      </c>
      <c r="I561" s="210"/>
      <c r="J561" s="211">
        <f>ROUND(I561*H561,2)</f>
        <v>0</v>
      </c>
      <c r="K561" s="207" t="s">
        <v>148</v>
      </c>
      <c r="L561" s="45"/>
      <c r="M561" s="212" t="s">
        <v>19</v>
      </c>
      <c r="N561" s="213" t="s">
        <v>40</v>
      </c>
      <c r="O561" s="85"/>
      <c r="P561" s="214">
        <f>O561*H561</f>
        <v>0</v>
      </c>
      <c r="Q561" s="214">
        <v>0</v>
      </c>
      <c r="R561" s="214">
        <f>Q561*H561</f>
        <v>0</v>
      </c>
      <c r="S561" s="214">
        <v>0</v>
      </c>
      <c r="T561" s="215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16" t="s">
        <v>246</v>
      </c>
      <c r="AT561" s="216" t="s">
        <v>144</v>
      </c>
      <c r="AU561" s="216" t="s">
        <v>79</v>
      </c>
      <c r="AY561" s="18" t="s">
        <v>142</v>
      </c>
      <c r="BE561" s="217">
        <f>IF(N561="základní",J561,0)</f>
        <v>0</v>
      </c>
      <c r="BF561" s="217">
        <f>IF(N561="snížená",J561,0)</f>
        <v>0</v>
      </c>
      <c r="BG561" s="217">
        <f>IF(N561="zákl. přenesená",J561,0)</f>
        <v>0</v>
      </c>
      <c r="BH561" s="217">
        <f>IF(N561="sníž. přenesená",J561,0)</f>
        <v>0</v>
      </c>
      <c r="BI561" s="217">
        <f>IF(N561="nulová",J561,0)</f>
        <v>0</v>
      </c>
      <c r="BJ561" s="18" t="s">
        <v>77</v>
      </c>
      <c r="BK561" s="217">
        <f>ROUND(I561*H561,2)</f>
        <v>0</v>
      </c>
      <c r="BL561" s="18" t="s">
        <v>246</v>
      </c>
      <c r="BM561" s="216" t="s">
        <v>982</v>
      </c>
    </row>
    <row r="562" s="13" customFormat="1">
      <c r="A562" s="13"/>
      <c r="B562" s="218"/>
      <c r="C562" s="219"/>
      <c r="D562" s="220" t="s">
        <v>151</v>
      </c>
      <c r="E562" s="221" t="s">
        <v>19</v>
      </c>
      <c r="F562" s="222" t="s">
        <v>918</v>
      </c>
      <c r="G562" s="219"/>
      <c r="H562" s="223">
        <v>6.9050000000000002</v>
      </c>
      <c r="I562" s="224"/>
      <c r="J562" s="219"/>
      <c r="K562" s="219"/>
      <c r="L562" s="225"/>
      <c r="M562" s="226"/>
      <c r="N562" s="227"/>
      <c r="O562" s="227"/>
      <c r="P562" s="227"/>
      <c r="Q562" s="227"/>
      <c r="R562" s="227"/>
      <c r="S562" s="227"/>
      <c r="T562" s="228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29" t="s">
        <v>151</v>
      </c>
      <c r="AU562" s="229" t="s">
        <v>79</v>
      </c>
      <c r="AV562" s="13" t="s">
        <v>79</v>
      </c>
      <c r="AW562" s="13" t="s">
        <v>31</v>
      </c>
      <c r="AX562" s="13" t="s">
        <v>69</v>
      </c>
      <c r="AY562" s="229" t="s">
        <v>142</v>
      </c>
    </row>
    <row r="563" s="13" customFormat="1">
      <c r="A563" s="13"/>
      <c r="B563" s="218"/>
      <c r="C563" s="219"/>
      <c r="D563" s="220" t="s">
        <v>151</v>
      </c>
      <c r="E563" s="221" t="s">
        <v>19</v>
      </c>
      <c r="F563" s="222" t="s">
        <v>919</v>
      </c>
      <c r="G563" s="219"/>
      <c r="H563" s="223">
        <v>12.429</v>
      </c>
      <c r="I563" s="224"/>
      <c r="J563" s="219"/>
      <c r="K563" s="219"/>
      <c r="L563" s="225"/>
      <c r="M563" s="226"/>
      <c r="N563" s="227"/>
      <c r="O563" s="227"/>
      <c r="P563" s="227"/>
      <c r="Q563" s="227"/>
      <c r="R563" s="227"/>
      <c r="S563" s="227"/>
      <c r="T563" s="22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29" t="s">
        <v>151</v>
      </c>
      <c r="AU563" s="229" t="s">
        <v>79</v>
      </c>
      <c r="AV563" s="13" t="s">
        <v>79</v>
      </c>
      <c r="AW563" s="13" t="s">
        <v>31</v>
      </c>
      <c r="AX563" s="13" t="s">
        <v>69</v>
      </c>
      <c r="AY563" s="229" t="s">
        <v>142</v>
      </c>
    </row>
    <row r="564" s="13" customFormat="1">
      <c r="A564" s="13"/>
      <c r="B564" s="218"/>
      <c r="C564" s="219"/>
      <c r="D564" s="220" t="s">
        <v>151</v>
      </c>
      <c r="E564" s="221" t="s">
        <v>19</v>
      </c>
      <c r="F564" s="222" t="s">
        <v>920</v>
      </c>
      <c r="G564" s="219"/>
      <c r="H564" s="223">
        <v>11.048</v>
      </c>
      <c r="I564" s="224"/>
      <c r="J564" s="219"/>
      <c r="K564" s="219"/>
      <c r="L564" s="225"/>
      <c r="M564" s="226"/>
      <c r="N564" s="227"/>
      <c r="O564" s="227"/>
      <c r="P564" s="227"/>
      <c r="Q564" s="227"/>
      <c r="R564" s="227"/>
      <c r="S564" s="227"/>
      <c r="T564" s="22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29" t="s">
        <v>151</v>
      </c>
      <c r="AU564" s="229" t="s">
        <v>79</v>
      </c>
      <c r="AV564" s="13" t="s">
        <v>79</v>
      </c>
      <c r="AW564" s="13" t="s">
        <v>31</v>
      </c>
      <c r="AX564" s="13" t="s">
        <v>69</v>
      </c>
      <c r="AY564" s="229" t="s">
        <v>142</v>
      </c>
    </row>
    <row r="565" s="13" customFormat="1">
      <c r="A565" s="13"/>
      <c r="B565" s="218"/>
      <c r="C565" s="219"/>
      <c r="D565" s="220" t="s">
        <v>151</v>
      </c>
      <c r="E565" s="221" t="s">
        <v>19</v>
      </c>
      <c r="F565" s="222" t="s">
        <v>921</v>
      </c>
      <c r="G565" s="219"/>
      <c r="H565" s="223">
        <v>3.2000000000000002</v>
      </c>
      <c r="I565" s="224"/>
      <c r="J565" s="219"/>
      <c r="K565" s="219"/>
      <c r="L565" s="225"/>
      <c r="M565" s="226"/>
      <c r="N565" s="227"/>
      <c r="O565" s="227"/>
      <c r="P565" s="227"/>
      <c r="Q565" s="227"/>
      <c r="R565" s="227"/>
      <c r="S565" s="227"/>
      <c r="T565" s="22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29" t="s">
        <v>151</v>
      </c>
      <c r="AU565" s="229" t="s">
        <v>79</v>
      </c>
      <c r="AV565" s="13" t="s">
        <v>79</v>
      </c>
      <c r="AW565" s="13" t="s">
        <v>31</v>
      </c>
      <c r="AX565" s="13" t="s">
        <v>69</v>
      </c>
      <c r="AY565" s="229" t="s">
        <v>142</v>
      </c>
    </row>
    <row r="566" s="14" customFormat="1">
      <c r="A566" s="14"/>
      <c r="B566" s="230"/>
      <c r="C566" s="231"/>
      <c r="D566" s="220" t="s">
        <v>151</v>
      </c>
      <c r="E566" s="232" t="s">
        <v>19</v>
      </c>
      <c r="F566" s="233" t="s">
        <v>174</v>
      </c>
      <c r="G566" s="231"/>
      <c r="H566" s="234">
        <v>33.582000000000001</v>
      </c>
      <c r="I566" s="235"/>
      <c r="J566" s="231"/>
      <c r="K566" s="231"/>
      <c r="L566" s="236"/>
      <c r="M566" s="237"/>
      <c r="N566" s="238"/>
      <c r="O566" s="238"/>
      <c r="P566" s="238"/>
      <c r="Q566" s="238"/>
      <c r="R566" s="238"/>
      <c r="S566" s="238"/>
      <c r="T566" s="23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0" t="s">
        <v>151</v>
      </c>
      <c r="AU566" s="240" t="s">
        <v>79</v>
      </c>
      <c r="AV566" s="14" t="s">
        <v>149</v>
      </c>
      <c r="AW566" s="14" t="s">
        <v>31</v>
      </c>
      <c r="AX566" s="14" t="s">
        <v>77</v>
      </c>
      <c r="AY566" s="240" t="s">
        <v>142</v>
      </c>
    </row>
    <row r="567" s="2" customFormat="1">
      <c r="A567" s="39"/>
      <c r="B567" s="40"/>
      <c r="C567" s="205" t="s">
        <v>983</v>
      </c>
      <c r="D567" s="205" t="s">
        <v>144</v>
      </c>
      <c r="E567" s="206" t="s">
        <v>984</v>
      </c>
      <c r="F567" s="207" t="s">
        <v>985</v>
      </c>
      <c r="G567" s="208" t="s">
        <v>190</v>
      </c>
      <c r="H567" s="209">
        <v>3.2240000000000002</v>
      </c>
      <c r="I567" s="210"/>
      <c r="J567" s="211">
        <f>ROUND(I567*H567,2)</f>
        <v>0</v>
      </c>
      <c r="K567" s="207" t="s">
        <v>148</v>
      </c>
      <c r="L567" s="45"/>
      <c r="M567" s="212" t="s">
        <v>19</v>
      </c>
      <c r="N567" s="213" t="s">
        <v>40</v>
      </c>
      <c r="O567" s="85"/>
      <c r="P567" s="214">
        <f>O567*H567</f>
        <v>0</v>
      </c>
      <c r="Q567" s="214">
        <v>0</v>
      </c>
      <c r="R567" s="214">
        <f>Q567*H567</f>
        <v>0</v>
      </c>
      <c r="S567" s="214">
        <v>0</v>
      </c>
      <c r="T567" s="215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16" t="s">
        <v>246</v>
      </c>
      <c r="AT567" s="216" t="s">
        <v>144</v>
      </c>
      <c r="AU567" s="216" t="s">
        <v>79</v>
      </c>
      <c r="AY567" s="18" t="s">
        <v>142</v>
      </c>
      <c r="BE567" s="217">
        <f>IF(N567="základní",J567,0)</f>
        <v>0</v>
      </c>
      <c r="BF567" s="217">
        <f>IF(N567="snížená",J567,0)</f>
        <v>0</v>
      </c>
      <c r="BG567" s="217">
        <f>IF(N567="zákl. přenesená",J567,0)</f>
        <v>0</v>
      </c>
      <c r="BH567" s="217">
        <f>IF(N567="sníž. přenesená",J567,0)</f>
        <v>0</v>
      </c>
      <c r="BI567" s="217">
        <f>IF(N567="nulová",J567,0)</f>
        <v>0</v>
      </c>
      <c r="BJ567" s="18" t="s">
        <v>77</v>
      </c>
      <c r="BK567" s="217">
        <f>ROUND(I567*H567,2)</f>
        <v>0</v>
      </c>
      <c r="BL567" s="18" t="s">
        <v>246</v>
      </c>
      <c r="BM567" s="216" t="s">
        <v>986</v>
      </c>
    </row>
    <row r="568" s="12" customFormat="1" ht="22.8" customHeight="1">
      <c r="A568" s="12"/>
      <c r="B568" s="189"/>
      <c r="C568" s="190"/>
      <c r="D568" s="191" t="s">
        <v>68</v>
      </c>
      <c r="E568" s="203" t="s">
        <v>987</v>
      </c>
      <c r="F568" s="203" t="s">
        <v>988</v>
      </c>
      <c r="G568" s="190"/>
      <c r="H568" s="190"/>
      <c r="I568" s="193"/>
      <c r="J568" s="204">
        <f>BK568</f>
        <v>0</v>
      </c>
      <c r="K568" s="190"/>
      <c r="L568" s="195"/>
      <c r="M568" s="196"/>
      <c r="N568" s="197"/>
      <c r="O568" s="197"/>
      <c r="P568" s="198">
        <f>SUM(P569:P580)</f>
        <v>0</v>
      </c>
      <c r="Q568" s="197"/>
      <c r="R568" s="198">
        <f>SUM(R569:R580)</f>
        <v>0.022575000000000001</v>
      </c>
      <c r="S568" s="197"/>
      <c r="T568" s="199">
        <f>SUM(T569:T580)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00" t="s">
        <v>79</v>
      </c>
      <c r="AT568" s="201" t="s">
        <v>68</v>
      </c>
      <c r="AU568" s="201" t="s">
        <v>77</v>
      </c>
      <c r="AY568" s="200" t="s">
        <v>142</v>
      </c>
      <c r="BK568" s="202">
        <f>SUM(BK569:BK580)</f>
        <v>0</v>
      </c>
    </row>
    <row r="569" s="2" customFormat="1" ht="16.5" customHeight="1">
      <c r="A569" s="39"/>
      <c r="B569" s="40"/>
      <c r="C569" s="205" t="s">
        <v>989</v>
      </c>
      <c r="D569" s="205" t="s">
        <v>144</v>
      </c>
      <c r="E569" s="206" t="s">
        <v>990</v>
      </c>
      <c r="F569" s="207" t="s">
        <v>991</v>
      </c>
      <c r="G569" s="208" t="s">
        <v>147</v>
      </c>
      <c r="H569" s="209">
        <v>53.75</v>
      </c>
      <c r="I569" s="210"/>
      <c r="J569" s="211">
        <f>ROUND(I569*H569,2)</f>
        <v>0</v>
      </c>
      <c r="K569" s="207" t="s">
        <v>148</v>
      </c>
      <c r="L569" s="45"/>
      <c r="M569" s="212" t="s">
        <v>19</v>
      </c>
      <c r="N569" s="213" t="s">
        <v>40</v>
      </c>
      <c r="O569" s="85"/>
      <c r="P569" s="214">
        <f>O569*H569</f>
        <v>0</v>
      </c>
      <c r="Q569" s="214">
        <v>0.00012999999999999999</v>
      </c>
      <c r="R569" s="214">
        <f>Q569*H569</f>
        <v>0.0069874999999999998</v>
      </c>
      <c r="S569" s="214">
        <v>0</v>
      </c>
      <c r="T569" s="215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16" t="s">
        <v>246</v>
      </c>
      <c r="AT569" s="216" t="s">
        <v>144</v>
      </c>
      <c r="AU569" s="216" t="s">
        <v>79</v>
      </c>
      <c r="AY569" s="18" t="s">
        <v>142</v>
      </c>
      <c r="BE569" s="217">
        <f>IF(N569="základní",J569,0)</f>
        <v>0</v>
      </c>
      <c r="BF569" s="217">
        <f>IF(N569="snížená",J569,0)</f>
        <v>0</v>
      </c>
      <c r="BG569" s="217">
        <f>IF(N569="zákl. přenesená",J569,0)</f>
        <v>0</v>
      </c>
      <c r="BH569" s="217">
        <f>IF(N569="sníž. přenesená",J569,0)</f>
        <v>0</v>
      </c>
      <c r="BI569" s="217">
        <f>IF(N569="nulová",J569,0)</f>
        <v>0</v>
      </c>
      <c r="BJ569" s="18" t="s">
        <v>77</v>
      </c>
      <c r="BK569" s="217">
        <f>ROUND(I569*H569,2)</f>
        <v>0</v>
      </c>
      <c r="BL569" s="18" t="s">
        <v>246</v>
      </c>
      <c r="BM569" s="216" t="s">
        <v>992</v>
      </c>
    </row>
    <row r="570" s="13" customFormat="1">
      <c r="A570" s="13"/>
      <c r="B570" s="218"/>
      <c r="C570" s="219"/>
      <c r="D570" s="220" t="s">
        <v>151</v>
      </c>
      <c r="E570" s="221" t="s">
        <v>19</v>
      </c>
      <c r="F570" s="222" t="s">
        <v>993</v>
      </c>
      <c r="G570" s="219"/>
      <c r="H570" s="223">
        <v>29.859999999999999</v>
      </c>
      <c r="I570" s="224"/>
      <c r="J570" s="219"/>
      <c r="K570" s="219"/>
      <c r="L570" s="225"/>
      <c r="M570" s="226"/>
      <c r="N570" s="227"/>
      <c r="O570" s="227"/>
      <c r="P570" s="227"/>
      <c r="Q570" s="227"/>
      <c r="R570" s="227"/>
      <c r="S570" s="227"/>
      <c r="T570" s="22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29" t="s">
        <v>151</v>
      </c>
      <c r="AU570" s="229" t="s">
        <v>79</v>
      </c>
      <c r="AV570" s="13" t="s">
        <v>79</v>
      </c>
      <c r="AW570" s="13" t="s">
        <v>31</v>
      </c>
      <c r="AX570" s="13" t="s">
        <v>69</v>
      </c>
      <c r="AY570" s="229" t="s">
        <v>142</v>
      </c>
    </row>
    <row r="571" s="13" customFormat="1">
      <c r="A571" s="13"/>
      <c r="B571" s="218"/>
      <c r="C571" s="219"/>
      <c r="D571" s="220" t="s">
        <v>151</v>
      </c>
      <c r="E571" s="221" t="s">
        <v>19</v>
      </c>
      <c r="F571" s="222" t="s">
        <v>994</v>
      </c>
      <c r="G571" s="219"/>
      <c r="H571" s="223">
        <v>9</v>
      </c>
      <c r="I571" s="224"/>
      <c r="J571" s="219"/>
      <c r="K571" s="219"/>
      <c r="L571" s="225"/>
      <c r="M571" s="226"/>
      <c r="N571" s="227"/>
      <c r="O571" s="227"/>
      <c r="P571" s="227"/>
      <c r="Q571" s="227"/>
      <c r="R571" s="227"/>
      <c r="S571" s="227"/>
      <c r="T571" s="22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29" t="s">
        <v>151</v>
      </c>
      <c r="AU571" s="229" t="s">
        <v>79</v>
      </c>
      <c r="AV571" s="13" t="s">
        <v>79</v>
      </c>
      <c r="AW571" s="13" t="s">
        <v>31</v>
      </c>
      <c r="AX571" s="13" t="s">
        <v>69</v>
      </c>
      <c r="AY571" s="229" t="s">
        <v>142</v>
      </c>
    </row>
    <row r="572" s="13" customFormat="1">
      <c r="A572" s="13"/>
      <c r="B572" s="218"/>
      <c r="C572" s="219"/>
      <c r="D572" s="220" t="s">
        <v>151</v>
      </c>
      <c r="E572" s="221" t="s">
        <v>19</v>
      </c>
      <c r="F572" s="222" t="s">
        <v>995</v>
      </c>
      <c r="G572" s="219"/>
      <c r="H572" s="223">
        <v>10.800000000000001</v>
      </c>
      <c r="I572" s="224"/>
      <c r="J572" s="219"/>
      <c r="K572" s="219"/>
      <c r="L572" s="225"/>
      <c r="M572" s="226"/>
      <c r="N572" s="227"/>
      <c r="O572" s="227"/>
      <c r="P572" s="227"/>
      <c r="Q572" s="227"/>
      <c r="R572" s="227"/>
      <c r="S572" s="227"/>
      <c r="T572" s="22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29" t="s">
        <v>151</v>
      </c>
      <c r="AU572" s="229" t="s">
        <v>79</v>
      </c>
      <c r="AV572" s="13" t="s">
        <v>79</v>
      </c>
      <c r="AW572" s="13" t="s">
        <v>31</v>
      </c>
      <c r="AX572" s="13" t="s">
        <v>69</v>
      </c>
      <c r="AY572" s="229" t="s">
        <v>142</v>
      </c>
    </row>
    <row r="573" s="13" customFormat="1">
      <c r="A573" s="13"/>
      <c r="B573" s="218"/>
      <c r="C573" s="219"/>
      <c r="D573" s="220" t="s">
        <v>151</v>
      </c>
      <c r="E573" s="221" t="s">
        <v>19</v>
      </c>
      <c r="F573" s="222" t="s">
        <v>996</v>
      </c>
      <c r="G573" s="219"/>
      <c r="H573" s="223">
        <v>4.0899999999999999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29" t="s">
        <v>151</v>
      </c>
      <c r="AU573" s="229" t="s">
        <v>79</v>
      </c>
      <c r="AV573" s="13" t="s">
        <v>79</v>
      </c>
      <c r="AW573" s="13" t="s">
        <v>31</v>
      </c>
      <c r="AX573" s="13" t="s">
        <v>69</v>
      </c>
      <c r="AY573" s="229" t="s">
        <v>142</v>
      </c>
    </row>
    <row r="574" s="14" customFormat="1">
      <c r="A574" s="14"/>
      <c r="B574" s="230"/>
      <c r="C574" s="231"/>
      <c r="D574" s="220" t="s">
        <v>151</v>
      </c>
      <c r="E574" s="232" t="s">
        <v>19</v>
      </c>
      <c r="F574" s="233" t="s">
        <v>174</v>
      </c>
      <c r="G574" s="231"/>
      <c r="H574" s="234">
        <v>53.75</v>
      </c>
      <c r="I574" s="235"/>
      <c r="J574" s="231"/>
      <c r="K574" s="231"/>
      <c r="L574" s="236"/>
      <c r="M574" s="237"/>
      <c r="N574" s="238"/>
      <c r="O574" s="238"/>
      <c r="P574" s="238"/>
      <c r="Q574" s="238"/>
      <c r="R574" s="238"/>
      <c r="S574" s="238"/>
      <c r="T574" s="23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0" t="s">
        <v>151</v>
      </c>
      <c r="AU574" s="240" t="s">
        <v>79</v>
      </c>
      <c r="AV574" s="14" t="s">
        <v>149</v>
      </c>
      <c r="AW574" s="14" t="s">
        <v>31</v>
      </c>
      <c r="AX574" s="14" t="s">
        <v>77</v>
      </c>
      <c r="AY574" s="240" t="s">
        <v>142</v>
      </c>
    </row>
    <row r="575" s="2" customFormat="1" ht="16.5" customHeight="1">
      <c r="A575" s="39"/>
      <c r="B575" s="40"/>
      <c r="C575" s="205" t="s">
        <v>997</v>
      </c>
      <c r="D575" s="205" t="s">
        <v>144</v>
      </c>
      <c r="E575" s="206" t="s">
        <v>998</v>
      </c>
      <c r="F575" s="207" t="s">
        <v>999</v>
      </c>
      <c r="G575" s="208" t="s">
        <v>147</v>
      </c>
      <c r="H575" s="209">
        <v>53.75</v>
      </c>
      <c r="I575" s="210"/>
      <c r="J575" s="211">
        <f>ROUND(I575*H575,2)</f>
        <v>0</v>
      </c>
      <c r="K575" s="207" t="s">
        <v>148</v>
      </c>
      <c r="L575" s="45"/>
      <c r="M575" s="212" t="s">
        <v>19</v>
      </c>
      <c r="N575" s="213" t="s">
        <v>40</v>
      </c>
      <c r="O575" s="85"/>
      <c r="P575" s="214">
        <f>O575*H575</f>
        <v>0</v>
      </c>
      <c r="Q575" s="214">
        <v>0.00029</v>
      </c>
      <c r="R575" s="214">
        <f>Q575*H575</f>
        <v>0.015587500000000001</v>
      </c>
      <c r="S575" s="214">
        <v>0</v>
      </c>
      <c r="T575" s="215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16" t="s">
        <v>246</v>
      </c>
      <c r="AT575" s="216" t="s">
        <v>144</v>
      </c>
      <c r="AU575" s="216" t="s">
        <v>79</v>
      </c>
      <c r="AY575" s="18" t="s">
        <v>142</v>
      </c>
      <c r="BE575" s="217">
        <f>IF(N575="základní",J575,0)</f>
        <v>0</v>
      </c>
      <c r="BF575" s="217">
        <f>IF(N575="snížená",J575,0)</f>
        <v>0</v>
      </c>
      <c r="BG575" s="217">
        <f>IF(N575="zákl. přenesená",J575,0)</f>
        <v>0</v>
      </c>
      <c r="BH575" s="217">
        <f>IF(N575="sníž. přenesená",J575,0)</f>
        <v>0</v>
      </c>
      <c r="BI575" s="217">
        <f>IF(N575="nulová",J575,0)</f>
        <v>0</v>
      </c>
      <c r="BJ575" s="18" t="s">
        <v>77</v>
      </c>
      <c r="BK575" s="217">
        <f>ROUND(I575*H575,2)</f>
        <v>0</v>
      </c>
      <c r="BL575" s="18" t="s">
        <v>246</v>
      </c>
      <c r="BM575" s="216" t="s">
        <v>1000</v>
      </c>
    </row>
    <row r="576" s="13" customFormat="1">
      <c r="A576" s="13"/>
      <c r="B576" s="218"/>
      <c r="C576" s="219"/>
      <c r="D576" s="220" t="s">
        <v>151</v>
      </c>
      <c r="E576" s="221" t="s">
        <v>19</v>
      </c>
      <c r="F576" s="222" t="s">
        <v>994</v>
      </c>
      <c r="G576" s="219"/>
      <c r="H576" s="223">
        <v>9</v>
      </c>
      <c r="I576" s="224"/>
      <c r="J576" s="219"/>
      <c r="K576" s="219"/>
      <c r="L576" s="225"/>
      <c r="M576" s="226"/>
      <c r="N576" s="227"/>
      <c r="O576" s="227"/>
      <c r="P576" s="227"/>
      <c r="Q576" s="227"/>
      <c r="R576" s="227"/>
      <c r="S576" s="227"/>
      <c r="T576" s="22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29" t="s">
        <v>151</v>
      </c>
      <c r="AU576" s="229" t="s">
        <v>79</v>
      </c>
      <c r="AV576" s="13" t="s">
        <v>79</v>
      </c>
      <c r="AW576" s="13" t="s">
        <v>31</v>
      </c>
      <c r="AX576" s="13" t="s">
        <v>69</v>
      </c>
      <c r="AY576" s="229" t="s">
        <v>142</v>
      </c>
    </row>
    <row r="577" s="13" customFormat="1">
      <c r="A577" s="13"/>
      <c r="B577" s="218"/>
      <c r="C577" s="219"/>
      <c r="D577" s="220" t="s">
        <v>151</v>
      </c>
      <c r="E577" s="221" t="s">
        <v>19</v>
      </c>
      <c r="F577" s="222" t="s">
        <v>995</v>
      </c>
      <c r="G577" s="219"/>
      <c r="H577" s="223">
        <v>10.800000000000001</v>
      </c>
      <c r="I577" s="224"/>
      <c r="J577" s="219"/>
      <c r="K577" s="219"/>
      <c r="L577" s="225"/>
      <c r="M577" s="226"/>
      <c r="N577" s="227"/>
      <c r="O577" s="227"/>
      <c r="P577" s="227"/>
      <c r="Q577" s="227"/>
      <c r="R577" s="227"/>
      <c r="S577" s="227"/>
      <c r="T577" s="22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29" t="s">
        <v>151</v>
      </c>
      <c r="AU577" s="229" t="s">
        <v>79</v>
      </c>
      <c r="AV577" s="13" t="s">
        <v>79</v>
      </c>
      <c r="AW577" s="13" t="s">
        <v>31</v>
      </c>
      <c r="AX577" s="13" t="s">
        <v>69</v>
      </c>
      <c r="AY577" s="229" t="s">
        <v>142</v>
      </c>
    </row>
    <row r="578" s="13" customFormat="1">
      <c r="A578" s="13"/>
      <c r="B578" s="218"/>
      <c r="C578" s="219"/>
      <c r="D578" s="220" t="s">
        <v>151</v>
      </c>
      <c r="E578" s="221" t="s">
        <v>19</v>
      </c>
      <c r="F578" s="222" t="s">
        <v>996</v>
      </c>
      <c r="G578" s="219"/>
      <c r="H578" s="223">
        <v>4.0899999999999999</v>
      </c>
      <c r="I578" s="224"/>
      <c r="J578" s="219"/>
      <c r="K578" s="219"/>
      <c r="L578" s="225"/>
      <c r="M578" s="226"/>
      <c r="N578" s="227"/>
      <c r="O578" s="227"/>
      <c r="P578" s="227"/>
      <c r="Q578" s="227"/>
      <c r="R578" s="227"/>
      <c r="S578" s="227"/>
      <c r="T578" s="22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29" t="s">
        <v>151</v>
      </c>
      <c r="AU578" s="229" t="s">
        <v>79</v>
      </c>
      <c r="AV578" s="13" t="s">
        <v>79</v>
      </c>
      <c r="AW578" s="13" t="s">
        <v>31</v>
      </c>
      <c r="AX578" s="13" t="s">
        <v>69</v>
      </c>
      <c r="AY578" s="229" t="s">
        <v>142</v>
      </c>
    </row>
    <row r="579" s="13" customFormat="1">
      <c r="A579" s="13"/>
      <c r="B579" s="218"/>
      <c r="C579" s="219"/>
      <c r="D579" s="220" t="s">
        <v>151</v>
      </c>
      <c r="E579" s="221" t="s">
        <v>19</v>
      </c>
      <c r="F579" s="222" t="s">
        <v>993</v>
      </c>
      <c r="G579" s="219"/>
      <c r="H579" s="223">
        <v>29.859999999999999</v>
      </c>
      <c r="I579" s="224"/>
      <c r="J579" s="219"/>
      <c r="K579" s="219"/>
      <c r="L579" s="225"/>
      <c r="M579" s="226"/>
      <c r="N579" s="227"/>
      <c r="O579" s="227"/>
      <c r="P579" s="227"/>
      <c r="Q579" s="227"/>
      <c r="R579" s="227"/>
      <c r="S579" s="227"/>
      <c r="T579" s="228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29" t="s">
        <v>151</v>
      </c>
      <c r="AU579" s="229" t="s">
        <v>79</v>
      </c>
      <c r="AV579" s="13" t="s">
        <v>79</v>
      </c>
      <c r="AW579" s="13" t="s">
        <v>31</v>
      </c>
      <c r="AX579" s="13" t="s">
        <v>69</v>
      </c>
      <c r="AY579" s="229" t="s">
        <v>142</v>
      </c>
    </row>
    <row r="580" s="14" customFormat="1">
      <c r="A580" s="14"/>
      <c r="B580" s="230"/>
      <c r="C580" s="231"/>
      <c r="D580" s="220" t="s">
        <v>151</v>
      </c>
      <c r="E580" s="232" t="s">
        <v>19</v>
      </c>
      <c r="F580" s="233" t="s">
        <v>174</v>
      </c>
      <c r="G580" s="231"/>
      <c r="H580" s="234">
        <v>53.75</v>
      </c>
      <c r="I580" s="235"/>
      <c r="J580" s="231"/>
      <c r="K580" s="231"/>
      <c r="L580" s="236"/>
      <c r="M580" s="237"/>
      <c r="N580" s="238"/>
      <c r="O580" s="238"/>
      <c r="P580" s="238"/>
      <c r="Q580" s="238"/>
      <c r="R580" s="238"/>
      <c r="S580" s="238"/>
      <c r="T580" s="239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0" t="s">
        <v>151</v>
      </c>
      <c r="AU580" s="240" t="s">
        <v>79</v>
      </c>
      <c r="AV580" s="14" t="s">
        <v>149</v>
      </c>
      <c r="AW580" s="14" t="s">
        <v>31</v>
      </c>
      <c r="AX580" s="14" t="s">
        <v>77</v>
      </c>
      <c r="AY580" s="240" t="s">
        <v>142</v>
      </c>
    </row>
    <row r="581" s="12" customFormat="1" ht="22.8" customHeight="1">
      <c r="A581" s="12"/>
      <c r="B581" s="189"/>
      <c r="C581" s="190"/>
      <c r="D581" s="191" t="s">
        <v>68</v>
      </c>
      <c r="E581" s="203" t="s">
        <v>1001</v>
      </c>
      <c r="F581" s="203" t="s">
        <v>1002</v>
      </c>
      <c r="G581" s="190"/>
      <c r="H581" s="190"/>
      <c r="I581" s="193"/>
      <c r="J581" s="204">
        <f>BK581</f>
        <v>0</v>
      </c>
      <c r="K581" s="190"/>
      <c r="L581" s="195"/>
      <c r="M581" s="196"/>
      <c r="N581" s="197"/>
      <c r="O581" s="197"/>
      <c r="P581" s="198">
        <f>SUM(P582:P585)</f>
        <v>0</v>
      </c>
      <c r="Q581" s="197"/>
      <c r="R581" s="198">
        <f>SUM(R582:R585)</f>
        <v>0.011479129999999999</v>
      </c>
      <c r="S581" s="197"/>
      <c r="T581" s="199">
        <f>SUM(T582:T585)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00" t="s">
        <v>79</v>
      </c>
      <c r="AT581" s="201" t="s">
        <v>68</v>
      </c>
      <c r="AU581" s="201" t="s">
        <v>77</v>
      </c>
      <c r="AY581" s="200" t="s">
        <v>142</v>
      </c>
      <c r="BK581" s="202">
        <f>SUM(BK582:BK585)</f>
        <v>0</v>
      </c>
    </row>
    <row r="582" s="2" customFormat="1">
      <c r="A582" s="39"/>
      <c r="B582" s="40"/>
      <c r="C582" s="205" t="s">
        <v>1003</v>
      </c>
      <c r="D582" s="205" t="s">
        <v>144</v>
      </c>
      <c r="E582" s="206" t="s">
        <v>1004</v>
      </c>
      <c r="F582" s="207" t="s">
        <v>1005</v>
      </c>
      <c r="G582" s="208" t="s">
        <v>147</v>
      </c>
      <c r="H582" s="209">
        <v>88.301000000000002</v>
      </c>
      <c r="I582" s="210"/>
      <c r="J582" s="211">
        <f>ROUND(I582*H582,2)</f>
        <v>0</v>
      </c>
      <c r="K582" s="207" t="s">
        <v>148</v>
      </c>
      <c r="L582" s="45"/>
      <c r="M582" s="212" t="s">
        <v>19</v>
      </c>
      <c r="N582" s="213" t="s">
        <v>40</v>
      </c>
      <c r="O582" s="85"/>
      <c r="P582" s="214">
        <f>O582*H582</f>
        <v>0</v>
      </c>
      <c r="Q582" s="214">
        <v>0.00012999999999999999</v>
      </c>
      <c r="R582" s="214">
        <f>Q582*H582</f>
        <v>0.011479129999999999</v>
      </c>
      <c r="S582" s="214">
        <v>0</v>
      </c>
      <c r="T582" s="215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16" t="s">
        <v>246</v>
      </c>
      <c r="AT582" s="216" t="s">
        <v>144</v>
      </c>
      <c r="AU582" s="216" t="s">
        <v>79</v>
      </c>
      <c r="AY582" s="18" t="s">
        <v>142</v>
      </c>
      <c r="BE582" s="217">
        <f>IF(N582="základní",J582,0)</f>
        <v>0</v>
      </c>
      <c r="BF582" s="217">
        <f>IF(N582="snížená",J582,0)</f>
        <v>0</v>
      </c>
      <c r="BG582" s="217">
        <f>IF(N582="zákl. přenesená",J582,0)</f>
        <v>0</v>
      </c>
      <c r="BH582" s="217">
        <f>IF(N582="sníž. přenesená",J582,0)</f>
        <v>0</v>
      </c>
      <c r="BI582" s="217">
        <f>IF(N582="nulová",J582,0)</f>
        <v>0</v>
      </c>
      <c r="BJ582" s="18" t="s">
        <v>77</v>
      </c>
      <c r="BK582" s="217">
        <f>ROUND(I582*H582,2)</f>
        <v>0</v>
      </c>
      <c r="BL582" s="18" t="s">
        <v>246</v>
      </c>
      <c r="BM582" s="216" t="s">
        <v>1006</v>
      </c>
    </row>
    <row r="583" s="13" customFormat="1">
      <c r="A583" s="13"/>
      <c r="B583" s="218"/>
      <c r="C583" s="219"/>
      <c r="D583" s="220" t="s">
        <v>151</v>
      </c>
      <c r="E583" s="221" t="s">
        <v>19</v>
      </c>
      <c r="F583" s="222" t="s">
        <v>751</v>
      </c>
      <c r="G583" s="219"/>
      <c r="H583" s="223">
        <v>39.954999999999998</v>
      </c>
      <c r="I583" s="224"/>
      <c r="J583" s="219"/>
      <c r="K583" s="219"/>
      <c r="L583" s="225"/>
      <c r="M583" s="226"/>
      <c r="N583" s="227"/>
      <c r="O583" s="227"/>
      <c r="P583" s="227"/>
      <c r="Q583" s="227"/>
      <c r="R583" s="227"/>
      <c r="S583" s="227"/>
      <c r="T583" s="228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29" t="s">
        <v>151</v>
      </c>
      <c r="AU583" s="229" t="s">
        <v>79</v>
      </c>
      <c r="AV583" s="13" t="s">
        <v>79</v>
      </c>
      <c r="AW583" s="13" t="s">
        <v>31</v>
      </c>
      <c r="AX583" s="13" t="s">
        <v>69</v>
      </c>
      <c r="AY583" s="229" t="s">
        <v>142</v>
      </c>
    </row>
    <row r="584" s="13" customFormat="1">
      <c r="A584" s="13"/>
      <c r="B584" s="218"/>
      <c r="C584" s="219"/>
      <c r="D584" s="220" t="s">
        <v>151</v>
      </c>
      <c r="E584" s="221" t="s">
        <v>19</v>
      </c>
      <c r="F584" s="222" t="s">
        <v>319</v>
      </c>
      <c r="G584" s="219"/>
      <c r="H584" s="223">
        <v>48.345999999999997</v>
      </c>
      <c r="I584" s="224"/>
      <c r="J584" s="219"/>
      <c r="K584" s="219"/>
      <c r="L584" s="225"/>
      <c r="M584" s="226"/>
      <c r="N584" s="227"/>
      <c r="O584" s="227"/>
      <c r="P584" s="227"/>
      <c r="Q584" s="227"/>
      <c r="R584" s="227"/>
      <c r="S584" s="227"/>
      <c r="T584" s="228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29" t="s">
        <v>151</v>
      </c>
      <c r="AU584" s="229" t="s">
        <v>79</v>
      </c>
      <c r="AV584" s="13" t="s">
        <v>79</v>
      </c>
      <c r="AW584" s="13" t="s">
        <v>31</v>
      </c>
      <c r="AX584" s="13" t="s">
        <v>69</v>
      </c>
      <c r="AY584" s="229" t="s">
        <v>142</v>
      </c>
    </row>
    <row r="585" s="14" customFormat="1">
      <c r="A585" s="14"/>
      <c r="B585" s="230"/>
      <c r="C585" s="231"/>
      <c r="D585" s="220" t="s">
        <v>151</v>
      </c>
      <c r="E585" s="232" t="s">
        <v>19</v>
      </c>
      <c r="F585" s="233" t="s">
        <v>174</v>
      </c>
      <c r="G585" s="231"/>
      <c r="H585" s="234">
        <v>88.300999999999988</v>
      </c>
      <c r="I585" s="235"/>
      <c r="J585" s="231"/>
      <c r="K585" s="231"/>
      <c r="L585" s="236"/>
      <c r="M585" s="265"/>
      <c r="N585" s="266"/>
      <c r="O585" s="266"/>
      <c r="P585" s="266"/>
      <c r="Q585" s="266"/>
      <c r="R585" s="266"/>
      <c r="S585" s="266"/>
      <c r="T585" s="267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0" t="s">
        <v>151</v>
      </c>
      <c r="AU585" s="240" t="s">
        <v>79</v>
      </c>
      <c r="AV585" s="14" t="s">
        <v>149</v>
      </c>
      <c r="AW585" s="14" t="s">
        <v>31</v>
      </c>
      <c r="AX585" s="14" t="s">
        <v>77</v>
      </c>
      <c r="AY585" s="240" t="s">
        <v>142</v>
      </c>
    </row>
    <row r="586" s="2" customFormat="1" ht="6.96" customHeight="1">
      <c r="A586" s="39"/>
      <c r="B586" s="60"/>
      <c r="C586" s="61"/>
      <c r="D586" s="61"/>
      <c r="E586" s="61"/>
      <c r="F586" s="61"/>
      <c r="G586" s="61"/>
      <c r="H586" s="61"/>
      <c r="I586" s="61"/>
      <c r="J586" s="61"/>
      <c r="K586" s="61"/>
      <c r="L586" s="45"/>
      <c r="M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</sheetData>
  <sheetProtection sheet="1" autoFilter="0" formatColumns="0" formatRows="0" objects="1" scenarios="1" spinCount="100000" saltValue="FBE4SzOjb3XHj9RCTkQ76C0cmUKRg/gBwOLZK4PnPpGK9ZhUMri1Ztx8LR7vxBkD2KYNCp3qtKYst+GlmptHAw==" hashValue="ar5TggUw2AsaNLVwbmmTa+i2upOevtlqIDI5vWuugyRmrEZFCNltMHgTY0YchmxsaHlPEzhKoW9GBB4+IQCAyQ==" algorithmName="SHA-512" password="CC35"/>
  <autoFilter ref="C99:K585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98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VH uzel Vnorovy - křížení Baťova kanálu s Moravou_UPRAVA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1007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101</v>
      </c>
      <c r="G12" s="39"/>
      <c r="H12" s="39"/>
      <c r="I12" s="133" t="s">
        <v>23</v>
      </c>
      <c r="J12" s="138" t="str">
        <f>'Rekapitulace stavby'!AN8</f>
        <v>16. 3. 2021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ROUND((SUM(BE85:BE137)),  2)</f>
        <v>0</v>
      </c>
      <c r="G33" s="39"/>
      <c r="H33" s="39"/>
      <c r="I33" s="149">
        <v>0.20999999999999999</v>
      </c>
      <c r="J33" s="148">
        <f>ROUND(((SUM(BE85:BE137))*I33),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ROUND((SUM(BF85:BF137)),  2)</f>
        <v>0</v>
      </c>
      <c r="G34" s="39"/>
      <c r="H34" s="39"/>
      <c r="I34" s="149">
        <v>0.14999999999999999</v>
      </c>
      <c r="J34" s="148">
        <f>ROUND(((SUM(BF85:BF137))*I34),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ROUND((SUM(BG85:BG137)),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ROUND((SUM(BH85:BH137)),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ROUND((SUM(BI85:BI137)),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VH uzel Vnorovy - křížení Baťova kanálu s Moravou_UPRAVA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002c - Zázemí elektro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Vnorovy</v>
      </c>
      <c r="G52" s="41"/>
      <c r="H52" s="41"/>
      <c r="I52" s="33" t="s">
        <v>23</v>
      </c>
      <c r="J52" s="73" t="str">
        <f>IF(J12="","",J12)</f>
        <v>16. 3. 2021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103</v>
      </c>
      <c r="D57" s="163"/>
      <c r="E57" s="163"/>
      <c r="F57" s="163"/>
      <c r="G57" s="163"/>
      <c r="H57" s="163"/>
      <c r="I57" s="163"/>
      <c r="J57" s="164" t="s">
        <v>104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105</v>
      </c>
    </row>
    <row r="60" s="9" customFormat="1" ht="24.96" customHeight="1">
      <c r="A60" s="9"/>
      <c r="B60" s="166"/>
      <c r="C60" s="167"/>
      <c r="D60" s="168" t="s">
        <v>106</v>
      </c>
      <c r="E60" s="169"/>
      <c r="F60" s="169"/>
      <c r="G60" s="169"/>
      <c r="H60" s="169"/>
      <c r="I60" s="169"/>
      <c r="J60" s="170">
        <f>J126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107</v>
      </c>
      <c r="E61" s="175"/>
      <c r="F61" s="175"/>
      <c r="G61" s="175"/>
      <c r="H61" s="175"/>
      <c r="I61" s="175"/>
      <c r="J61" s="176">
        <f>J127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115</v>
      </c>
      <c r="E62" s="169"/>
      <c r="F62" s="169"/>
      <c r="G62" s="169"/>
      <c r="H62" s="169"/>
      <c r="I62" s="169"/>
      <c r="J62" s="170">
        <f>J130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1008</v>
      </c>
      <c r="E63" s="175"/>
      <c r="F63" s="175"/>
      <c r="G63" s="175"/>
      <c r="H63" s="175"/>
      <c r="I63" s="175"/>
      <c r="J63" s="176">
        <f>J131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1009</v>
      </c>
      <c r="E64" s="169"/>
      <c r="F64" s="169"/>
      <c r="G64" s="169"/>
      <c r="H64" s="169"/>
      <c r="I64" s="169"/>
      <c r="J64" s="170">
        <f>J133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1010</v>
      </c>
      <c r="E65" s="175"/>
      <c r="F65" s="175"/>
      <c r="G65" s="175"/>
      <c r="H65" s="175"/>
      <c r="I65" s="175"/>
      <c r="J65" s="176">
        <f>J134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127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VH uzel Vnorovy - křížení Baťova kanálu s Moravou_UPRAVA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99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002c - Zázemí elektro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Vnorovy</v>
      </c>
      <c r="G79" s="41"/>
      <c r="H79" s="41"/>
      <c r="I79" s="33" t="s">
        <v>23</v>
      </c>
      <c r="J79" s="73" t="str">
        <f>IF(J12="","",J12)</f>
        <v>16. 3. 2021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 </v>
      </c>
      <c r="G81" s="41"/>
      <c r="H81" s="41"/>
      <c r="I81" s="33" t="s">
        <v>30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28</v>
      </c>
      <c r="D82" s="41"/>
      <c r="E82" s="41"/>
      <c r="F82" s="28" t="str">
        <f>IF(E18="","",E18)</f>
        <v>Vyplň údaj</v>
      </c>
      <c r="G82" s="41"/>
      <c r="H82" s="41"/>
      <c r="I82" s="33" t="s">
        <v>32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128</v>
      </c>
      <c r="D84" s="181" t="s">
        <v>54</v>
      </c>
      <c r="E84" s="181" t="s">
        <v>50</v>
      </c>
      <c r="F84" s="181" t="s">
        <v>51</v>
      </c>
      <c r="G84" s="181" t="s">
        <v>129</v>
      </c>
      <c r="H84" s="181" t="s">
        <v>130</v>
      </c>
      <c r="I84" s="181" t="s">
        <v>131</v>
      </c>
      <c r="J84" s="181" t="s">
        <v>104</v>
      </c>
      <c r="K84" s="182" t="s">
        <v>132</v>
      </c>
      <c r="L84" s="183"/>
      <c r="M84" s="93" t="s">
        <v>19</v>
      </c>
      <c r="N84" s="94" t="s">
        <v>39</v>
      </c>
      <c r="O84" s="94" t="s">
        <v>133</v>
      </c>
      <c r="P84" s="94" t="s">
        <v>134</v>
      </c>
      <c r="Q84" s="94" t="s">
        <v>135</v>
      </c>
      <c r="R84" s="94" t="s">
        <v>136</v>
      </c>
      <c r="S84" s="94" t="s">
        <v>137</v>
      </c>
      <c r="T84" s="95" t="s">
        <v>138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139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P86+SUM(P87:P126)+P130+P133</f>
        <v>0</v>
      </c>
      <c r="Q85" s="97"/>
      <c r="R85" s="186">
        <f>R86+SUM(R87:R126)+R130+R133</f>
        <v>0</v>
      </c>
      <c r="S85" s="97"/>
      <c r="T85" s="187">
        <f>T86+SUM(T87:T126)+T130+T133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68</v>
      </c>
      <c r="AU85" s="18" t="s">
        <v>105</v>
      </c>
      <c r="BK85" s="188">
        <f>BK86+SUM(BK87:BK126)+BK130+BK133</f>
        <v>0</v>
      </c>
    </row>
    <row r="86" s="2" customFormat="1" ht="16.5" customHeight="1">
      <c r="A86" s="39"/>
      <c r="B86" s="40"/>
      <c r="C86" s="205" t="s">
        <v>77</v>
      </c>
      <c r="D86" s="205" t="s">
        <v>144</v>
      </c>
      <c r="E86" s="206" t="s">
        <v>1011</v>
      </c>
      <c r="F86" s="207" t="s">
        <v>1012</v>
      </c>
      <c r="G86" s="208" t="s">
        <v>381</v>
      </c>
      <c r="H86" s="209">
        <v>1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40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149</v>
      </c>
      <c r="AT86" s="216" t="s">
        <v>144</v>
      </c>
      <c r="AU86" s="216" t="s">
        <v>69</v>
      </c>
      <c r="AY86" s="18" t="s">
        <v>142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77</v>
      </c>
      <c r="BK86" s="217">
        <f>ROUND(I86*H86,2)</f>
        <v>0</v>
      </c>
      <c r="BL86" s="18" t="s">
        <v>149</v>
      </c>
      <c r="BM86" s="216" t="s">
        <v>1013</v>
      </c>
    </row>
    <row r="87" s="13" customFormat="1">
      <c r="A87" s="13"/>
      <c r="B87" s="218"/>
      <c r="C87" s="219"/>
      <c r="D87" s="220" t="s">
        <v>151</v>
      </c>
      <c r="E87" s="221" t="s">
        <v>19</v>
      </c>
      <c r="F87" s="222" t="s">
        <v>1014</v>
      </c>
      <c r="G87" s="219"/>
      <c r="H87" s="223">
        <v>1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9" t="s">
        <v>151</v>
      </c>
      <c r="AU87" s="229" t="s">
        <v>69</v>
      </c>
      <c r="AV87" s="13" t="s">
        <v>79</v>
      </c>
      <c r="AW87" s="13" t="s">
        <v>31</v>
      </c>
      <c r="AX87" s="13" t="s">
        <v>77</v>
      </c>
      <c r="AY87" s="229" t="s">
        <v>142</v>
      </c>
    </row>
    <row r="88" s="2" customFormat="1" ht="16.5" customHeight="1">
      <c r="A88" s="39"/>
      <c r="B88" s="40"/>
      <c r="C88" s="205" t="s">
        <v>79</v>
      </c>
      <c r="D88" s="205" t="s">
        <v>144</v>
      </c>
      <c r="E88" s="206" t="s">
        <v>1015</v>
      </c>
      <c r="F88" s="207" t="s">
        <v>1016</v>
      </c>
      <c r="G88" s="208" t="s">
        <v>381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40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149</v>
      </c>
      <c r="AT88" s="216" t="s">
        <v>144</v>
      </c>
      <c r="AU88" s="216" t="s">
        <v>69</v>
      </c>
      <c r="AY88" s="18" t="s">
        <v>142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77</v>
      </c>
      <c r="BK88" s="217">
        <f>ROUND(I88*H88,2)</f>
        <v>0</v>
      </c>
      <c r="BL88" s="18" t="s">
        <v>149</v>
      </c>
      <c r="BM88" s="216" t="s">
        <v>1017</v>
      </c>
    </row>
    <row r="89" s="13" customFormat="1">
      <c r="A89" s="13"/>
      <c r="B89" s="218"/>
      <c r="C89" s="219"/>
      <c r="D89" s="220" t="s">
        <v>151</v>
      </c>
      <c r="E89" s="221" t="s">
        <v>19</v>
      </c>
      <c r="F89" s="222" t="s">
        <v>1018</v>
      </c>
      <c r="G89" s="219"/>
      <c r="H89" s="223">
        <v>1</v>
      </c>
      <c r="I89" s="224"/>
      <c r="J89" s="219"/>
      <c r="K89" s="219"/>
      <c r="L89" s="225"/>
      <c r="M89" s="226"/>
      <c r="N89" s="227"/>
      <c r="O89" s="227"/>
      <c r="P89" s="227"/>
      <c r="Q89" s="227"/>
      <c r="R89" s="227"/>
      <c r="S89" s="227"/>
      <c r="T89" s="22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9" t="s">
        <v>151</v>
      </c>
      <c r="AU89" s="229" t="s">
        <v>69</v>
      </c>
      <c r="AV89" s="13" t="s">
        <v>79</v>
      </c>
      <c r="AW89" s="13" t="s">
        <v>31</v>
      </c>
      <c r="AX89" s="13" t="s">
        <v>77</v>
      </c>
      <c r="AY89" s="229" t="s">
        <v>142</v>
      </c>
    </row>
    <row r="90" s="2" customFormat="1" ht="16.5" customHeight="1">
      <c r="A90" s="39"/>
      <c r="B90" s="40"/>
      <c r="C90" s="241" t="s">
        <v>167</v>
      </c>
      <c r="D90" s="241" t="s">
        <v>223</v>
      </c>
      <c r="E90" s="242" t="s">
        <v>1019</v>
      </c>
      <c r="F90" s="243" t="s">
        <v>1020</v>
      </c>
      <c r="G90" s="244" t="s">
        <v>19</v>
      </c>
      <c r="H90" s="245">
        <v>10</v>
      </c>
      <c r="I90" s="246"/>
      <c r="J90" s="247">
        <f>ROUND(I90*H90,2)</f>
        <v>0</v>
      </c>
      <c r="K90" s="243" t="s">
        <v>19</v>
      </c>
      <c r="L90" s="248"/>
      <c r="M90" s="249" t="s">
        <v>19</v>
      </c>
      <c r="N90" s="250" t="s">
        <v>40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200</v>
      </c>
      <c r="AT90" s="216" t="s">
        <v>223</v>
      </c>
      <c r="AU90" s="216" t="s">
        <v>69</v>
      </c>
      <c r="AY90" s="18" t="s">
        <v>142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77</v>
      </c>
      <c r="BK90" s="217">
        <f>ROUND(I90*H90,2)</f>
        <v>0</v>
      </c>
      <c r="BL90" s="18" t="s">
        <v>149</v>
      </c>
      <c r="BM90" s="216" t="s">
        <v>1021</v>
      </c>
    </row>
    <row r="91" s="13" customFormat="1">
      <c r="A91" s="13"/>
      <c r="B91" s="218"/>
      <c r="C91" s="219"/>
      <c r="D91" s="220" t="s">
        <v>151</v>
      </c>
      <c r="E91" s="221" t="s">
        <v>19</v>
      </c>
      <c r="F91" s="222" t="s">
        <v>1022</v>
      </c>
      <c r="G91" s="219"/>
      <c r="H91" s="223">
        <v>10</v>
      </c>
      <c r="I91" s="224"/>
      <c r="J91" s="219"/>
      <c r="K91" s="219"/>
      <c r="L91" s="225"/>
      <c r="M91" s="226"/>
      <c r="N91" s="227"/>
      <c r="O91" s="227"/>
      <c r="P91" s="227"/>
      <c r="Q91" s="227"/>
      <c r="R91" s="227"/>
      <c r="S91" s="227"/>
      <c r="T91" s="22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9" t="s">
        <v>151</v>
      </c>
      <c r="AU91" s="229" t="s">
        <v>69</v>
      </c>
      <c r="AV91" s="13" t="s">
        <v>79</v>
      </c>
      <c r="AW91" s="13" t="s">
        <v>4</v>
      </c>
      <c r="AX91" s="13" t="s">
        <v>77</v>
      </c>
      <c r="AY91" s="229" t="s">
        <v>142</v>
      </c>
    </row>
    <row r="92" s="2" customFormat="1" ht="16.5" customHeight="1">
      <c r="A92" s="39"/>
      <c r="B92" s="40"/>
      <c r="C92" s="241" t="s">
        <v>149</v>
      </c>
      <c r="D92" s="241" t="s">
        <v>223</v>
      </c>
      <c r="E92" s="242" t="s">
        <v>1023</v>
      </c>
      <c r="F92" s="243" t="s">
        <v>1024</v>
      </c>
      <c r="G92" s="244" t="s">
        <v>381</v>
      </c>
      <c r="H92" s="245">
        <v>1</v>
      </c>
      <c r="I92" s="246"/>
      <c r="J92" s="247">
        <f>ROUND(I92*H92,2)</f>
        <v>0</v>
      </c>
      <c r="K92" s="243" t="s">
        <v>19</v>
      </c>
      <c r="L92" s="248"/>
      <c r="M92" s="249" t="s">
        <v>19</v>
      </c>
      <c r="N92" s="250" t="s">
        <v>40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200</v>
      </c>
      <c r="AT92" s="216" t="s">
        <v>223</v>
      </c>
      <c r="AU92" s="216" t="s">
        <v>69</v>
      </c>
      <c r="AY92" s="18" t="s">
        <v>142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77</v>
      </c>
      <c r="BK92" s="217">
        <f>ROUND(I92*H92,2)</f>
        <v>0</v>
      </c>
      <c r="BL92" s="18" t="s">
        <v>149</v>
      </c>
      <c r="BM92" s="216" t="s">
        <v>1025</v>
      </c>
    </row>
    <row r="93" s="13" customFormat="1">
      <c r="A93" s="13"/>
      <c r="B93" s="218"/>
      <c r="C93" s="219"/>
      <c r="D93" s="220" t="s">
        <v>151</v>
      </c>
      <c r="E93" s="221" t="s">
        <v>19</v>
      </c>
      <c r="F93" s="222" t="s">
        <v>1026</v>
      </c>
      <c r="G93" s="219"/>
      <c r="H93" s="223">
        <v>1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151</v>
      </c>
      <c r="AU93" s="229" t="s">
        <v>69</v>
      </c>
      <c r="AV93" s="13" t="s">
        <v>79</v>
      </c>
      <c r="AW93" s="13" t="s">
        <v>4</v>
      </c>
      <c r="AX93" s="13" t="s">
        <v>77</v>
      </c>
      <c r="AY93" s="229" t="s">
        <v>142</v>
      </c>
    </row>
    <row r="94" s="2" customFormat="1" ht="16.5" customHeight="1">
      <c r="A94" s="39"/>
      <c r="B94" s="40"/>
      <c r="C94" s="241" t="s">
        <v>180</v>
      </c>
      <c r="D94" s="241" t="s">
        <v>223</v>
      </c>
      <c r="E94" s="242" t="s">
        <v>1027</v>
      </c>
      <c r="F94" s="243" t="s">
        <v>1028</v>
      </c>
      <c r="G94" s="244" t="s">
        <v>381</v>
      </c>
      <c r="H94" s="245">
        <v>10</v>
      </c>
      <c r="I94" s="246"/>
      <c r="J94" s="247">
        <f>ROUND(I94*H94,2)</f>
        <v>0</v>
      </c>
      <c r="K94" s="243" t="s">
        <v>19</v>
      </c>
      <c r="L94" s="248"/>
      <c r="M94" s="249" t="s">
        <v>19</v>
      </c>
      <c r="N94" s="250" t="s">
        <v>40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200</v>
      </c>
      <c r="AT94" s="216" t="s">
        <v>223</v>
      </c>
      <c r="AU94" s="216" t="s">
        <v>69</v>
      </c>
      <c r="AY94" s="18" t="s">
        <v>142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77</v>
      </c>
      <c r="BK94" s="217">
        <f>ROUND(I94*H94,2)</f>
        <v>0</v>
      </c>
      <c r="BL94" s="18" t="s">
        <v>149</v>
      </c>
      <c r="BM94" s="216" t="s">
        <v>1029</v>
      </c>
    </row>
    <row r="95" s="2" customFormat="1" ht="16.5" customHeight="1">
      <c r="A95" s="39"/>
      <c r="B95" s="40"/>
      <c r="C95" s="241" t="s">
        <v>187</v>
      </c>
      <c r="D95" s="241" t="s">
        <v>223</v>
      </c>
      <c r="E95" s="242" t="s">
        <v>1030</v>
      </c>
      <c r="F95" s="243" t="s">
        <v>1031</v>
      </c>
      <c r="G95" s="244" t="s">
        <v>381</v>
      </c>
      <c r="H95" s="245">
        <v>2</v>
      </c>
      <c r="I95" s="246"/>
      <c r="J95" s="247">
        <f>ROUND(I95*H95,2)</f>
        <v>0</v>
      </c>
      <c r="K95" s="243" t="s">
        <v>19</v>
      </c>
      <c r="L95" s="248"/>
      <c r="M95" s="249" t="s">
        <v>19</v>
      </c>
      <c r="N95" s="250" t="s">
        <v>40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200</v>
      </c>
      <c r="AT95" s="216" t="s">
        <v>223</v>
      </c>
      <c r="AU95" s="216" t="s">
        <v>69</v>
      </c>
      <c r="AY95" s="18" t="s">
        <v>142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77</v>
      </c>
      <c r="BK95" s="217">
        <f>ROUND(I95*H95,2)</f>
        <v>0</v>
      </c>
      <c r="BL95" s="18" t="s">
        <v>149</v>
      </c>
      <c r="BM95" s="216" t="s">
        <v>1032</v>
      </c>
    </row>
    <row r="96" s="2" customFormat="1" ht="16.5" customHeight="1">
      <c r="A96" s="39"/>
      <c r="B96" s="40"/>
      <c r="C96" s="241" t="s">
        <v>193</v>
      </c>
      <c r="D96" s="241" t="s">
        <v>223</v>
      </c>
      <c r="E96" s="242" t="s">
        <v>1033</v>
      </c>
      <c r="F96" s="243" t="s">
        <v>1034</v>
      </c>
      <c r="G96" s="244" t="s">
        <v>381</v>
      </c>
      <c r="H96" s="245">
        <v>2</v>
      </c>
      <c r="I96" s="246"/>
      <c r="J96" s="247">
        <f>ROUND(I96*H96,2)</f>
        <v>0</v>
      </c>
      <c r="K96" s="243" t="s">
        <v>19</v>
      </c>
      <c r="L96" s="248"/>
      <c r="M96" s="249" t="s">
        <v>19</v>
      </c>
      <c r="N96" s="250" t="s">
        <v>40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200</v>
      </c>
      <c r="AT96" s="216" t="s">
        <v>223</v>
      </c>
      <c r="AU96" s="216" t="s">
        <v>69</v>
      </c>
      <c r="AY96" s="18" t="s">
        <v>142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77</v>
      </c>
      <c r="BK96" s="217">
        <f>ROUND(I96*H96,2)</f>
        <v>0</v>
      </c>
      <c r="BL96" s="18" t="s">
        <v>149</v>
      </c>
      <c r="BM96" s="216" t="s">
        <v>1035</v>
      </c>
    </row>
    <row r="97" s="2" customFormat="1" ht="16.5" customHeight="1">
      <c r="A97" s="39"/>
      <c r="B97" s="40"/>
      <c r="C97" s="241" t="s">
        <v>200</v>
      </c>
      <c r="D97" s="241" t="s">
        <v>223</v>
      </c>
      <c r="E97" s="242" t="s">
        <v>1036</v>
      </c>
      <c r="F97" s="243" t="s">
        <v>1037</v>
      </c>
      <c r="G97" s="244" t="s">
        <v>381</v>
      </c>
      <c r="H97" s="245">
        <v>8</v>
      </c>
      <c r="I97" s="246"/>
      <c r="J97" s="247">
        <f>ROUND(I97*H97,2)</f>
        <v>0</v>
      </c>
      <c r="K97" s="243" t="s">
        <v>19</v>
      </c>
      <c r="L97" s="248"/>
      <c r="M97" s="249" t="s">
        <v>19</v>
      </c>
      <c r="N97" s="250" t="s">
        <v>40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200</v>
      </c>
      <c r="AT97" s="216" t="s">
        <v>223</v>
      </c>
      <c r="AU97" s="216" t="s">
        <v>69</v>
      </c>
      <c r="AY97" s="18" t="s">
        <v>142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77</v>
      </c>
      <c r="BK97" s="217">
        <f>ROUND(I97*H97,2)</f>
        <v>0</v>
      </c>
      <c r="BL97" s="18" t="s">
        <v>149</v>
      </c>
      <c r="BM97" s="216" t="s">
        <v>1038</v>
      </c>
    </row>
    <row r="98" s="2" customFormat="1" ht="16.5" customHeight="1">
      <c r="A98" s="39"/>
      <c r="B98" s="40"/>
      <c r="C98" s="241" t="s">
        <v>207</v>
      </c>
      <c r="D98" s="241" t="s">
        <v>223</v>
      </c>
      <c r="E98" s="242" t="s">
        <v>1039</v>
      </c>
      <c r="F98" s="243" t="s">
        <v>1040</v>
      </c>
      <c r="G98" s="244" t="s">
        <v>381</v>
      </c>
      <c r="H98" s="245">
        <v>1</v>
      </c>
      <c r="I98" s="246"/>
      <c r="J98" s="247">
        <f>ROUND(I98*H98,2)</f>
        <v>0</v>
      </c>
      <c r="K98" s="243" t="s">
        <v>19</v>
      </c>
      <c r="L98" s="248"/>
      <c r="M98" s="249" t="s">
        <v>19</v>
      </c>
      <c r="N98" s="250" t="s">
        <v>40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200</v>
      </c>
      <c r="AT98" s="216" t="s">
        <v>223</v>
      </c>
      <c r="AU98" s="216" t="s">
        <v>69</v>
      </c>
      <c r="AY98" s="18" t="s">
        <v>142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77</v>
      </c>
      <c r="BK98" s="217">
        <f>ROUND(I98*H98,2)</f>
        <v>0</v>
      </c>
      <c r="BL98" s="18" t="s">
        <v>149</v>
      </c>
      <c r="BM98" s="216" t="s">
        <v>1041</v>
      </c>
    </row>
    <row r="99" s="2" customFormat="1" ht="16.5" customHeight="1">
      <c r="A99" s="39"/>
      <c r="B99" s="40"/>
      <c r="C99" s="241" t="s">
        <v>211</v>
      </c>
      <c r="D99" s="241" t="s">
        <v>223</v>
      </c>
      <c r="E99" s="242" t="s">
        <v>1042</v>
      </c>
      <c r="F99" s="243" t="s">
        <v>1043</v>
      </c>
      <c r="G99" s="244" t="s">
        <v>381</v>
      </c>
      <c r="H99" s="245">
        <v>1</v>
      </c>
      <c r="I99" s="246"/>
      <c r="J99" s="247">
        <f>ROUND(I99*H99,2)</f>
        <v>0</v>
      </c>
      <c r="K99" s="243" t="s">
        <v>19</v>
      </c>
      <c r="L99" s="248"/>
      <c r="M99" s="249" t="s">
        <v>19</v>
      </c>
      <c r="N99" s="250" t="s">
        <v>40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200</v>
      </c>
      <c r="AT99" s="216" t="s">
        <v>223</v>
      </c>
      <c r="AU99" s="216" t="s">
        <v>69</v>
      </c>
      <c r="AY99" s="18" t="s">
        <v>142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77</v>
      </c>
      <c r="BK99" s="217">
        <f>ROUND(I99*H99,2)</f>
        <v>0</v>
      </c>
      <c r="BL99" s="18" t="s">
        <v>149</v>
      </c>
      <c r="BM99" s="216" t="s">
        <v>1044</v>
      </c>
    </row>
    <row r="100" s="2" customFormat="1" ht="16.5" customHeight="1">
      <c r="A100" s="39"/>
      <c r="B100" s="40"/>
      <c r="C100" s="241" t="s">
        <v>217</v>
      </c>
      <c r="D100" s="241" t="s">
        <v>223</v>
      </c>
      <c r="E100" s="242" t="s">
        <v>1045</v>
      </c>
      <c r="F100" s="243" t="s">
        <v>1046</v>
      </c>
      <c r="G100" s="244" t="s">
        <v>381</v>
      </c>
      <c r="H100" s="245">
        <v>3</v>
      </c>
      <c r="I100" s="246"/>
      <c r="J100" s="247">
        <f>ROUND(I100*H100,2)</f>
        <v>0</v>
      </c>
      <c r="K100" s="243" t="s">
        <v>19</v>
      </c>
      <c r="L100" s="248"/>
      <c r="M100" s="249" t="s">
        <v>19</v>
      </c>
      <c r="N100" s="250" t="s">
        <v>40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200</v>
      </c>
      <c r="AT100" s="216" t="s">
        <v>223</v>
      </c>
      <c r="AU100" s="216" t="s">
        <v>69</v>
      </c>
      <c r="AY100" s="18" t="s">
        <v>142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77</v>
      </c>
      <c r="BK100" s="217">
        <f>ROUND(I100*H100,2)</f>
        <v>0</v>
      </c>
      <c r="BL100" s="18" t="s">
        <v>149</v>
      </c>
      <c r="BM100" s="216" t="s">
        <v>1047</v>
      </c>
    </row>
    <row r="101" s="2" customFormat="1" ht="16.5" customHeight="1">
      <c r="A101" s="39"/>
      <c r="B101" s="40"/>
      <c r="C101" s="241" t="s">
        <v>222</v>
      </c>
      <c r="D101" s="241" t="s">
        <v>223</v>
      </c>
      <c r="E101" s="242" t="s">
        <v>1048</v>
      </c>
      <c r="F101" s="243" t="s">
        <v>1049</v>
      </c>
      <c r="G101" s="244" t="s">
        <v>381</v>
      </c>
      <c r="H101" s="245">
        <v>6</v>
      </c>
      <c r="I101" s="246"/>
      <c r="J101" s="247">
        <f>ROUND(I101*H101,2)</f>
        <v>0</v>
      </c>
      <c r="K101" s="243" t="s">
        <v>19</v>
      </c>
      <c r="L101" s="248"/>
      <c r="M101" s="249" t="s">
        <v>19</v>
      </c>
      <c r="N101" s="250" t="s">
        <v>40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200</v>
      </c>
      <c r="AT101" s="216" t="s">
        <v>223</v>
      </c>
      <c r="AU101" s="216" t="s">
        <v>69</v>
      </c>
      <c r="AY101" s="18" t="s">
        <v>142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77</v>
      </c>
      <c r="BK101" s="217">
        <f>ROUND(I101*H101,2)</f>
        <v>0</v>
      </c>
      <c r="BL101" s="18" t="s">
        <v>149</v>
      </c>
      <c r="BM101" s="216" t="s">
        <v>1050</v>
      </c>
    </row>
    <row r="102" s="2" customFormat="1" ht="16.5" customHeight="1">
      <c r="A102" s="39"/>
      <c r="B102" s="40"/>
      <c r="C102" s="241" t="s">
        <v>228</v>
      </c>
      <c r="D102" s="241" t="s">
        <v>223</v>
      </c>
      <c r="E102" s="242" t="s">
        <v>1051</v>
      </c>
      <c r="F102" s="243" t="s">
        <v>1052</v>
      </c>
      <c r="G102" s="244" t="s">
        <v>381</v>
      </c>
      <c r="H102" s="245">
        <v>5</v>
      </c>
      <c r="I102" s="246"/>
      <c r="J102" s="247">
        <f>ROUND(I102*H102,2)</f>
        <v>0</v>
      </c>
      <c r="K102" s="243" t="s">
        <v>19</v>
      </c>
      <c r="L102" s="248"/>
      <c r="M102" s="249" t="s">
        <v>19</v>
      </c>
      <c r="N102" s="250" t="s">
        <v>40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200</v>
      </c>
      <c r="AT102" s="216" t="s">
        <v>223</v>
      </c>
      <c r="AU102" s="216" t="s">
        <v>69</v>
      </c>
      <c r="AY102" s="18" t="s">
        <v>142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77</v>
      </c>
      <c r="BK102" s="217">
        <f>ROUND(I102*H102,2)</f>
        <v>0</v>
      </c>
      <c r="BL102" s="18" t="s">
        <v>149</v>
      </c>
      <c r="BM102" s="216" t="s">
        <v>1053</v>
      </c>
    </row>
    <row r="103" s="2" customFormat="1" ht="16.5" customHeight="1">
      <c r="A103" s="39"/>
      <c r="B103" s="40"/>
      <c r="C103" s="241" t="s">
        <v>238</v>
      </c>
      <c r="D103" s="241" t="s">
        <v>223</v>
      </c>
      <c r="E103" s="242" t="s">
        <v>1054</v>
      </c>
      <c r="F103" s="243" t="s">
        <v>1055</v>
      </c>
      <c r="G103" s="244" t="s">
        <v>381</v>
      </c>
      <c r="H103" s="245">
        <v>6</v>
      </c>
      <c r="I103" s="246"/>
      <c r="J103" s="247">
        <f>ROUND(I103*H103,2)</f>
        <v>0</v>
      </c>
      <c r="K103" s="243" t="s">
        <v>19</v>
      </c>
      <c r="L103" s="248"/>
      <c r="M103" s="249" t="s">
        <v>19</v>
      </c>
      <c r="N103" s="250" t="s">
        <v>40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200</v>
      </c>
      <c r="AT103" s="216" t="s">
        <v>223</v>
      </c>
      <c r="AU103" s="216" t="s">
        <v>69</v>
      </c>
      <c r="AY103" s="18" t="s">
        <v>142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77</v>
      </c>
      <c r="BK103" s="217">
        <f>ROUND(I103*H103,2)</f>
        <v>0</v>
      </c>
      <c r="BL103" s="18" t="s">
        <v>149</v>
      </c>
      <c r="BM103" s="216" t="s">
        <v>1056</v>
      </c>
    </row>
    <row r="104" s="2" customFormat="1" ht="16.5" customHeight="1">
      <c r="A104" s="39"/>
      <c r="B104" s="40"/>
      <c r="C104" s="241" t="s">
        <v>8</v>
      </c>
      <c r="D104" s="241" t="s">
        <v>223</v>
      </c>
      <c r="E104" s="242" t="s">
        <v>1057</v>
      </c>
      <c r="F104" s="243" t="s">
        <v>1058</v>
      </c>
      <c r="G104" s="244" t="s">
        <v>249</v>
      </c>
      <c r="H104" s="245">
        <v>3</v>
      </c>
      <c r="I104" s="246"/>
      <c r="J104" s="247">
        <f>ROUND(I104*H104,2)</f>
        <v>0</v>
      </c>
      <c r="K104" s="243" t="s">
        <v>19</v>
      </c>
      <c r="L104" s="248"/>
      <c r="M104" s="249" t="s">
        <v>19</v>
      </c>
      <c r="N104" s="250" t="s">
        <v>40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200</v>
      </c>
      <c r="AT104" s="216" t="s">
        <v>223</v>
      </c>
      <c r="AU104" s="216" t="s">
        <v>69</v>
      </c>
      <c r="AY104" s="18" t="s">
        <v>142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77</v>
      </c>
      <c r="BK104" s="217">
        <f>ROUND(I104*H104,2)</f>
        <v>0</v>
      </c>
      <c r="BL104" s="18" t="s">
        <v>149</v>
      </c>
      <c r="BM104" s="216" t="s">
        <v>1059</v>
      </c>
    </row>
    <row r="105" s="2" customFormat="1" ht="16.5" customHeight="1">
      <c r="A105" s="39"/>
      <c r="B105" s="40"/>
      <c r="C105" s="241" t="s">
        <v>246</v>
      </c>
      <c r="D105" s="241" t="s">
        <v>223</v>
      </c>
      <c r="E105" s="242" t="s">
        <v>1060</v>
      </c>
      <c r="F105" s="243" t="s">
        <v>1061</v>
      </c>
      <c r="G105" s="244" t="s">
        <v>249</v>
      </c>
      <c r="H105" s="245">
        <v>20</v>
      </c>
      <c r="I105" s="246"/>
      <c r="J105" s="247">
        <f>ROUND(I105*H105,2)</f>
        <v>0</v>
      </c>
      <c r="K105" s="243" t="s">
        <v>19</v>
      </c>
      <c r="L105" s="248"/>
      <c r="M105" s="249" t="s">
        <v>19</v>
      </c>
      <c r="N105" s="250" t="s">
        <v>40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200</v>
      </c>
      <c r="AT105" s="216" t="s">
        <v>223</v>
      </c>
      <c r="AU105" s="216" t="s">
        <v>69</v>
      </c>
      <c r="AY105" s="18" t="s">
        <v>142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77</v>
      </c>
      <c r="BK105" s="217">
        <f>ROUND(I105*H105,2)</f>
        <v>0</v>
      </c>
      <c r="BL105" s="18" t="s">
        <v>149</v>
      </c>
      <c r="BM105" s="216" t="s">
        <v>1062</v>
      </c>
    </row>
    <row r="106" s="2" customFormat="1" ht="16.5" customHeight="1">
      <c r="A106" s="39"/>
      <c r="B106" s="40"/>
      <c r="C106" s="241" t="s">
        <v>252</v>
      </c>
      <c r="D106" s="241" t="s">
        <v>223</v>
      </c>
      <c r="E106" s="242" t="s">
        <v>1063</v>
      </c>
      <c r="F106" s="243" t="s">
        <v>1064</v>
      </c>
      <c r="G106" s="244" t="s">
        <v>223</v>
      </c>
      <c r="H106" s="245">
        <v>60</v>
      </c>
      <c r="I106" s="246"/>
      <c r="J106" s="247">
        <f>ROUND(I106*H106,2)</f>
        <v>0</v>
      </c>
      <c r="K106" s="243" t="s">
        <v>19</v>
      </c>
      <c r="L106" s="248"/>
      <c r="M106" s="249" t="s">
        <v>19</v>
      </c>
      <c r="N106" s="250" t="s">
        <v>40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200</v>
      </c>
      <c r="AT106" s="216" t="s">
        <v>223</v>
      </c>
      <c r="AU106" s="216" t="s">
        <v>69</v>
      </c>
      <c r="AY106" s="18" t="s">
        <v>142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77</v>
      </c>
      <c r="BK106" s="217">
        <f>ROUND(I106*H106,2)</f>
        <v>0</v>
      </c>
      <c r="BL106" s="18" t="s">
        <v>149</v>
      </c>
      <c r="BM106" s="216" t="s">
        <v>1065</v>
      </c>
    </row>
    <row r="107" s="2" customFormat="1" ht="16.5" customHeight="1">
      <c r="A107" s="39"/>
      <c r="B107" s="40"/>
      <c r="C107" s="241" t="s">
        <v>258</v>
      </c>
      <c r="D107" s="241" t="s">
        <v>223</v>
      </c>
      <c r="E107" s="242" t="s">
        <v>1066</v>
      </c>
      <c r="F107" s="243" t="s">
        <v>1067</v>
      </c>
      <c r="G107" s="244" t="s">
        <v>249</v>
      </c>
      <c r="H107" s="245">
        <v>100</v>
      </c>
      <c r="I107" s="246"/>
      <c r="J107" s="247">
        <f>ROUND(I107*H107,2)</f>
        <v>0</v>
      </c>
      <c r="K107" s="243" t="s">
        <v>19</v>
      </c>
      <c r="L107" s="248"/>
      <c r="M107" s="249" t="s">
        <v>19</v>
      </c>
      <c r="N107" s="250" t="s">
        <v>40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200</v>
      </c>
      <c r="AT107" s="216" t="s">
        <v>223</v>
      </c>
      <c r="AU107" s="216" t="s">
        <v>69</v>
      </c>
      <c r="AY107" s="18" t="s">
        <v>142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77</v>
      </c>
      <c r="BK107" s="217">
        <f>ROUND(I107*H107,2)</f>
        <v>0</v>
      </c>
      <c r="BL107" s="18" t="s">
        <v>149</v>
      </c>
      <c r="BM107" s="216" t="s">
        <v>1068</v>
      </c>
    </row>
    <row r="108" s="2" customFormat="1" ht="16.5" customHeight="1">
      <c r="A108" s="39"/>
      <c r="B108" s="40"/>
      <c r="C108" s="241" t="s">
        <v>263</v>
      </c>
      <c r="D108" s="241" t="s">
        <v>223</v>
      </c>
      <c r="E108" s="242" t="s">
        <v>1069</v>
      </c>
      <c r="F108" s="243" t="s">
        <v>1070</v>
      </c>
      <c r="G108" s="244" t="s">
        <v>249</v>
      </c>
      <c r="H108" s="245">
        <v>150</v>
      </c>
      <c r="I108" s="246"/>
      <c r="J108" s="247">
        <f>ROUND(I108*H108,2)</f>
        <v>0</v>
      </c>
      <c r="K108" s="243" t="s">
        <v>19</v>
      </c>
      <c r="L108" s="248"/>
      <c r="M108" s="249" t="s">
        <v>19</v>
      </c>
      <c r="N108" s="250" t="s">
        <v>40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200</v>
      </c>
      <c r="AT108" s="216" t="s">
        <v>223</v>
      </c>
      <c r="AU108" s="216" t="s">
        <v>69</v>
      </c>
      <c r="AY108" s="18" t="s">
        <v>142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77</v>
      </c>
      <c r="BK108" s="217">
        <f>ROUND(I108*H108,2)</f>
        <v>0</v>
      </c>
      <c r="BL108" s="18" t="s">
        <v>149</v>
      </c>
      <c r="BM108" s="216" t="s">
        <v>1071</v>
      </c>
    </row>
    <row r="109" s="2" customFormat="1" ht="16.5" customHeight="1">
      <c r="A109" s="39"/>
      <c r="B109" s="40"/>
      <c r="C109" s="241" t="s">
        <v>270</v>
      </c>
      <c r="D109" s="241" t="s">
        <v>223</v>
      </c>
      <c r="E109" s="242" t="s">
        <v>1072</v>
      </c>
      <c r="F109" s="243" t="s">
        <v>1073</v>
      </c>
      <c r="G109" s="244" t="s">
        <v>19</v>
      </c>
      <c r="H109" s="245">
        <v>130</v>
      </c>
      <c r="I109" s="246"/>
      <c r="J109" s="247">
        <f>ROUND(I109*H109,2)</f>
        <v>0</v>
      </c>
      <c r="K109" s="243" t="s">
        <v>19</v>
      </c>
      <c r="L109" s="248"/>
      <c r="M109" s="249" t="s">
        <v>19</v>
      </c>
      <c r="N109" s="250" t="s">
        <v>40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200</v>
      </c>
      <c r="AT109" s="216" t="s">
        <v>223</v>
      </c>
      <c r="AU109" s="216" t="s">
        <v>69</v>
      </c>
      <c r="AY109" s="18" t="s">
        <v>142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77</v>
      </c>
      <c r="BK109" s="217">
        <f>ROUND(I109*H109,2)</f>
        <v>0</v>
      </c>
      <c r="BL109" s="18" t="s">
        <v>149</v>
      </c>
      <c r="BM109" s="216" t="s">
        <v>1074</v>
      </c>
    </row>
    <row r="110" s="2" customFormat="1" ht="16.5" customHeight="1">
      <c r="A110" s="39"/>
      <c r="B110" s="40"/>
      <c r="C110" s="241" t="s">
        <v>7</v>
      </c>
      <c r="D110" s="241" t="s">
        <v>223</v>
      </c>
      <c r="E110" s="242" t="s">
        <v>1075</v>
      </c>
      <c r="F110" s="243" t="s">
        <v>1076</v>
      </c>
      <c r="G110" s="244" t="s">
        <v>249</v>
      </c>
      <c r="H110" s="245">
        <v>95</v>
      </c>
      <c r="I110" s="246"/>
      <c r="J110" s="247">
        <f>ROUND(I110*H110,2)</f>
        <v>0</v>
      </c>
      <c r="K110" s="243" t="s">
        <v>19</v>
      </c>
      <c r="L110" s="248"/>
      <c r="M110" s="249" t="s">
        <v>19</v>
      </c>
      <c r="N110" s="250" t="s">
        <v>40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200</v>
      </c>
      <c r="AT110" s="216" t="s">
        <v>223</v>
      </c>
      <c r="AU110" s="216" t="s">
        <v>69</v>
      </c>
      <c r="AY110" s="18" t="s">
        <v>142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77</v>
      </c>
      <c r="BK110" s="217">
        <f>ROUND(I110*H110,2)</f>
        <v>0</v>
      </c>
      <c r="BL110" s="18" t="s">
        <v>149</v>
      </c>
      <c r="BM110" s="216" t="s">
        <v>1077</v>
      </c>
    </row>
    <row r="111" s="2" customFormat="1" ht="16.5" customHeight="1">
      <c r="A111" s="39"/>
      <c r="B111" s="40"/>
      <c r="C111" s="241" t="s">
        <v>279</v>
      </c>
      <c r="D111" s="241" t="s">
        <v>223</v>
      </c>
      <c r="E111" s="242" t="s">
        <v>1078</v>
      </c>
      <c r="F111" s="243" t="s">
        <v>1079</v>
      </c>
      <c r="G111" s="244" t="s">
        <v>249</v>
      </c>
      <c r="H111" s="245">
        <v>150</v>
      </c>
      <c r="I111" s="246"/>
      <c r="J111" s="247">
        <f>ROUND(I111*H111,2)</f>
        <v>0</v>
      </c>
      <c r="K111" s="243" t="s">
        <v>19</v>
      </c>
      <c r="L111" s="248"/>
      <c r="M111" s="249" t="s">
        <v>19</v>
      </c>
      <c r="N111" s="250" t="s">
        <v>40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200</v>
      </c>
      <c r="AT111" s="216" t="s">
        <v>223</v>
      </c>
      <c r="AU111" s="216" t="s">
        <v>69</v>
      </c>
      <c r="AY111" s="18" t="s">
        <v>142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77</v>
      </c>
      <c r="BK111" s="217">
        <f>ROUND(I111*H111,2)</f>
        <v>0</v>
      </c>
      <c r="BL111" s="18" t="s">
        <v>149</v>
      </c>
      <c r="BM111" s="216" t="s">
        <v>1080</v>
      </c>
    </row>
    <row r="112" s="2" customFormat="1" ht="16.5" customHeight="1">
      <c r="A112" s="39"/>
      <c r="B112" s="40"/>
      <c r="C112" s="241" t="s">
        <v>320</v>
      </c>
      <c r="D112" s="241" t="s">
        <v>223</v>
      </c>
      <c r="E112" s="242" t="s">
        <v>1081</v>
      </c>
      <c r="F112" s="243" t="s">
        <v>1082</v>
      </c>
      <c r="G112" s="244" t="s">
        <v>249</v>
      </c>
      <c r="H112" s="245">
        <v>60</v>
      </c>
      <c r="I112" s="246"/>
      <c r="J112" s="247">
        <f>ROUND(I112*H112,2)</f>
        <v>0</v>
      </c>
      <c r="K112" s="243" t="s">
        <v>19</v>
      </c>
      <c r="L112" s="248"/>
      <c r="M112" s="249" t="s">
        <v>19</v>
      </c>
      <c r="N112" s="250" t="s">
        <v>40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200</v>
      </c>
      <c r="AT112" s="216" t="s">
        <v>223</v>
      </c>
      <c r="AU112" s="216" t="s">
        <v>69</v>
      </c>
      <c r="AY112" s="18" t="s">
        <v>142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77</v>
      </c>
      <c r="BK112" s="217">
        <f>ROUND(I112*H112,2)</f>
        <v>0</v>
      </c>
      <c r="BL112" s="18" t="s">
        <v>149</v>
      </c>
      <c r="BM112" s="216" t="s">
        <v>1083</v>
      </c>
    </row>
    <row r="113" s="2" customFormat="1" ht="16.5" customHeight="1">
      <c r="A113" s="39"/>
      <c r="B113" s="40"/>
      <c r="C113" s="241" t="s">
        <v>335</v>
      </c>
      <c r="D113" s="241" t="s">
        <v>223</v>
      </c>
      <c r="E113" s="242" t="s">
        <v>1084</v>
      </c>
      <c r="F113" s="243" t="s">
        <v>1085</v>
      </c>
      <c r="G113" s="244" t="s">
        <v>381</v>
      </c>
      <c r="H113" s="245">
        <v>6</v>
      </c>
      <c r="I113" s="246"/>
      <c r="J113" s="247">
        <f>ROUND(I113*H113,2)</f>
        <v>0</v>
      </c>
      <c r="K113" s="243" t="s">
        <v>19</v>
      </c>
      <c r="L113" s="248"/>
      <c r="M113" s="249" t="s">
        <v>19</v>
      </c>
      <c r="N113" s="250" t="s">
        <v>40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200</v>
      </c>
      <c r="AT113" s="216" t="s">
        <v>223</v>
      </c>
      <c r="AU113" s="216" t="s">
        <v>69</v>
      </c>
      <c r="AY113" s="18" t="s">
        <v>142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77</v>
      </c>
      <c r="BK113" s="217">
        <f>ROUND(I113*H113,2)</f>
        <v>0</v>
      </c>
      <c r="BL113" s="18" t="s">
        <v>149</v>
      </c>
      <c r="BM113" s="216" t="s">
        <v>1086</v>
      </c>
    </row>
    <row r="114" s="2" customFormat="1" ht="16.5" customHeight="1">
      <c r="A114" s="39"/>
      <c r="B114" s="40"/>
      <c r="C114" s="241" t="s">
        <v>339</v>
      </c>
      <c r="D114" s="241" t="s">
        <v>223</v>
      </c>
      <c r="E114" s="242" t="s">
        <v>1087</v>
      </c>
      <c r="F114" s="243" t="s">
        <v>1088</v>
      </c>
      <c r="G114" s="244" t="s">
        <v>249</v>
      </c>
      <c r="H114" s="245">
        <v>45</v>
      </c>
      <c r="I114" s="246"/>
      <c r="J114" s="247">
        <f>ROUND(I114*H114,2)</f>
        <v>0</v>
      </c>
      <c r="K114" s="243" t="s">
        <v>19</v>
      </c>
      <c r="L114" s="248"/>
      <c r="M114" s="249" t="s">
        <v>19</v>
      </c>
      <c r="N114" s="250" t="s">
        <v>40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200</v>
      </c>
      <c r="AT114" s="216" t="s">
        <v>223</v>
      </c>
      <c r="AU114" s="216" t="s">
        <v>69</v>
      </c>
      <c r="AY114" s="18" t="s">
        <v>142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77</v>
      </c>
      <c r="BK114" s="217">
        <f>ROUND(I114*H114,2)</f>
        <v>0</v>
      </c>
      <c r="BL114" s="18" t="s">
        <v>149</v>
      </c>
      <c r="BM114" s="216" t="s">
        <v>1089</v>
      </c>
    </row>
    <row r="115" s="2" customFormat="1" ht="16.5" customHeight="1">
      <c r="A115" s="39"/>
      <c r="B115" s="40"/>
      <c r="C115" s="241" t="s">
        <v>344</v>
      </c>
      <c r="D115" s="241" t="s">
        <v>223</v>
      </c>
      <c r="E115" s="242" t="s">
        <v>1090</v>
      </c>
      <c r="F115" s="243" t="s">
        <v>1091</v>
      </c>
      <c r="G115" s="244" t="s">
        <v>249</v>
      </c>
      <c r="H115" s="245">
        <v>10</v>
      </c>
      <c r="I115" s="246"/>
      <c r="J115" s="247">
        <f>ROUND(I115*H115,2)</f>
        <v>0</v>
      </c>
      <c r="K115" s="243" t="s">
        <v>19</v>
      </c>
      <c r="L115" s="248"/>
      <c r="M115" s="249" t="s">
        <v>19</v>
      </c>
      <c r="N115" s="250" t="s">
        <v>40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200</v>
      </c>
      <c r="AT115" s="216" t="s">
        <v>223</v>
      </c>
      <c r="AU115" s="216" t="s">
        <v>69</v>
      </c>
      <c r="AY115" s="18" t="s">
        <v>142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77</v>
      </c>
      <c r="BK115" s="217">
        <f>ROUND(I115*H115,2)</f>
        <v>0</v>
      </c>
      <c r="BL115" s="18" t="s">
        <v>149</v>
      </c>
      <c r="BM115" s="216" t="s">
        <v>1092</v>
      </c>
    </row>
    <row r="116" s="2" customFormat="1" ht="16.5" customHeight="1">
      <c r="A116" s="39"/>
      <c r="B116" s="40"/>
      <c r="C116" s="241" t="s">
        <v>349</v>
      </c>
      <c r="D116" s="241" t="s">
        <v>223</v>
      </c>
      <c r="E116" s="242" t="s">
        <v>1093</v>
      </c>
      <c r="F116" s="243" t="s">
        <v>1094</v>
      </c>
      <c r="G116" s="244" t="s">
        <v>381</v>
      </c>
      <c r="H116" s="245">
        <v>35</v>
      </c>
      <c r="I116" s="246"/>
      <c r="J116" s="247">
        <f>ROUND(I116*H116,2)</f>
        <v>0</v>
      </c>
      <c r="K116" s="243" t="s">
        <v>19</v>
      </c>
      <c r="L116" s="248"/>
      <c r="M116" s="249" t="s">
        <v>19</v>
      </c>
      <c r="N116" s="250" t="s">
        <v>40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200</v>
      </c>
      <c r="AT116" s="216" t="s">
        <v>223</v>
      </c>
      <c r="AU116" s="216" t="s">
        <v>69</v>
      </c>
      <c r="AY116" s="18" t="s">
        <v>142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77</v>
      </c>
      <c r="BK116" s="217">
        <f>ROUND(I116*H116,2)</f>
        <v>0</v>
      </c>
      <c r="BL116" s="18" t="s">
        <v>149</v>
      </c>
      <c r="BM116" s="216" t="s">
        <v>1095</v>
      </c>
    </row>
    <row r="117" s="2" customFormat="1" ht="16.5" customHeight="1">
      <c r="A117" s="39"/>
      <c r="B117" s="40"/>
      <c r="C117" s="241" t="s">
        <v>354</v>
      </c>
      <c r="D117" s="241" t="s">
        <v>223</v>
      </c>
      <c r="E117" s="242" t="s">
        <v>1096</v>
      </c>
      <c r="F117" s="243" t="s">
        <v>1097</v>
      </c>
      <c r="G117" s="244" t="s">
        <v>381</v>
      </c>
      <c r="H117" s="245">
        <v>12</v>
      </c>
      <c r="I117" s="246"/>
      <c r="J117" s="247">
        <f>ROUND(I117*H117,2)</f>
        <v>0</v>
      </c>
      <c r="K117" s="243" t="s">
        <v>19</v>
      </c>
      <c r="L117" s="248"/>
      <c r="M117" s="249" t="s">
        <v>19</v>
      </c>
      <c r="N117" s="250" t="s">
        <v>40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200</v>
      </c>
      <c r="AT117" s="216" t="s">
        <v>223</v>
      </c>
      <c r="AU117" s="216" t="s">
        <v>69</v>
      </c>
      <c r="AY117" s="18" t="s">
        <v>142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77</v>
      </c>
      <c r="BK117" s="217">
        <f>ROUND(I117*H117,2)</f>
        <v>0</v>
      </c>
      <c r="BL117" s="18" t="s">
        <v>149</v>
      </c>
      <c r="BM117" s="216" t="s">
        <v>1098</v>
      </c>
    </row>
    <row r="118" s="2" customFormat="1" ht="16.5" customHeight="1">
      <c r="A118" s="39"/>
      <c r="B118" s="40"/>
      <c r="C118" s="241" t="s">
        <v>360</v>
      </c>
      <c r="D118" s="241" t="s">
        <v>223</v>
      </c>
      <c r="E118" s="242" t="s">
        <v>1099</v>
      </c>
      <c r="F118" s="243" t="s">
        <v>1100</v>
      </c>
      <c r="G118" s="244" t="s">
        <v>381</v>
      </c>
      <c r="H118" s="245">
        <v>2</v>
      </c>
      <c r="I118" s="246"/>
      <c r="J118" s="247">
        <f>ROUND(I118*H118,2)</f>
        <v>0</v>
      </c>
      <c r="K118" s="243" t="s">
        <v>19</v>
      </c>
      <c r="L118" s="248"/>
      <c r="M118" s="249" t="s">
        <v>19</v>
      </c>
      <c r="N118" s="250" t="s">
        <v>40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200</v>
      </c>
      <c r="AT118" s="216" t="s">
        <v>223</v>
      </c>
      <c r="AU118" s="216" t="s">
        <v>69</v>
      </c>
      <c r="AY118" s="18" t="s">
        <v>142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77</v>
      </c>
      <c r="BK118" s="217">
        <f>ROUND(I118*H118,2)</f>
        <v>0</v>
      </c>
      <c r="BL118" s="18" t="s">
        <v>149</v>
      </c>
      <c r="BM118" s="216" t="s">
        <v>1101</v>
      </c>
    </row>
    <row r="119" s="2" customFormat="1" ht="16.5" customHeight="1">
      <c r="A119" s="39"/>
      <c r="B119" s="40"/>
      <c r="C119" s="241" t="s">
        <v>366</v>
      </c>
      <c r="D119" s="241" t="s">
        <v>223</v>
      </c>
      <c r="E119" s="242" t="s">
        <v>1102</v>
      </c>
      <c r="F119" s="243" t="s">
        <v>1103</v>
      </c>
      <c r="G119" s="244" t="s">
        <v>381</v>
      </c>
      <c r="H119" s="245">
        <v>4</v>
      </c>
      <c r="I119" s="246"/>
      <c r="J119" s="247">
        <f>ROUND(I119*H119,2)</f>
        <v>0</v>
      </c>
      <c r="K119" s="243" t="s">
        <v>19</v>
      </c>
      <c r="L119" s="248"/>
      <c r="M119" s="249" t="s">
        <v>19</v>
      </c>
      <c r="N119" s="250" t="s">
        <v>40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200</v>
      </c>
      <c r="AT119" s="216" t="s">
        <v>223</v>
      </c>
      <c r="AU119" s="216" t="s">
        <v>69</v>
      </c>
      <c r="AY119" s="18" t="s">
        <v>142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77</v>
      </c>
      <c r="BK119" s="217">
        <f>ROUND(I119*H119,2)</f>
        <v>0</v>
      </c>
      <c r="BL119" s="18" t="s">
        <v>149</v>
      </c>
      <c r="BM119" s="216" t="s">
        <v>1104</v>
      </c>
    </row>
    <row r="120" s="2" customFormat="1" ht="16.5" customHeight="1">
      <c r="A120" s="39"/>
      <c r="B120" s="40"/>
      <c r="C120" s="241" t="s">
        <v>373</v>
      </c>
      <c r="D120" s="241" t="s">
        <v>223</v>
      </c>
      <c r="E120" s="242" t="s">
        <v>1105</v>
      </c>
      <c r="F120" s="243" t="s">
        <v>1106</v>
      </c>
      <c r="G120" s="244" t="s">
        <v>381</v>
      </c>
      <c r="H120" s="245">
        <v>10</v>
      </c>
      <c r="I120" s="246"/>
      <c r="J120" s="247">
        <f>ROUND(I120*H120,2)</f>
        <v>0</v>
      </c>
      <c r="K120" s="243" t="s">
        <v>19</v>
      </c>
      <c r="L120" s="248"/>
      <c r="M120" s="249" t="s">
        <v>19</v>
      </c>
      <c r="N120" s="250" t="s">
        <v>40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200</v>
      </c>
      <c r="AT120" s="216" t="s">
        <v>223</v>
      </c>
      <c r="AU120" s="216" t="s">
        <v>69</v>
      </c>
      <c r="AY120" s="18" t="s">
        <v>142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77</v>
      </c>
      <c r="BK120" s="217">
        <f>ROUND(I120*H120,2)</f>
        <v>0</v>
      </c>
      <c r="BL120" s="18" t="s">
        <v>149</v>
      </c>
      <c r="BM120" s="216" t="s">
        <v>1107</v>
      </c>
    </row>
    <row r="121" s="2" customFormat="1" ht="16.5" customHeight="1">
      <c r="A121" s="39"/>
      <c r="B121" s="40"/>
      <c r="C121" s="241" t="s">
        <v>378</v>
      </c>
      <c r="D121" s="241" t="s">
        <v>223</v>
      </c>
      <c r="E121" s="242" t="s">
        <v>1108</v>
      </c>
      <c r="F121" s="243" t="s">
        <v>1109</v>
      </c>
      <c r="G121" s="244" t="s">
        <v>381</v>
      </c>
      <c r="H121" s="245">
        <v>4</v>
      </c>
      <c r="I121" s="246"/>
      <c r="J121" s="247">
        <f>ROUND(I121*H121,2)</f>
        <v>0</v>
      </c>
      <c r="K121" s="243" t="s">
        <v>19</v>
      </c>
      <c r="L121" s="248"/>
      <c r="M121" s="249" t="s">
        <v>19</v>
      </c>
      <c r="N121" s="250" t="s">
        <v>40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200</v>
      </c>
      <c r="AT121" s="216" t="s">
        <v>223</v>
      </c>
      <c r="AU121" s="216" t="s">
        <v>69</v>
      </c>
      <c r="AY121" s="18" t="s">
        <v>142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77</v>
      </c>
      <c r="BK121" s="217">
        <f>ROUND(I121*H121,2)</f>
        <v>0</v>
      </c>
      <c r="BL121" s="18" t="s">
        <v>149</v>
      </c>
      <c r="BM121" s="216" t="s">
        <v>1110</v>
      </c>
    </row>
    <row r="122" s="2" customFormat="1" ht="16.5" customHeight="1">
      <c r="A122" s="39"/>
      <c r="B122" s="40"/>
      <c r="C122" s="241" t="s">
        <v>384</v>
      </c>
      <c r="D122" s="241" t="s">
        <v>223</v>
      </c>
      <c r="E122" s="242" t="s">
        <v>1111</v>
      </c>
      <c r="F122" s="243" t="s">
        <v>1112</v>
      </c>
      <c r="G122" s="244" t="s">
        <v>1113</v>
      </c>
      <c r="H122" s="245">
        <v>1</v>
      </c>
      <c r="I122" s="246"/>
      <c r="J122" s="247">
        <f>ROUND(I122*H122,2)</f>
        <v>0</v>
      </c>
      <c r="K122" s="243" t="s">
        <v>19</v>
      </c>
      <c r="L122" s="248"/>
      <c r="M122" s="249" t="s">
        <v>19</v>
      </c>
      <c r="N122" s="250" t="s">
        <v>40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200</v>
      </c>
      <c r="AT122" s="216" t="s">
        <v>223</v>
      </c>
      <c r="AU122" s="216" t="s">
        <v>69</v>
      </c>
      <c r="AY122" s="18" t="s">
        <v>142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77</v>
      </c>
      <c r="BK122" s="217">
        <f>ROUND(I122*H122,2)</f>
        <v>0</v>
      </c>
      <c r="BL122" s="18" t="s">
        <v>149</v>
      </c>
      <c r="BM122" s="216" t="s">
        <v>1114</v>
      </c>
    </row>
    <row r="123" s="2" customFormat="1" ht="16.5" customHeight="1">
      <c r="A123" s="39"/>
      <c r="B123" s="40"/>
      <c r="C123" s="241" t="s">
        <v>389</v>
      </c>
      <c r="D123" s="241" t="s">
        <v>223</v>
      </c>
      <c r="E123" s="242" t="s">
        <v>1115</v>
      </c>
      <c r="F123" s="243" t="s">
        <v>1116</v>
      </c>
      <c r="G123" s="244" t="s">
        <v>494</v>
      </c>
      <c r="H123" s="245">
        <v>1</v>
      </c>
      <c r="I123" s="246"/>
      <c r="J123" s="247">
        <f>ROUND(I123*H123,2)</f>
        <v>0</v>
      </c>
      <c r="K123" s="243" t="s">
        <v>19</v>
      </c>
      <c r="L123" s="248"/>
      <c r="M123" s="249" t="s">
        <v>19</v>
      </c>
      <c r="N123" s="250" t="s">
        <v>40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200</v>
      </c>
      <c r="AT123" s="216" t="s">
        <v>223</v>
      </c>
      <c r="AU123" s="216" t="s">
        <v>69</v>
      </c>
      <c r="AY123" s="18" t="s">
        <v>142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77</v>
      </c>
      <c r="BK123" s="217">
        <f>ROUND(I123*H123,2)</f>
        <v>0</v>
      </c>
      <c r="BL123" s="18" t="s">
        <v>149</v>
      </c>
      <c r="BM123" s="216" t="s">
        <v>1117</v>
      </c>
    </row>
    <row r="124" s="2" customFormat="1" ht="16.5" customHeight="1">
      <c r="A124" s="39"/>
      <c r="B124" s="40"/>
      <c r="C124" s="241" t="s">
        <v>284</v>
      </c>
      <c r="D124" s="241" t="s">
        <v>223</v>
      </c>
      <c r="E124" s="242" t="s">
        <v>1118</v>
      </c>
      <c r="F124" s="243" t="s">
        <v>1119</v>
      </c>
      <c r="G124" s="244" t="s">
        <v>249</v>
      </c>
      <c r="H124" s="245">
        <v>30</v>
      </c>
      <c r="I124" s="246"/>
      <c r="J124" s="247">
        <f>ROUND(I124*H124,2)</f>
        <v>0</v>
      </c>
      <c r="K124" s="243" t="s">
        <v>19</v>
      </c>
      <c r="L124" s="248"/>
      <c r="M124" s="249" t="s">
        <v>19</v>
      </c>
      <c r="N124" s="250" t="s">
        <v>40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200</v>
      </c>
      <c r="AT124" s="216" t="s">
        <v>223</v>
      </c>
      <c r="AU124" s="216" t="s">
        <v>69</v>
      </c>
      <c r="AY124" s="18" t="s">
        <v>142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77</v>
      </c>
      <c r="BK124" s="217">
        <f>ROUND(I124*H124,2)</f>
        <v>0</v>
      </c>
      <c r="BL124" s="18" t="s">
        <v>149</v>
      </c>
      <c r="BM124" s="216" t="s">
        <v>1120</v>
      </c>
    </row>
    <row r="125" s="2" customFormat="1" ht="16.5" customHeight="1">
      <c r="A125" s="39"/>
      <c r="B125" s="40"/>
      <c r="C125" s="241" t="s">
        <v>289</v>
      </c>
      <c r="D125" s="241" t="s">
        <v>223</v>
      </c>
      <c r="E125" s="242" t="s">
        <v>1121</v>
      </c>
      <c r="F125" s="243" t="s">
        <v>1122</v>
      </c>
      <c r="G125" s="244" t="s">
        <v>381</v>
      </c>
      <c r="H125" s="245">
        <v>25</v>
      </c>
      <c r="I125" s="246"/>
      <c r="J125" s="247">
        <f>ROUND(I125*H125,2)</f>
        <v>0</v>
      </c>
      <c r="K125" s="243" t="s">
        <v>19</v>
      </c>
      <c r="L125" s="248"/>
      <c r="M125" s="249" t="s">
        <v>19</v>
      </c>
      <c r="N125" s="250" t="s">
        <v>40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200</v>
      </c>
      <c r="AT125" s="216" t="s">
        <v>223</v>
      </c>
      <c r="AU125" s="216" t="s">
        <v>69</v>
      </c>
      <c r="AY125" s="18" t="s">
        <v>142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77</v>
      </c>
      <c r="BK125" s="217">
        <f>ROUND(I125*H125,2)</f>
        <v>0</v>
      </c>
      <c r="BL125" s="18" t="s">
        <v>149</v>
      </c>
      <c r="BM125" s="216" t="s">
        <v>1123</v>
      </c>
    </row>
    <row r="126" s="12" customFormat="1" ht="25.92" customHeight="1">
      <c r="A126" s="12"/>
      <c r="B126" s="189"/>
      <c r="C126" s="190"/>
      <c r="D126" s="191" t="s">
        <v>68</v>
      </c>
      <c r="E126" s="192" t="s">
        <v>140</v>
      </c>
      <c r="F126" s="192" t="s">
        <v>141</v>
      </c>
      <c r="G126" s="190"/>
      <c r="H126" s="190"/>
      <c r="I126" s="193"/>
      <c r="J126" s="194">
        <f>BK126</f>
        <v>0</v>
      </c>
      <c r="K126" s="190"/>
      <c r="L126" s="195"/>
      <c r="M126" s="196"/>
      <c r="N126" s="197"/>
      <c r="O126" s="197"/>
      <c r="P126" s="198">
        <f>P127</f>
        <v>0</v>
      </c>
      <c r="Q126" s="197"/>
      <c r="R126" s="198">
        <f>R127</f>
        <v>0</v>
      </c>
      <c r="S126" s="197"/>
      <c r="T126" s="19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77</v>
      </c>
      <c r="AT126" s="201" t="s">
        <v>68</v>
      </c>
      <c r="AU126" s="201" t="s">
        <v>69</v>
      </c>
      <c r="AY126" s="200" t="s">
        <v>142</v>
      </c>
      <c r="BK126" s="202">
        <f>BK127</f>
        <v>0</v>
      </c>
    </row>
    <row r="127" s="12" customFormat="1" ht="22.8" customHeight="1">
      <c r="A127" s="12"/>
      <c r="B127" s="189"/>
      <c r="C127" s="190"/>
      <c r="D127" s="191" t="s">
        <v>68</v>
      </c>
      <c r="E127" s="203" t="s">
        <v>77</v>
      </c>
      <c r="F127" s="203" t="s">
        <v>143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SUM(P128:P129)</f>
        <v>0</v>
      </c>
      <c r="Q127" s="197"/>
      <c r="R127" s="198">
        <f>SUM(R128:R129)</f>
        <v>0</v>
      </c>
      <c r="S127" s="197"/>
      <c r="T127" s="19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77</v>
      </c>
      <c r="AT127" s="201" t="s">
        <v>68</v>
      </c>
      <c r="AU127" s="201" t="s">
        <v>77</v>
      </c>
      <c r="AY127" s="200" t="s">
        <v>142</v>
      </c>
      <c r="BK127" s="202">
        <f>SUM(BK128:BK129)</f>
        <v>0</v>
      </c>
    </row>
    <row r="128" s="2" customFormat="1">
      <c r="A128" s="39"/>
      <c r="B128" s="40"/>
      <c r="C128" s="205" t="s">
        <v>300</v>
      </c>
      <c r="D128" s="205" t="s">
        <v>144</v>
      </c>
      <c r="E128" s="206" t="s">
        <v>1124</v>
      </c>
      <c r="F128" s="207" t="s">
        <v>1125</v>
      </c>
      <c r="G128" s="208" t="s">
        <v>155</v>
      </c>
      <c r="H128" s="209">
        <v>123.5</v>
      </c>
      <c r="I128" s="210"/>
      <c r="J128" s="211">
        <f>ROUND(I128*H128,2)</f>
        <v>0</v>
      </c>
      <c r="K128" s="207" t="s">
        <v>148</v>
      </c>
      <c r="L128" s="45"/>
      <c r="M128" s="212" t="s">
        <v>19</v>
      </c>
      <c r="N128" s="213" t="s">
        <v>40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149</v>
      </c>
      <c r="AT128" s="216" t="s">
        <v>144</v>
      </c>
      <c r="AU128" s="216" t="s">
        <v>79</v>
      </c>
      <c r="AY128" s="18" t="s">
        <v>142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77</v>
      </c>
      <c r="BK128" s="217">
        <f>ROUND(I128*H128,2)</f>
        <v>0</v>
      </c>
      <c r="BL128" s="18" t="s">
        <v>149</v>
      </c>
      <c r="BM128" s="216" t="s">
        <v>1126</v>
      </c>
    </row>
    <row r="129" s="13" customFormat="1">
      <c r="A129" s="13"/>
      <c r="B129" s="218"/>
      <c r="C129" s="219"/>
      <c r="D129" s="220" t="s">
        <v>151</v>
      </c>
      <c r="E129" s="221" t="s">
        <v>19</v>
      </c>
      <c r="F129" s="222" t="s">
        <v>1127</v>
      </c>
      <c r="G129" s="219"/>
      <c r="H129" s="223">
        <v>123.5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151</v>
      </c>
      <c r="AU129" s="229" t="s">
        <v>79</v>
      </c>
      <c r="AV129" s="13" t="s">
        <v>79</v>
      </c>
      <c r="AW129" s="13" t="s">
        <v>31</v>
      </c>
      <c r="AX129" s="13" t="s">
        <v>77</v>
      </c>
      <c r="AY129" s="229" t="s">
        <v>142</v>
      </c>
    </row>
    <row r="130" s="12" customFormat="1" ht="25.92" customHeight="1">
      <c r="A130" s="12"/>
      <c r="B130" s="189"/>
      <c r="C130" s="190"/>
      <c r="D130" s="191" t="s">
        <v>68</v>
      </c>
      <c r="E130" s="192" t="s">
        <v>533</v>
      </c>
      <c r="F130" s="192" t="s">
        <v>534</v>
      </c>
      <c r="G130" s="190"/>
      <c r="H130" s="190"/>
      <c r="I130" s="193"/>
      <c r="J130" s="194">
        <f>BK130</f>
        <v>0</v>
      </c>
      <c r="K130" s="190"/>
      <c r="L130" s="195"/>
      <c r="M130" s="196"/>
      <c r="N130" s="197"/>
      <c r="O130" s="197"/>
      <c r="P130" s="198">
        <f>P131</f>
        <v>0</v>
      </c>
      <c r="Q130" s="197"/>
      <c r="R130" s="198">
        <f>R131</f>
        <v>0</v>
      </c>
      <c r="S130" s="197"/>
      <c r="T130" s="19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0" t="s">
        <v>79</v>
      </c>
      <c r="AT130" s="201" t="s">
        <v>68</v>
      </c>
      <c r="AU130" s="201" t="s">
        <v>69</v>
      </c>
      <c r="AY130" s="200" t="s">
        <v>142</v>
      </c>
      <c r="BK130" s="202">
        <f>BK131</f>
        <v>0</v>
      </c>
    </row>
    <row r="131" s="12" customFormat="1" ht="22.8" customHeight="1">
      <c r="A131" s="12"/>
      <c r="B131" s="189"/>
      <c r="C131" s="190"/>
      <c r="D131" s="191" t="s">
        <v>68</v>
      </c>
      <c r="E131" s="203" t="s">
        <v>1128</v>
      </c>
      <c r="F131" s="203" t="s">
        <v>1129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P132</f>
        <v>0</v>
      </c>
      <c r="Q131" s="197"/>
      <c r="R131" s="198">
        <f>R132</f>
        <v>0</v>
      </c>
      <c r="S131" s="197"/>
      <c r="T131" s="19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79</v>
      </c>
      <c r="AT131" s="201" t="s">
        <v>68</v>
      </c>
      <c r="AU131" s="201" t="s">
        <v>77</v>
      </c>
      <c r="AY131" s="200" t="s">
        <v>142</v>
      </c>
      <c r="BK131" s="202">
        <f>BK132</f>
        <v>0</v>
      </c>
    </row>
    <row r="132" s="2" customFormat="1">
      <c r="A132" s="39"/>
      <c r="B132" s="40"/>
      <c r="C132" s="205" t="s">
        <v>393</v>
      </c>
      <c r="D132" s="205" t="s">
        <v>144</v>
      </c>
      <c r="E132" s="206" t="s">
        <v>1130</v>
      </c>
      <c r="F132" s="207" t="s">
        <v>1131</v>
      </c>
      <c r="G132" s="208" t="s">
        <v>226</v>
      </c>
      <c r="H132" s="209">
        <v>1</v>
      </c>
      <c r="I132" s="210"/>
      <c r="J132" s="211">
        <f>ROUND(I132*H132,2)</f>
        <v>0</v>
      </c>
      <c r="K132" s="207" t="s">
        <v>148</v>
      </c>
      <c r="L132" s="45"/>
      <c r="M132" s="212" t="s">
        <v>19</v>
      </c>
      <c r="N132" s="213" t="s">
        <v>40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246</v>
      </c>
      <c r="AT132" s="216" t="s">
        <v>144</v>
      </c>
      <c r="AU132" s="216" t="s">
        <v>79</v>
      </c>
      <c r="AY132" s="18" t="s">
        <v>142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77</v>
      </c>
      <c r="BK132" s="217">
        <f>ROUND(I132*H132,2)</f>
        <v>0</v>
      </c>
      <c r="BL132" s="18" t="s">
        <v>246</v>
      </c>
      <c r="BM132" s="216" t="s">
        <v>1132</v>
      </c>
    </row>
    <row r="133" s="12" customFormat="1" ht="25.92" customHeight="1">
      <c r="A133" s="12"/>
      <c r="B133" s="189"/>
      <c r="C133" s="190"/>
      <c r="D133" s="191" t="s">
        <v>68</v>
      </c>
      <c r="E133" s="192" t="s">
        <v>223</v>
      </c>
      <c r="F133" s="192" t="s">
        <v>1133</v>
      </c>
      <c r="G133" s="190"/>
      <c r="H133" s="190"/>
      <c r="I133" s="193"/>
      <c r="J133" s="194">
        <f>BK133</f>
        <v>0</v>
      </c>
      <c r="K133" s="190"/>
      <c r="L133" s="195"/>
      <c r="M133" s="196"/>
      <c r="N133" s="197"/>
      <c r="O133" s="197"/>
      <c r="P133" s="198">
        <f>P134</f>
        <v>0</v>
      </c>
      <c r="Q133" s="197"/>
      <c r="R133" s="198">
        <f>R134</f>
        <v>0</v>
      </c>
      <c r="S133" s="197"/>
      <c r="T133" s="19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0" t="s">
        <v>167</v>
      </c>
      <c r="AT133" s="201" t="s">
        <v>68</v>
      </c>
      <c r="AU133" s="201" t="s">
        <v>69</v>
      </c>
      <c r="AY133" s="200" t="s">
        <v>142</v>
      </c>
      <c r="BK133" s="202">
        <f>BK134</f>
        <v>0</v>
      </c>
    </row>
    <row r="134" s="12" customFormat="1" ht="22.8" customHeight="1">
      <c r="A134" s="12"/>
      <c r="B134" s="189"/>
      <c r="C134" s="190"/>
      <c r="D134" s="191" t="s">
        <v>68</v>
      </c>
      <c r="E134" s="203" t="s">
        <v>1134</v>
      </c>
      <c r="F134" s="203" t="s">
        <v>1135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SUM(P135:P137)</f>
        <v>0</v>
      </c>
      <c r="Q134" s="197"/>
      <c r="R134" s="198">
        <f>SUM(R135:R137)</f>
        <v>0</v>
      </c>
      <c r="S134" s="197"/>
      <c r="T134" s="19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167</v>
      </c>
      <c r="AT134" s="201" t="s">
        <v>68</v>
      </c>
      <c r="AU134" s="201" t="s">
        <v>77</v>
      </c>
      <c r="AY134" s="200" t="s">
        <v>142</v>
      </c>
      <c r="BK134" s="202">
        <f>SUM(BK135:BK137)</f>
        <v>0</v>
      </c>
    </row>
    <row r="135" s="2" customFormat="1">
      <c r="A135" s="39"/>
      <c r="B135" s="40"/>
      <c r="C135" s="205" t="s">
        <v>314</v>
      </c>
      <c r="D135" s="205" t="s">
        <v>144</v>
      </c>
      <c r="E135" s="206" t="s">
        <v>1136</v>
      </c>
      <c r="F135" s="207" t="s">
        <v>1137</v>
      </c>
      <c r="G135" s="208" t="s">
        <v>155</v>
      </c>
      <c r="H135" s="209">
        <v>123.5</v>
      </c>
      <c r="I135" s="210"/>
      <c r="J135" s="211">
        <f>ROUND(I135*H135,2)</f>
        <v>0</v>
      </c>
      <c r="K135" s="207" t="s">
        <v>148</v>
      </c>
      <c r="L135" s="45"/>
      <c r="M135" s="212" t="s">
        <v>19</v>
      </c>
      <c r="N135" s="213" t="s">
        <v>40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500</v>
      </c>
      <c r="AT135" s="216" t="s">
        <v>144</v>
      </c>
      <c r="AU135" s="216" t="s">
        <v>79</v>
      </c>
      <c r="AY135" s="18" t="s">
        <v>142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77</v>
      </c>
      <c r="BK135" s="217">
        <f>ROUND(I135*H135,2)</f>
        <v>0</v>
      </c>
      <c r="BL135" s="18" t="s">
        <v>500</v>
      </c>
      <c r="BM135" s="216" t="s">
        <v>1138</v>
      </c>
    </row>
    <row r="136" s="13" customFormat="1">
      <c r="A136" s="13"/>
      <c r="B136" s="218"/>
      <c r="C136" s="219"/>
      <c r="D136" s="220" t="s">
        <v>151</v>
      </c>
      <c r="E136" s="221" t="s">
        <v>19</v>
      </c>
      <c r="F136" s="222" t="s">
        <v>1127</v>
      </c>
      <c r="G136" s="219"/>
      <c r="H136" s="223">
        <v>123.5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151</v>
      </c>
      <c r="AU136" s="229" t="s">
        <v>79</v>
      </c>
      <c r="AV136" s="13" t="s">
        <v>79</v>
      </c>
      <c r="AW136" s="13" t="s">
        <v>31</v>
      </c>
      <c r="AX136" s="13" t="s">
        <v>77</v>
      </c>
      <c r="AY136" s="229" t="s">
        <v>142</v>
      </c>
    </row>
    <row r="137" s="2" customFormat="1">
      <c r="A137" s="39"/>
      <c r="B137" s="40"/>
      <c r="C137" s="205" t="s">
        <v>306</v>
      </c>
      <c r="D137" s="205" t="s">
        <v>144</v>
      </c>
      <c r="E137" s="206" t="s">
        <v>1139</v>
      </c>
      <c r="F137" s="207" t="s">
        <v>1140</v>
      </c>
      <c r="G137" s="208" t="s">
        <v>249</v>
      </c>
      <c r="H137" s="209">
        <v>95</v>
      </c>
      <c r="I137" s="210"/>
      <c r="J137" s="211">
        <f>ROUND(I137*H137,2)</f>
        <v>0</v>
      </c>
      <c r="K137" s="207" t="s">
        <v>148</v>
      </c>
      <c r="L137" s="45"/>
      <c r="M137" s="268" t="s">
        <v>19</v>
      </c>
      <c r="N137" s="269" t="s">
        <v>40</v>
      </c>
      <c r="O137" s="270"/>
      <c r="P137" s="271">
        <f>O137*H137</f>
        <v>0</v>
      </c>
      <c r="Q137" s="271">
        <v>0</v>
      </c>
      <c r="R137" s="271">
        <f>Q137*H137</f>
        <v>0</v>
      </c>
      <c r="S137" s="271">
        <v>0</v>
      </c>
      <c r="T137" s="27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500</v>
      </c>
      <c r="AT137" s="216" t="s">
        <v>144</v>
      </c>
      <c r="AU137" s="216" t="s">
        <v>79</v>
      </c>
      <c r="AY137" s="18" t="s">
        <v>142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77</v>
      </c>
      <c r="BK137" s="217">
        <f>ROUND(I137*H137,2)</f>
        <v>0</v>
      </c>
      <c r="BL137" s="18" t="s">
        <v>500</v>
      </c>
      <c r="BM137" s="216" t="s">
        <v>1141</v>
      </c>
    </row>
    <row r="138" s="2" customFormat="1" ht="6.96" customHeight="1">
      <c r="A138" s="39"/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L75LTR6wbvKdOU/4kOu73ia6wzYlPCFZS+U+wucvn7rTik+ebg9QPEymPucBow7cnDvL7RjVcuYZY6/BbwzRIA==" hashValue="wzeoc8gkHLPInq6K9ndiwo/F6TJJ3KOz2FPM5srBosbsuroFClbdGHbZEZf7CnTdR4BwGLa1GHhfV7wZWTbd9Q==" algorithmName="SHA-512" password="CC35"/>
  <autoFilter ref="C84:K13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98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VH uzel Vnorovy - křížení Baťova kanálu s Moravou_UPRAVA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1142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101</v>
      </c>
      <c r="G12" s="39"/>
      <c r="H12" s="39"/>
      <c r="I12" s="133" t="s">
        <v>23</v>
      </c>
      <c r="J12" s="138" t="str">
        <f>'Rekapitulace stavby'!AN8</f>
        <v>16. 3. 2021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ROUND(J93,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ROUND((SUM(BE93:BE215)),  2)</f>
        <v>0</v>
      </c>
      <c r="G33" s="39"/>
      <c r="H33" s="39"/>
      <c r="I33" s="149">
        <v>0.20999999999999999</v>
      </c>
      <c r="J33" s="148">
        <f>ROUND(((SUM(BE93:BE215))*I33),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ROUND((SUM(BF93:BF215)),  2)</f>
        <v>0</v>
      </c>
      <c r="G34" s="39"/>
      <c r="H34" s="39"/>
      <c r="I34" s="149">
        <v>0.14999999999999999</v>
      </c>
      <c r="J34" s="148">
        <f>ROUND(((SUM(BF93:BF215))*I34),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ROUND((SUM(BG93:BG215)),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ROUND((SUM(BH93:BH215)),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ROUND((SUM(BI93:BI215)),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VH uzel Vnorovy - křížení Baťova kanálu s Moravou_UPRAVA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003 - Studna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Vnorovy</v>
      </c>
      <c r="G52" s="41"/>
      <c r="H52" s="41"/>
      <c r="I52" s="33" t="s">
        <v>23</v>
      </c>
      <c r="J52" s="73" t="str">
        <f>IF(J12="","",J12)</f>
        <v>16. 3. 2021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103</v>
      </c>
      <c r="D57" s="163"/>
      <c r="E57" s="163"/>
      <c r="F57" s="163"/>
      <c r="G57" s="163"/>
      <c r="H57" s="163"/>
      <c r="I57" s="163"/>
      <c r="J57" s="164" t="s">
        <v>104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J93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105</v>
      </c>
    </row>
    <row r="60" s="9" customFormat="1" ht="24.96" customHeight="1">
      <c r="A60" s="9"/>
      <c r="B60" s="166"/>
      <c r="C60" s="167"/>
      <c r="D60" s="168" t="s">
        <v>106</v>
      </c>
      <c r="E60" s="169"/>
      <c r="F60" s="169"/>
      <c r="G60" s="169"/>
      <c r="H60" s="169"/>
      <c r="I60" s="169"/>
      <c r="J60" s="170">
        <f>J94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107</v>
      </c>
      <c r="E61" s="175"/>
      <c r="F61" s="175"/>
      <c r="G61" s="175"/>
      <c r="H61" s="175"/>
      <c r="I61" s="175"/>
      <c r="J61" s="176">
        <f>J95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108</v>
      </c>
      <c r="E62" s="175"/>
      <c r="F62" s="175"/>
      <c r="G62" s="175"/>
      <c r="H62" s="175"/>
      <c r="I62" s="175"/>
      <c r="J62" s="176">
        <f>J116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110</v>
      </c>
      <c r="E63" s="175"/>
      <c r="F63" s="175"/>
      <c r="G63" s="175"/>
      <c r="H63" s="175"/>
      <c r="I63" s="175"/>
      <c r="J63" s="176">
        <f>J158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111</v>
      </c>
      <c r="E64" s="175"/>
      <c r="F64" s="175"/>
      <c r="G64" s="175"/>
      <c r="H64" s="175"/>
      <c r="I64" s="175"/>
      <c r="J64" s="176">
        <f>J163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112</v>
      </c>
      <c r="E65" s="175"/>
      <c r="F65" s="175"/>
      <c r="G65" s="175"/>
      <c r="H65" s="175"/>
      <c r="I65" s="175"/>
      <c r="J65" s="176">
        <f>J170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113</v>
      </c>
      <c r="E66" s="175"/>
      <c r="F66" s="175"/>
      <c r="G66" s="175"/>
      <c r="H66" s="175"/>
      <c r="I66" s="175"/>
      <c r="J66" s="176">
        <f>J173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114</v>
      </c>
      <c r="E67" s="175"/>
      <c r="F67" s="175"/>
      <c r="G67" s="175"/>
      <c r="H67" s="175"/>
      <c r="I67" s="175"/>
      <c r="J67" s="176">
        <f>J181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115</v>
      </c>
      <c r="E68" s="169"/>
      <c r="F68" s="169"/>
      <c r="G68" s="169"/>
      <c r="H68" s="169"/>
      <c r="I68" s="169"/>
      <c r="J68" s="170">
        <f>J184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1143</v>
      </c>
      <c r="E69" s="175"/>
      <c r="F69" s="175"/>
      <c r="G69" s="175"/>
      <c r="H69" s="175"/>
      <c r="I69" s="175"/>
      <c r="J69" s="176">
        <f>J185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1144</v>
      </c>
      <c r="E70" s="175"/>
      <c r="F70" s="175"/>
      <c r="G70" s="175"/>
      <c r="H70" s="175"/>
      <c r="I70" s="175"/>
      <c r="J70" s="176">
        <f>J191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123</v>
      </c>
      <c r="E71" s="175"/>
      <c r="F71" s="175"/>
      <c r="G71" s="175"/>
      <c r="H71" s="175"/>
      <c r="I71" s="175"/>
      <c r="J71" s="176">
        <f>J199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6"/>
      <c r="C72" s="167"/>
      <c r="D72" s="168" t="s">
        <v>1009</v>
      </c>
      <c r="E72" s="169"/>
      <c r="F72" s="169"/>
      <c r="G72" s="169"/>
      <c r="H72" s="169"/>
      <c r="I72" s="169"/>
      <c r="J72" s="170">
        <f>J205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2"/>
      <c r="C73" s="173"/>
      <c r="D73" s="174" t="s">
        <v>1145</v>
      </c>
      <c r="E73" s="175"/>
      <c r="F73" s="175"/>
      <c r="G73" s="175"/>
      <c r="H73" s="175"/>
      <c r="I73" s="175"/>
      <c r="J73" s="176">
        <f>J206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127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61" t="str">
        <f>E7</f>
        <v>VH uzel Vnorovy - křížení Baťova kanálu s Moravou_UPRAVA</v>
      </c>
      <c r="F83" s="33"/>
      <c r="G83" s="33"/>
      <c r="H83" s="33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99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003 - Studna</v>
      </c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F12</f>
        <v>Vnorovy</v>
      </c>
      <c r="G87" s="41"/>
      <c r="H87" s="41"/>
      <c r="I87" s="33" t="s">
        <v>23</v>
      </c>
      <c r="J87" s="73" t="str">
        <f>IF(J12="","",J12)</f>
        <v>16. 3. 2021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E15</f>
        <v xml:space="preserve"> </v>
      </c>
      <c r="G89" s="41"/>
      <c r="H89" s="41"/>
      <c r="I89" s="33" t="s">
        <v>30</v>
      </c>
      <c r="J89" s="37" t="str">
        <f>E21</f>
        <v xml:space="preserve"> 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28</v>
      </c>
      <c r="D90" s="41"/>
      <c r="E90" s="41"/>
      <c r="F90" s="28" t="str">
        <f>IF(E18="","",E18)</f>
        <v>Vyplň údaj</v>
      </c>
      <c r="G90" s="41"/>
      <c r="H90" s="41"/>
      <c r="I90" s="33" t="s">
        <v>32</v>
      </c>
      <c r="J90" s="37" t="str">
        <f>E24</f>
        <v xml:space="preserve"> 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78"/>
      <c r="B92" s="179"/>
      <c r="C92" s="180" t="s">
        <v>128</v>
      </c>
      <c r="D92" s="181" t="s">
        <v>54</v>
      </c>
      <c r="E92" s="181" t="s">
        <v>50</v>
      </c>
      <c r="F92" s="181" t="s">
        <v>51</v>
      </c>
      <c r="G92" s="181" t="s">
        <v>129</v>
      </c>
      <c r="H92" s="181" t="s">
        <v>130</v>
      </c>
      <c r="I92" s="181" t="s">
        <v>131</v>
      </c>
      <c r="J92" s="181" t="s">
        <v>104</v>
      </c>
      <c r="K92" s="182" t="s">
        <v>132</v>
      </c>
      <c r="L92" s="183"/>
      <c r="M92" s="93" t="s">
        <v>19</v>
      </c>
      <c r="N92" s="94" t="s">
        <v>39</v>
      </c>
      <c r="O92" s="94" t="s">
        <v>133</v>
      </c>
      <c r="P92" s="94" t="s">
        <v>134</v>
      </c>
      <c r="Q92" s="94" t="s">
        <v>135</v>
      </c>
      <c r="R92" s="94" t="s">
        <v>136</v>
      </c>
      <c r="S92" s="94" t="s">
        <v>137</v>
      </c>
      <c r="T92" s="95" t="s">
        <v>138</v>
      </c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</row>
    <row r="93" s="2" customFormat="1" ht="22.8" customHeight="1">
      <c r="A93" s="39"/>
      <c r="B93" s="40"/>
      <c r="C93" s="100" t="s">
        <v>139</v>
      </c>
      <c r="D93" s="41"/>
      <c r="E93" s="41"/>
      <c r="F93" s="41"/>
      <c r="G93" s="41"/>
      <c r="H93" s="41"/>
      <c r="I93" s="41"/>
      <c r="J93" s="184">
        <f>BK93</f>
        <v>0</v>
      </c>
      <c r="K93" s="41"/>
      <c r="L93" s="45"/>
      <c r="M93" s="96"/>
      <c r="N93" s="185"/>
      <c r="O93" s="97"/>
      <c r="P93" s="186">
        <f>P94+P184+P205</f>
        <v>0</v>
      </c>
      <c r="Q93" s="97"/>
      <c r="R93" s="186">
        <f>R94+R184+R205</f>
        <v>219.19685712</v>
      </c>
      <c r="S93" s="97"/>
      <c r="T93" s="187">
        <f>T94+T184+T205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68</v>
      </c>
      <c r="AU93" s="18" t="s">
        <v>105</v>
      </c>
      <c r="BK93" s="188">
        <f>BK94+BK184+BK205</f>
        <v>0</v>
      </c>
    </row>
    <row r="94" s="12" customFormat="1" ht="25.92" customHeight="1">
      <c r="A94" s="12"/>
      <c r="B94" s="189"/>
      <c r="C94" s="190"/>
      <c r="D94" s="191" t="s">
        <v>68</v>
      </c>
      <c r="E94" s="192" t="s">
        <v>140</v>
      </c>
      <c r="F94" s="192" t="s">
        <v>141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P95+P116+P158+P163+P170+P173+P181</f>
        <v>0</v>
      </c>
      <c r="Q94" s="197"/>
      <c r="R94" s="198">
        <f>R95+R116+R158+R163+R170+R173+R181</f>
        <v>217.41032712000001</v>
      </c>
      <c r="S94" s="197"/>
      <c r="T94" s="199">
        <f>T95+T116+T158+T163+T170+T173+T181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77</v>
      </c>
      <c r="AT94" s="201" t="s">
        <v>68</v>
      </c>
      <c r="AU94" s="201" t="s">
        <v>69</v>
      </c>
      <c r="AY94" s="200" t="s">
        <v>142</v>
      </c>
      <c r="BK94" s="202">
        <f>BK95+BK116+BK158+BK163+BK170+BK173+BK181</f>
        <v>0</v>
      </c>
    </row>
    <row r="95" s="12" customFormat="1" ht="22.8" customHeight="1">
      <c r="A95" s="12"/>
      <c r="B95" s="189"/>
      <c r="C95" s="190"/>
      <c r="D95" s="191" t="s">
        <v>68</v>
      </c>
      <c r="E95" s="203" t="s">
        <v>77</v>
      </c>
      <c r="F95" s="203" t="s">
        <v>143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SUM(P96:P115)</f>
        <v>0</v>
      </c>
      <c r="Q95" s="197"/>
      <c r="R95" s="198">
        <f>SUM(R96:R115)</f>
        <v>0.068780000000000008</v>
      </c>
      <c r="S95" s="197"/>
      <c r="T95" s="199">
        <f>SUM(T96:T115)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77</v>
      </c>
      <c r="AT95" s="201" t="s">
        <v>68</v>
      </c>
      <c r="AU95" s="201" t="s">
        <v>77</v>
      </c>
      <c r="AY95" s="200" t="s">
        <v>142</v>
      </c>
      <c r="BK95" s="202">
        <f>SUM(BK96:BK115)</f>
        <v>0</v>
      </c>
    </row>
    <row r="96" s="2" customFormat="1" ht="16.5" customHeight="1">
      <c r="A96" s="39"/>
      <c r="B96" s="40"/>
      <c r="C96" s="205" t="s">
        <v>77</v>
      </c>
      <c r="D96" s="205" t="s">
        <v>144</v>
      </c>
      <c r="E96" s="206" t="s">
        <v>145</v>
      </c>
      <c r="F96" s="207" t="s">
        <v>146</v>
      </c>
      <c r="G96" s="208" t="s">
        <v>147</v>
      </c>
      <c r="H96" s="209">
        <v>59.640000000000001</v>
      </c>
      <c r="I96" s="210"/>
      <c r="J96" s="211">
        <f>ROUND(I96*H96,2)</f>
        <v>0</v>
      </c>
      <c r="K96" s="207" t="s">
        <v>148</v>
      </c>
      <c r="L96" s="45"/>
      <c r="M96" s="212" t="s">
        <v>19</v>
      </c>
      <c r="N96" s="213" t="s">
        <v>40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149</v>
      </c>
      <c r="AT96" s="216" t="s">
        <v>144</v>
      </c>
      <c r="AU96" s="216" t="s">
        <v>79</v>
      </c>
      <c r="AY96" s="18" t="s">
        <v>142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77</v>
      </c>
      <c r="BK96" s="217">
        <f>ROUND(I96*H96,2)</f>
        <v>0</v>
      </c>
      <c r="BL96" s="18" t="s">
        <v>149</v>
      </c>
      <c r="BM96" s="216" t="s">
        <v>1146</v>
      </c>
    </row>
    <row r="97" s="13" customFormat="1">
      <c r="A97" s="13"/>
      <c r="B97" s="218"/>
      <c r="C97" s="219"/>
      <c r="D97" s="220" t="s">
        <v>151</v>
      </c>
      <c r="E97" s="221" t="s">
        <v>19</v>
      </c>
      <c r="F97" s="222" t="s">
        <v>1147</v>
      </c>
      <c r="G97" s="219"/>
      <c r="H97" s="223">
        <v>59.640000000000001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151</v>
      </c>
      <c r="AU97" s="229" t="s">
        <v>79</v>
      </c>
      <c r="AV97" s="13" t="s">
        <v>79</v>
      </c>
      <c r="AW97" s="13" t="s">
        <v>31</v>
      </c>
      <c r="AX97" s="13" t="s">
        <v>77</v>
      </c>
      <c r="AY97" s="229" t="s">
        <v>142</v>
      </c>
    </row>
    <row r="98" s="2" customFormat="1" ht="21.75" customHeight="1">
      <c r="A98" s="39"/>
      <c r="B98" s="40"/>
      <c r="C98" s="205" t="s">
        <v>482</v>
      </c>
      <c r="D98" s="205" t="s">
        <v>144</v>
      </c>
      <c r="E98" s="206" t="s">
        <v>1148</v>
      </c>
      <c r="F98" s="207" t="s">
        <v>1149</v>
      </c>
      <c r="G98" s="208" t="s">
        <v>155</v>
      </c>
      <c r="H98" s="209">
        <v>5.3760000000000003</v>
      </c>
      <c r="I98" s="210"/>
      <c r="J98" s="211">
        <f>ROUND(I98*H98,2)</f>
        <v>0</v>
      </c>
      <c r="K98" s="207" t="s">
        <v>148</v>
      </c>
      <c r="L98" s="45"/>
      <c r="M98" s="212" t="s">
        <v>19</v>
      </c>
      <c r="N98" s="213" t="s">
        <v>40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149</v>
      </c>
      <c r="AT98" s="216" t="s">
        <v>144</v>
      </c>
      <c r="AU98" s="216" t="s">
        <v>79</v>
      </c>
      <c r="AY98" s="18" t="s">
        <v>142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77</v>
      </c>
      <c r="BK98" s="217">
        <f>ROUND(I98*H98,2)</f>
        <v>0</v>
      </c>
      <c r="BL98" s="18" t="s">
        <v>149</v>
      </c>
      <c r="BM98" s="216" t="s">
        <v>1150</v>
      </c>
    </row>
    <row r="99" s="13" customFormat="1">
      <c r="A99" s="13"/>
      <c r="B99" s="218"/>
      <c r="C99" s="219"/>
      <c r="D99" s="220" t="s">
        <v>151</v>
      </c>
      <c r="E99" s="221" t="s">
        <v>19</v>
      </c>
      <c r="F99" s="222" t="s">
        <v>1151</v>
      </c>
      <c r="G99" s="219"/>
      <c r="H99" s="223">
        <v>5.3760000000000003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151</v>
      </c>
      <c r="AU99" s="229" t="s">
        <v>79</v>
      </c>
      <c r="AV99" s="13" t="s">
        <v>79</v>
      </c>
      <c r="AW99" s="13" t="s">
        <v>31</v>
      </c>
      <c r="AX99" s="13" t="s">
        <v>77</v>
      </c>
      <c r="AY99" s="229" t="s">
        <v>142</v>
      </c>
    </row>
    <row r="100" s="2" customFormat="1">
      <c r="A100" s="39"/>
      <c r="B100" s="40"/>
      <c r="C100" s="205" t="s">
        <v>79</v>
      </c>
      <c r="D100" s="205" t="s">
        <v>144</v>
      </c>
      <c r="E100" s="206" t="s">
        <v>1152</v>
      </c>
      <c r="F100" s="207" t="s">
        <v>1153</v>
      </c>
      <c r="G100" s="208" t="s">
        <v>155</v>
      </c>
      <c r="H100" s="209">
        <v>1.4770000000000001</v>
      </c>
      <c r="I100" s="210"/>
      <c r="J100" s="211">
        <f>ROUND(I100*H100,2)</f>
        <v>0</v>
      </c>
      <c r="K100" s="207" t="s">
        <v>148</v>
      </c>
      <c r="L100" s="45"/>
      <c r="M100" s="212" t="s">
        <v>19</v>
      </c>
      <c r="N100" s="213" t="s">
        <v>40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149</v>
      </c>
      <c r="AT100" s="216" t="s">
        <v>144</v>
      </c>
      <c r="AU100" s="216" t="s">
        <v>79</v>
      </c>
      <c r="AY100" s="18" t="s">
        <v>142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77</v>
      </c>
      <c r="BK100" s="217">
        <f>ROUND(I100*H100,2)</f>
        <v>0</v>
      </c>
      <c r="BL100" s="18" t="s">
        <v>149</v>
      </c>
      <c r="BM100" s="216" t="s">
        <v>1154</v>
      </c>
    </row>
    <row r="101" s="13" customFormat="1">
      <c r="A101" s="13"/>
      <c r="B101" s="218"/>
      <c r="C101" s="219"/>
      <c r="D101" s="220" t="s">
        <v>151</v>
      </c>
      <c r="E101" s="221" t="s">
        <v>19</v>
      </c>
      <c r="F101" s="222" t="s">
        <v>1155</v>
      </c>
      <c r="G101" s="219"/>
      <c r="H101" s="223">
        <v>1.4770000000000001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151</v>
      </c>
      <c r="AU101" s="229" t="s">
        <v>79</v>
      </c>
      <c r="AV101" s="13" t="s">
        <v>79</v>
      </c>
      <c r="AW101" s="13" t="s">
        <v>31</v>
      </c>
      <c r="AX101" s="13" t="s">
        <v>77</v>
      </c>
      <c r="AY101" s="229" t="s">
        <v>142</v>
      </c>
    </row>
    <row r="102" s="2" customFormat="1" ht="55.5" customHeight="1">
      <c r="A102" s="39"/>
      <c r="B102" s="40"/>
      <c r="C102" s="205" t="s">
        <v>167</v>
      </c>
      <c r="D102" s="205" t="s">
        <v>144</v>
      </c>
      <c r="E102" s="206" t="s">
        <v>1156</v>
      </c>
      <c r="F102" s="207" t="s">
        <v>1157</v>
      </c>
      <c r="G102" s="208" t="s">
        <v>155</v>
      </c>
      <c r="H102" s="209">
        <v>8.4000000000000004</v>
      </c>
      <c r="I102" s="210"/>
      <c r="J102" s="211">
        <f>ROUND(I102*H102,2)</f>
        <v>0</v>
      </c>
      <c r="K102" s="207" t="s">
        <v>148</v>
      </c>
      <c r="L102" s="45"/>
      <c r="M102" s="212" t="s">
        <v>19</v>
      </c>
      <c r="N102" s="213" t="s">
        <v>40</v>
      </c>
      <c r="O102" s="85"/>
      <c r="P102" s="214">
        <f>O102*H102</f>
        <v>0</v>
      </c>
      <c r="Q102" s="214">
        <v>0.0079500000000000005</v>
      </c>
      <c r="R102" s="214">
        <f>Q102*H102</f>
        <v>0.066780000000000006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149</v>
      </c>
      <c r="AT102" s="216" t="s">
        <v>144</v>
      </c>
      <c r="AU102" s="216" t="s">
        <v>79</v>
      </c>
      <c r="AY102" s="18" t="s">
        <v>142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77</v>
      </c>
      <c r="BK102" s="217">
        <f>ROUND(I102*H102,2)</f>
        <v>0</v>
      </c>
      <c r="BL102" s="18" t="s">
        <v>149</v>
      </c>
      <c r="BM102" s="216" t="s">
        <v>1158</v>
      </c>
    </row>
    <row r="103" s="13" customFormat="1">
      <c r="A103" s="13"/>
      <c r="B103" s="218"/>
      <c r="C103" s="219"/>
      <c r="D103" s="220" t="s">
        <v>151</v>
      </c>
      <c r="E103" s="221" t="s">
        <v>19</v>
      </c>
      <c r="F103" s="222" t="s">
        <v>1159</v>
      </c>
      <c r="G103" s="219"/>
      <c r="H103" s="223">
        <v>8.4000000000000004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151</v>
      </c>
      <c r="AU103" s="229" t="s">
        <v>79</v>
      </c>
      <c r="AV103" s="13" t="s">
        <v>79</v>
      </c>
      <c r="AW103" s="13" t="s">
        <v>31</v>
      </c>
      <c r="AX103" s="13" t="s">
        <v>77</v>
      </c>
      <c r="AY103" s="229" t="s">
        <v>142</v>
      </c>
    </row>
    <row r="104" s="2" customFormat="1">
      <c r="A104" s="39"/>
      <c r="B104" s="40"/>
      <c r="C104" s="205" t="s">
        <v>149</v>
      </c>
      <c r="D104" s="205" t="s">
        <v>144</v>
      </c>
      <c r="E104" s="206" t="s">
        <v>1160</v>
      </c>
      <c r="F104" s="207" t="s">
        <v>1161</v>
      </c>
      <c r="G104" s="208" t="s">
        <v>155</v>
      </c>
      <c r="H104" s="209">
        <v>33.200000000000003</v>
      </c>
      <c r="I104" s="210"/>
      <c r="J104" s="211">
        <f>ROUND(I104*H104,2)</f>
        <v>0</v>
      </c>
      <c r="K104" s="207" t="s">
        <v>148</v>
      </c>
      <c r="L104" s="45"/>
      <c r="M104" s="212" t="s">
        <v>19</v>
      </c>
      <c r="N104" s="213" t="s">
        <v>40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149</v>
      </c>
      <c r="AT104" s="216" t="s">
        <v>144</v>
      </c>
      <c r="AU104" s="216" t="s">
        <v>79</v>
      </c>
      <c r="AY104" s="18" t="s">
        <v>142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77</v>
      </c>
      <c r="BK104" s="217">
        <f>ROUND(I104*H104,2)</f>
        <v>0</v>
      </c>
      <c r="BL104" s="18" t="s">
        <v>149</v>
      </c>
      <c r="BM104" s="216" t="s">
        <v>1162</v>
      </c>
    </row>
    <row r="105" s="13" customFormat="1">
      <c r="A105" s="13"/>
      <c r="B105" s="218"/>
      <c r="C105" s="219"/>
      <c r="D105" s="220" t="s">
        <v>151</v>
      </c>
      <c r="E105" s="221" t="s">
        <v>19</v>
      </c>
      <c r="F105" s="222" t="s">
        <v>1163</v>
      </c>
      <c r="G105" s="219"/>
      <c r="H105" s="223">
        <v>33.200000000000003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151</v>
      </c>
      <c r="AU105" s="229" t="s">
        <v>79</v>
      </c>
      <c r="AV105" s="13" t="s">
        <v>79</v>
      </c>
      <c r="AW105" s="13" t="s">
        <v>31</v>
      </c>
      <c r="AX105" s="13" t="s">
        <v>77</v>
      </c>
      <c r="AY105" s="229" t="s">
        <v>142</v>
      </c>
    </row>
    <row r="106" s="2" customFormat="1">
      <c r="A106" s="39"/>
      <c r="B106" s="40"/>
      <c r="C106" s="205" t="s">
        <v>180</v>
      </c>
      <c r="D106" s="205" t="s">
        <v>144</v>
      </c>
      <c r="E106" s="206" t="s">
        <v>1164</v>
      </c>
      <c r="F106" s="207" t="s">
        <v>1165</v>
      </c>
      <c r="G106" s="208" t="s">
        <v>147</v>
      </c>
      <c r="H106" s="209">
        <v>20.399999999999999</v>
      </c>
      <c r="I106" s="210"/>
      <c r="J106" s="211">
        <f>ROUND(I106*H106,2)</f>
        <v>0</v>
      </c>
      <c r="K106" s="207" t="s">
        <v>148</v>
      </c>
      <c r="L106" s="45"/>
      <c r="M106" s="212" t="s">
        <v>19</v>
      </c>
      <c r="N106" s="213" t="s">
        <v>40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149</v>
      </c>
      <c r="AT106" s="216" t="s">
        <v>144</v>
      </c>
      <c r="AU106" s="216" t="s">
        <v>79</v>
      </c>
      <c r="AY106" s="18" t="s">
        <v>142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77</v>
      </c>
      <c r="BK106" s="217">
        <f>ROUND(I106*H106,2)</f>
        <v>0</v>
      </c>
      <c r="BL106" s="18" t="s">
        <v>149</v>
      </c>
      <c r="BM106" s="216" t="s">
        <v>1166</v>
      </c>
    </row>
    <row r="107" s="13" customFormat="1">
      <c r="A107" s="13"/>
      <c r="B107" s="218"/>
      <c r="C107" s="219"/>
      <c r="D107" s="220" t="s">
        <v>151</v>
      </c>
      <c r="E107" s="221" t="s">
        <v>19</v>
      </c>
      <c r="F107" s="222" t="s">
        <v>1167</v>
      </c>
      <c r="G107" s="219"/>
      <c r="H107" s="223">
        <v>20.399999999999999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151</v>
      </c>
      <c r="AU107" s="229" t="s">
        <v>79</v>
      </c>
      <c r="AV107" s="13" t="s">
        <v>79</v>
      </c>
      <c r="AW107" s="13" t="s">
        <v>31</v>
      </c>
      <c r="AX107" s="13" t="s">
        <v>77</v>
      </c>
      <c r="AY107" s="229" t="s">
        <v>142</v>
      </c>
    </row>
    <row r="108" s="2" customFormat="1" ht="16.5" customHeight="1">
      <c r="A108" s="39"/>
      <c r="B108" s="40"/>
      <c r="C108" s="241" t="s">
        <v>187</v>
      </c>
      <c r="D108" s="241" t="s">
        <v>223</v>
      </c>
      <c r="E108" s="242" t="s">
        <v>1168</v>
      </c>
      <c r="F108" s="243" t="s">
        <v>1169</v>
      </c>
      <c r="G108" s="244" t="s">
        <v>555</v>
      </c>
      <c r="H108" s="245">
        <v>2</v>
      </c>
      <c r="I108" s="246"/>
      <c r="J108" s="247">
        <f>ROUND(I108*H108,2)</f>
        <v>0</v>
      </c>
      <c r="K108" s="243" t="s">
        <v>148</v>
      </c>
      <c r="L108" s="248"/>
      <c r="M108" s="249" t="s">
        <v>19</v>
      </c>
      <c r="N108" s="250" t="s">
        <v>40</v>
      </c>
      <c r="O108" s="85"/>
      <c r="P108" s="214">
        <f>O108*H108</f>
        <v>0</v>
      </c>
      <c r="Q108" s="214">
        <v>0.001</v>
      </c>
      <c r="R108" s="214">
        <f>Q108*H108</f>
        <v>0.002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200</v>
      </c>
      <c r="AT108" s="216" t="s">
        <v>223</v>
      </c>
      <c r="AU108" s="216" t="s">
        <v>79</v>
      </c>
      <c r="AY108" s="18" t="s">
        <v>142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77</v>
      </c>
      <c r="BK108" s="217">
        <f>ROUND(I108*H108,2)</f>
        <v>0</v>
      </c>
      <c r="BL108" s="18" t="s">
        <v>149</v>
      </c>
      <c r="BM108" s="216" t="s">
        <v>1170</v>
      </c>
    </row>
    <row r="109" s="13" customFormat="1">
      <c r="A109" s="13"/>
      <c r="B109" s="218"/>
      <c r="C109" s="219"/>
      <c r="D109" s="220" t="s">
        <v>151</v>
      </c>
      <c r="E109" s="221" t="s">
        <v>19</v>
      </c>
      <c r="F109" s="222" t="s">
        <v>79</v>
      </c>
      <c r="G109" s="219"/>
      <c r="H109" s="223">
        <v>2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151</v>
      </c>
      <c r="AU109" s="229" t="s">
        <v>79</v>
      </c>
      <c r="AV109" s="13" t="s">
        <v>79</v>
      </c>
      <c r="AW109" s="13" t="s">
        <v>31</v>
      </c>
      <c r="AX109" s="13" t="s">
        <v>77</v>
      </c>
      <c r="AY109" s="229" t="s">
        <v>142</v>
      </c>
    </row>
    <row r="110" s="2" customFormat="1" ht="21.75" customHeight="1">
      <c r="A110" s="39"/>
      <c r="B110" s="40"/>
      <c r="C110" s="205" t="s">
        <v>193</v>
      </c>
      <c r="D110" s="205" t="s">
        <v>144</v>
      </c>
      <c r="E110" s="206" t="s">
        <v>175</v>
      </c>
      <c r="F110" s="207" t="s">
        <v>176</v>
      </c>
      <c r="G110" s="208" t="s">
        <v>147</v>
      </c>
      <c r="H110" s="209">
        <v>49.664999999999999</v>
      </c>
      <c r="I110" s="210"/>
      <c r="J110" s="211">
        <f>ROUND(I110*H110,2)</f>
        <v>0</v>
      </c>
      <c r="K110" s="207" t="s">
        <v>148</v>
      </c>
      <c r="L110" s="45"/>
      <c r="M110" s="212" t="s">
        <v>19</v>
      </c>
      <c r="N110" s="213" t="s">
        <v>40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149</v>
      </c>
      <c r="AT110" s="216" t="s">
        <v>144</v>
      </c>
      <c r="AU110" s="216" t="s">
        <v>79</v>
      </c>
      <c r="AY110" s="18" t="s">
        <v>142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77</v>
      </c>
      <c r="BK110" s="217">
        <f>ROUND(I110*H110,2)</f>
        <v>0</v>
      </c>
      <c r="BL110" s="18" t="s">
        <v>149</v>
      </c>
      <c r="BM110" s="216" t="s">
        <v>1171</v>
      </c>
    </row>
    <row r="111" s="13" customFormat="1">
      <c r="A111" s="13"/>
      <c r="B111" s="218"/>
      <c r="C111" s="219"/>
      <c r="D111" s="220" t="s">
        <v>151</v>
      </c>
      <c r="E111" s="221" t="s">
        <v>19</v>
      </c>
      <c r="F111" s="222" t="s">
        <v>1172</v>
      </c>
      <c r="G111" s="219"/>
      <c r="H111" s="223">
        <v>2.4500000000000002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151</v>
      </c>
      <c r="AU111" s="229" t="s">
        <v>79</v>
      </c>
      <c r="AV111" s="13" t="s">
        <v>79</v>
      </c>
      <c r="AW111" s="13" t="s">
        <v>31</v>
      </c>
      <c r="AX111" s="13" t="s">
        <v>69</v>
      </c>
      <c r="AY111" s="229" t="s">
        <v>142</v>
      </c>
    </row>
    <row r="112" s="13" customFormat="1">
      <c r="A112" s="13"/>
      <c r="B112" s="218"/>
      <c r="C112" s="219"/>
      <c r="D112" s="220" t="s">
        <v>151</v>
      </c>
      <c r="E112" s="221" t="s">
        <v>19</v>
      </c>
      <c r="F112" s="222" t="s">
        <v>1173</v>
      </c>
      <c r="G112" s="219"/>
      <c r="H112" s="223">
        <v>47.215000000000003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151</v>
      </c>
      <c r="AU112" s="229" t="s">
        <v>79</v>
      </c>
      <c r="AV112" s="13" t="s">
        <v>79</v>
      </c>
      <c r="AW112" s="13" t="s">
        <v>31</v>
      </c>
      <c r="AX112" s="13" t="s">
        <v>69</v>
      </c>
      <c r="AY112" s="229" t="s">
        <v>142</v>
      </c>
    </row>
    <row r="113" s="14" customFormat="1">
      <c r="A113" s="14"/>
      <c r="B113" s="230"/>
      <c r="C113" s="231"/>
      <c r="D113" s="220" t="s">
        <v>151</v>
      </c>
      <c r="E113" s="232" t="s">
        <v>19</v>
      </c>
      <c r="F113" s="233" t="s">
        <v>174</v>
      </c>
      <c r="G113" s="231"/>
      <c r="H113" s="234">
        <v>49.665000000000006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0" t="s">
        <v>151</v>
      </c>
      <c r="AU113" s="240" t="s">
        <v>79</v>
      </c>
      <c r="AV113" s="14" t="s">
        <v>149</v>
      </c>
      <c r="AW113" s="14" t="s">
        <v>31</v>
      </c>
      <c r="AX113" s="14" t="s">
        <v>77</v>
      </c>
      <c r="AY113" s="240" t="s">
        <v>142</v>
      </c>
    </row>
    <row r="114" s="2" customFormat="1">
      <c r="A114" s="39"/>
      <c r="B114" s="40"/>
      <c r="C114" s="205" t="s">
        <v>200</v>
      </c>
      <c r="D114" s="205" t="s">
        <v>144</v>
      </c>
      <c r="E114" s="206" t="s">
        <v>1174</v>
      </c>
      <c r="F114" s="207" t="s">
        <v>1175</v>
      </c>
      <c r="G114" s="208" t="s">
        <v>147</v>
      </c>
      <c r="H114" s="209">
        <v>20.399999999999999</v>
      </c>
      <c r="I114" s="210"/>
      <c r="J114" s="211">
        <f>ROUND(I114*H114,2)</f>
        <v>0</v>
      </c>
      <c r="K114" s="207" t="s">
        <v>148</v>
      </c>
      <c r="L114" s="45"/>
      <c r="M114" s="212" t="s">
        <v>19</v>
      </c>
      <c r="N114" s="213" t="s">
        <v>40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149</v>
      </c>
      <c r="AT114" s="216" t="s">
        <v>144</v>
      </c>
      <c r="AU114" s="216" t="s">
        <v>79</v>
      </c>
      <c r="AY114" s="18" t="s">
        <v>142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77</v>
      </c>
      <c r="BK114" s="217">
        <f>ROUND(I114*H114,2)</f>
        <v>0</v>
      </c>
      <c r="BL114" s="18" t="s">
        <v>149</v>
      </c>
      <c r="BM114" s="216" t="s">
        <v>1176</v>
      </c>
    </row>
    <row r="115" s="13" customFormat="1">
      <c r="A115" s="13"/>
      <c r="B115" s="218"/>
      <c r="C115" s="219"/>
      <c r="D115" s="220" t="s">
        <v>151</v>
      </c>
      <c r="E115" s="221" t="s">
        <v>19</v>
      </c>
      <c r="F115" s="222" t="s">
        <v>1177</v>
      </c>
      <c r="G115" s="219"/>
      <c r="H115" s="223">
        <v>20.399999999999999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151</v>
      </c>
      <c r="AU115" s="229" t="s">
        <v>79</v>
      </c>
      <c r="AV115" s="13" t="s">
        <v>79</v>
      </c>
      <c r="AW115" s="13" t="s">
        <v>31</v>
      </c>
      <c r="AX115" s="13" t="s">
        <v>77</v>
      </c>
      <c r="AY115" s="229" t="s">
        <v>142</v>
      </c>
    </row>
    <row r="116" s="12" customFormat="1" ht="22.8" customHeight="1">
      <c r="A116" s="12"/>
      <c r="B116" s="189"/>
      <c r="C116" s="190"/>
      <c r="D116" s="191" t="s">
        <v>68</v>
      </c>
      <c r="E116" s="203" t="s">
        <v>79</v>
      </c>
      <c r="F116" s="203" t="s">
        <v>179</v>
      </c>
      <c r="G116" s="190"/>
      <c r="H116" s="190"/>
      <c r="I116" s="193"/>
      <c r="J116" s="204">
        <f>BK116</f>
        <v>0</v>
      </c>
      <c r="K116" s="190"/>
      <c r="L116" s="195"/>
      <c r="M116" s="196"/>
      <c r="N116" s="197"/>
      <c r="O116" s="197"/>
      <c r="P116" s="198">
        <f>SUM(P117:P157)</f>
        <v>0</v>
      </c>
      <c r="Q116" s="197"/>
      <c r="R116" s="198">
        <f>SUM(R117:R157)</f>
        <v>209.26873712</v>
      </c>
      <c r="S116" s="197"/>
      <c r="T116" s="199">
        <f>SUM(T117:T157)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77</v>
      </c>
      <c r="AT116" s="201" t="s">
        <v>68</v>
      </c>
      <c r="AU116" s="201" t="s">
        <v>77</v>
      </c>
      <c r="AY116" s="200" t="s">
        <v>142</v>
      </c>
      <c r="BK116" s="202">
        <f>SUM(BK117:BK157)</f>
        <v>0</v>
      </c>
    </row>
    <row r="117" s="2" customFormat="1" ht="21.75" customHeight="1">
      <c r="A117" s="39"/>
      <c r="B117" s="40"/>
      <c r="C117" s="205" t="s">
        <v>207</v>
      </c>
      <c r="D117" s="205" t="s">
        <v>144</v>
      </c>
      <c r="E117" s="206" t="s">
        <v>1178</v>
      </c>
      <c r="F117" s="207" t="s">
        <v>1179</v>
      </c>
      <c r="G117" s="208" t="s">
        <v>249</v>
      </c>
      <c r="H117" s="209">
        <v>20</v>
      </c>
      <c r="I117" s="210"/>
      <c r="J117" s="211">
        <f>ROUND(I117*H117,2)</f>
        <v>0</v>
      </c>
      <c r="K117" s="207" t="s">
        <v>148</v>
      </c>
      <c r="L117" s="45"/>
      <c r="M117" s="212" t="s">
        <v>19</v>
      </c>
      <c r="N117" s="213" t="s">
        <v>40</v>
      </c>
      <c r="O117" s="85"/>
      <c r="P117" s="214">
        <f>O117*H117</f>
        <v>0</v>
      </c>
      <c r="Q117" s="214">
        <v>0.00077999999999999999</v>
      </c>
      <c r="R117" s="214">
        <f>Q117*H117</f>
        <v>0.015599999999999999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149</v>
      </c>
      <c r="AT117" s="216" t="s">
        <v>144</v>
      </c>
      <c r="AU117" s="216" t="s">
        <v>79</v>
      </c>
      <c r="AY117" s="18" t="s">
        <v>142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77</v>
      </c>
      <c r="BK117" s="217">
        <f>ROUND(I117*H117,2)</f>
        <v>0</v>
      </c>
      <c r="BL117" s="18" t="s">
        <v>149</v>
      </c>
      <c r="BM117" s="216" t="s">
        <v>1180</v>
      </c>
    </row>
    <row r="118" s="13" customFormat="1">
      <c r="A118" s="13"/>
      <c r="B118" s="218"/>
      <c r="C118" s="219"/>
      <c r="D118" s="220" t="s">
        <v>151</v>
      </c>
      <c r="E118" s="221" t="s">
        <v>19</v>
      </c>
      <c r="F118" s="222" t="s">
        <v>1181</v>
      </c>
      <c r="G118" s="219"/>
      <c r="H118" s="223">
        <v>20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151</v>
      </c>
      <c r="AU118" s="229" t="s">
        <v>79</v>
      </c>
      <c r="AV118" s="13" t="s">
        <v>79</v>
      </c>
      <c r="AW118" s="13" t="s">
        <v>31</v>
      </c>
      <c r="AX118" s="13" t="s">
        <v>77</v>
      </c>
      <c r="AY118" s="229" t="s">
        <v>142</v>
      </c>
    </row>
    <row r="119" s="2" customFormat="1">
      <c r="A119" s="39"/>
      <c r="B119" s="40"/>
      <c r="C119" s="205" t="s">
        <v>211</v>
      </c>
      <c r="D119" s="205" t="s">
        <v>144</v>
      </c>
      <c r="E119" s="206" t="s">
        <v>1182</v>
      </c>
      <c r="F119" s="207" t="s">
        <v>1183</v>
      </c>
      <c r="G119" s="208" t="s">
        <v>249</v>
      </c>
      <c r="H119" s="209">
        <v>3</v>
      </c>
      <c r="I119" s="210"/>
      <c r="J119" s="211">
        <f>ROUND(I119*H119,2)</f>
        <v>0</v>
      </c>
      <c r="K119" s="207" t="s">
        <v>148</v>
      </c>
      <c r="L119" s="45"/>
      <c r="M119" s="212" t="s">
        <v>19</v>
      </c>
      <c r="N119" s="213" t="s">
        <v>40</v>
      </c>
      <c r="O119" s="85"/>
      <c r="P119" s="214">
        <f>O119*H119</f>
        <v>0</v>
      </c>
      <c r="Q119" s="214">
        <v>0.024639999999999999</v>
      </c>
      <c r="R119" s="214">
        <f>Q119*H119</f>
        <v>0.07392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149</v>
      </c>
      <c r="AT119" s="216" t="s">
        <v>144</v>
      </c>
      <c r="AU119" s="216" t="s">
        <v>79</v>
      </c>
      <c r="AY119" s="18" t="s">
        <v>142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77</v>
      </c>
      <c r="BK119" s="217">
        <f>ROUND(I119*H119,2)</f>
        <v>0</v>
      </c>
      <c r="BL119" s="18" t="s">
        <v>149</v>
      </c>
      <c r="BM119" s="216" t="s">
        <v>1184</v>
      </c>
    </row>
    <row r="120" s="13" customFormat="1">
      <c r="A120" s="13"/>
      <c r="B120" s="218"/>
      <c r="C120" s="219"/>
      <c r="D120" s="220" t="s">
        <v>151</v>
      </c>
      <c r="E120" s="221" t="s">
        <v>19</v>
      </c>
      <c r="F120" s="222" t="s">
        <v>1185</v>
      </c>
      <c r="G120" s="219"/>
      <c r="H120" s="223">
        <v>3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151</v>
      </c>
      <c r="AU120" s="229" t="s">
        <v>79</v>
      </c>
      <c r="AV120" s="13" t="s">
        <v>79</v>
      </c>
      <c r="AW120" s="13" t="s">
        <v>31</v>
      </c>
      <c r="AX120" s="13" t="s">
        <v>77</v>
      </c>
      <c r="AY120" s="229" t="s">
        <v>142</v>
      </c>
    </row>
    <row r="121" s="2" customFormat="1" ht="16.5" customHeight="1">
      <c r="A121" s="39"/>
      <c r="B121" s="40"/>
      <c r="C121" s="241" t="s">
        <v>217</v>
      </c>
      <c r="D121" s="241" t="s">
        <v>223</v>
      </c>
      <c r="E121" s="242" t="s">
        <v>1186</v>
      </c>
      <c r="F121" s="243" t="s">
        <v>1187</v>
      </c>
      <c r="G121" s="244" t="s">
        <v>226</v>
      </c>
      <c r="H121" s="245">
        <v>6</v>
      </c>
      <c r="I121" s="246"/>
      <c r="J121" s="247">
        <f>ROUND(I121*H121,2)</f>
        <v>0</v>
      </c>
      <c r="K121" s="243" t="s">
        <v>148</v>
      </c>
      <c r="L121" s="248"/>
      <c r="M121" s="249" t="s">
        <v>19</v>
      </c>
      <c r="N121" s="250" t="s">
        <v>40</v>
      </c>
      <c r="O121" s="85"/>
      <c r="P121" s="214">
        <f>O121*H121</f>
        <v>0</v>
      </c>
      <c r="Q121" s="214">
        <v>0.35499999999999998</v>
      </c>
      <c r="R121" s="214">
        <f>Q121*H121</f>
        <v>2.1299999999999999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200</v>
      </c>
      <c r="AT121" s="216" t="s">
        <v>223</v>
      </c>
      <c r="AU121" s="216" t="s">
        <v>79</v>
      </c>
      <c r="AY121" s="18" t="s">
        <v>142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77</v>
      </c>
      <c r="BK121" s="217">
        <f>ROUND(I121*H121,2)</f>
        <v>0</v>
      </c>
      <c r="BL121" s="18" t="s">
        <v>149</v>
      </c>
      <c r="BM121" s="216" t="s">
        <v>1188</v>
      </c>
    </row>
    <row r="122" s="13" customFormat="1">
      <c r="A122" s="13"/>
      <c r="B122" s="218"/>
      <c r="C122" s="219"/>
      <c r="D122" s="220" t="s">
        <v>151</v>
      </c>
      <c r="E122" s="221" t="s">
        <v>19</v>
      </c>
      <c r="F122" s="222" t="s">
        <v>1189</v>
      </c>
      <c r="G122" s="219"/>
      <c r="H122" s="223">
        <v>6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151</v>
      </c>
      <c r="AU122" s="229" t="s">
        <v>79</v>
      </c>
      <c r="AV122" s="13" t="s">
        <v>79</v>
      </c>
      <c r="AW122" s="13" t="s">
        <v>31</v>
      </c>
      <c r="AX122" s="13" t="s">
        <v>77</v>
      </c>
      <c r="AY122" s="229" t="s">
        <v>142</v>
      </c>
    </row>
    <row r="123" s="2" customFormat="1">
      <c r="A123" s="39"/>
      <c r="B123" s="40"/>
      <c r="C123" s="205" t="s">
        <v>222</v>
      </c>
      <c r="D123" s="205" t="s">
        <v>144</v>
      </c>
      <c r="E123" s="206" t="s">
        <v>1190</v>
      </c>
      <c r="F123" s="207" t="s">
        <v>1191</v>
      </c>
      <c r="G123" s="208" t="s">
        <v>249</v>
      </c>
      <c r="H123" s="209">
        <v>4</v>
      </c>
      <c r="I123" s="210"/>
      <c r="J123" s="211">
        <f>ROUND(I123*H123,2)</f>
        <v>0</v>
      </c>
      <c r="K123" s="207" t="s">
        <v>148</v>
      </c>
      <c r="L123" s="45"/>
      <c r="M123" s="212" t="s">
        <v>19</v>
      </c>
      <c r="N123" s="213" t="s">
        <v>40</v>
      </c>
      <c r="O123" s="85"/>
      <c r="P123" s="214">
        <f>O123*H123</f>
        <v>0</v>
      </c>
      <c r="Q123" s="214">
        <v>0.0010200000000000001</v>
      </c>
      <c r="R123" s="214">
        <f>Q123*H123</f>
        <v>0.0040800000000000003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149</v>
      </c>
      <c r="AT123" s="216" t="s">
        <v>144</v>
      </c>
      <c r="AU123" s="216" t="s">
        <v>79</v>
      </c>
      <c r="AY123" s="18" t="s">
        <v>142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77</v>
      </c>
      <c r="BK123" s="217">
        <f>ROUND(I123*H123,2)</f>
        <v>0</v>
      </c>
      <c r="BL123" s="18" t="s">
        <v>149</v>
      </c>
      <c r="BM123" s="216" t="s">
        <v>1192</v>
      </c>
    </row>
    <row r="124" s="13" customFormat="1">
      <c r="A124" s="13"/>
      <c r="B124" s="218"/>
      <c r="C124" s="219"/>
      <c r="D124" s="220" t="s">
        <v>151</v>
      </c>
      <c r="E124" s="221" t="s">
        <v>19</v>
      </c>
      <c r="F124" s="222" t="s">
        <v>1193</v>
      </c>
      <c r="G124" s="219"/>
      <c r="H124" s="223">
        <v>4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151</v>
      </c>
      <c r="AU124" s="229" t="s">
        <v>79</v>
      </c>
      <c r="AV124" s="13" t="s">
        <v>79</v>
      </c>
      <c r="AW124" s="13" t="s">
        <v>31</v>
      </c>
      <c r="AX124" s="13" t="s">
        <v>77</v>
      </c>
      <c r="AY124" s="229" t="s">
        <v>142</v>
      </c>
    </row>
    <row r="125" s="2" customFormat="1" ht="16.5" customHeight="1">
      <c r="A125" s="39"/>
      <c r="B125" s="40"/>
      <c r="C125" s="241" t="s">
        <v>228</v>
      </c>
      <c r="D125" s="241" t="s">
        <v>223</v>
      </c>
      <c r="E125" s="242" t="s">
        <v>1194</v>
      </c>
      <c r="F125" s="243" t="s">
        <v>1195</v>
      </c>
      <c r="G125" s="244" t="s">
        <v>249</v>
      </c>
      <c r="H125" s="245">
        <v>4</v>
      </c>
      <c r="I125" s="246"/>
      <c r="J125" s="247">
        <f>ROUND(I125*H125,2)</f>
        <v>0</v>
      </c>
      <c r="K125" s="243" t="s">
        <v>19</v>
      </c>
      <c r="L125" s="248"/>
      <c r="M125" s="249" t="s">
        <v>19</v>
      </c>
      <c r="N125" s="250" t="s">
        <v>40</v>
      </c>
      <c r="O125" s="85"/>
      <c r="P125" s="214">
        <f>O125*H125</f>
        <v>0</v>
      </c>
      <c r="Q125" s="214">
        <v>0.0070000000000000001</v>
      </c>
      <c r="R125" s="214">
        <f>Q125*H125</f>
        <v>0.028000000000000001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200</v>
      </c>
      <c r="AT125" s="216" t="s">
        <v>223</v>
      </c>
      <c r="AU125" s="216" t="s">
        <v>79</v>
      </c>
      <c r="AY125" s="18" t="s">
        <v>142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77</v>
      </c>
      <c r="BK125" s="217">
        <f>ROUND(I125*H125,2)</f>
        <v>0</v>
      </c>
      <c r="BL125" s="18" t="s">
        <v>149</v>
      </c>
      <c r="BM125" s="216" t="s">
        <v>1196</v>
      </c>
    </row>
    <row r="126" s="2" customFormat="1" ht="16.5" customHeight="1">
      <c r="A126" s="39"/>
      <c r="B126" s="40"/>
      <c r="C126" s="241" t="s">
        <v>238</v>
      </c>
      <c r="D126" s="241" t="s">
        <v>223</v>
      </c>
      <c r="E126" s="242" t="s">
        <v>1197</v>
      </c>
      <c r="F126" s="243" t="s">
        <v>1198</v>
      </c>
      <c r="G126" s="244" t="s">
        <v>190</v>
      </c>
      <c r="H126" s="245">
        <v>6.4000000000000004</v>
      </c>
      <c r="I126" s="246"/>
      <c r="J126" s="247">
        <f>ROUND(I126*H126,2)</f>
        <v>0</v>
      </c>
      <c r="K126" s="243" t="s">
        <v>148</v>
      </c>
      <c r="L126" s="248"/>
      <c r="M126" s="249" t="s">
        <v>19</v>
      </c>
      <c r="N126" s="250" t="s">
        <v>40</v>
      </c>
      <c r="O126" s="85"/>
      <c r="P126" s="214">
        <f>O126*H126</f>
        <v>0</v>
      </c>
      <c r="Q126" s="214">
        <v>1</v>
      </c>
      <c r="R126" s="214">
        <f>Q126*H126</f>
        <v>6.4000000000000004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200</v>
      </c>
      <c r="AT126" s="216" t="s">
        <v>223</v>
      </c>
      <c r="AU126" s="216" t="s">
        <v>79</v>
      </c>
      <c r="AY126" s="18" t="s">
        <v>142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77</v>
      </c>
      <c r="BK126" s="217">
        <f>ROUND(I126*H126,2)</f>
        <v>0</v>
      </c>
      <c r="BL126" s="18" t="s">
        <v>149</v>
      </c>
      <c r="BM126" s="216" t="s">
        <v>1199</v>
      </c>
    </row>
    <row r="127" s="2" customFormat="1" ht="16.5" customHeight="1">
      <c r="A127" s="39"/>
      <c r="B127" s="40"/>
      <c r="C127" s="241" t="s">
        <v>8</v>
      </c>
      <c r="D127" s="241" t="s">
        <v>223</v>
      </c>
      <c r="E127" s="242" t="s">
        <v>1200</v>
      </c>
      <c r="F127" s="243" t="s">
        <v>1201</v>
      </c>
      <c r="G127" s="244" t="s">
        <v>249</v>
      </c>
      <c r="H127" s="245">
        <v>15.4</v>
      </c>
      <c r="I127" s="246"/>
      <c r="J127" s="247">
        <f>ROUND(I127*H127,2)</f>
        <v>0</v>
      </c>
      <c r="K127" s="243" t="s">
        <v>19</v>
      </c>
      <c r="L127" s="248"/>
      <c r="M127" s="249" t="s">
        <v>19</v>
      </c>
      <c r="N127" s="250" t="s">
        <v>40</v>
      </c>
      <c r="O127" s="85"/>
      <c r="P127" s="214">
        <f>O127*H127</f>
        <v>0</v>
      </c>
      <c r="Q127" s="214">
        <v>0.0070000000000000001</v>
      </c>
      <c r="R127" s="214">
        <f>Q127*H127</f>
        <v>0.10780000000000001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200</v>
      </c>
      <c r="AT127" s="216" t="s">
        <v>223</v>
      </c>
      <c r="AU127" s="216" t="s">
        <v>79</v>
      </c>
      <c r="AY127" s="18" t="s">
        <v>142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77</v>
      </c>
      <c r="BK127" s="217">
        <f>ROUND(I127*H127,2)</f>
        <v>0</v>
      </c>
      <c r="BL127" s="18" t="s">
        <v>149</v>
      </c>
      <c r="BM127" s="216" t="s">
        <v>1202</v>
      </c>
    </row>
    <row r="128" s="13" customFormat="1">
      <c r="A128" s="13"/>
      <c r="B128" s="218"/>
      <c r="C128" s="219"/>
      <c r="D128" s="220" t="s">
        <v>151</v>
      </c>
      <c r="E128" s="221" t="s">
        <v>19</v>
      </c>
      <c r="F128" s="222" t="s">
        <v>1203</v>
      </c>
      <c r="G128" s="219"/>
      <c r="H128" s="223">
        <v>15.4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151</v>
      </c>
      <c r="AU128" s="229" t="s">
        <v>79</v>
      </c>
      <c r="AV128" s="13" t="s">
        <v>79</v>
      </c>
      <c r="AW128" s="13" t="s">
        <v>31</v>
      </c>
      <c r="AX128" s="13" t="s">
        <v>77</v>
      </c>
      <c r="AY128" s="229" t="s">
        <v>142</v>
      </c>
    </row>
    <row r="129" s="2" customFormat="1">
      <c r="A129" s="39"/>
      <c r="B129" s="40"/>
      <c r="C129" s="205" t="s">
        <v>246</v>
      </c>
      <c r="D129" s="205" t="s">
        <v>144</v>
      </c>
      <c r="E129" s="206" t="s">
        <v>1190</v>
      </c>
      <c r="F129" s="207" t="s">
        <v>1191</v>
      </c>
      <c r="G129" s="208" t="s">
        <v>249</v>
      </c>
      <c r="H129" s="209">
        <v>15.4</v>
      </c>
      <c r="I129" s="210"/>
      <c r="J129" s="211">
        <f>ROUND(I129*H129,2)</f>
        <v>0</v>
      </c>
      <c r="K129" s="207" t="s">
        <v>148</v>
      </c>
      <c r="L129" s="45"/>
      <c r="M129" s="212" t="s">
        <v>19</v>
      </c>
      <c r="N129" s="213" t="s">
        <v>40</v>
      </c>
      <c r="O129" s="85"/>
      <c r="P129" s="214">
        <f>O129*H129</f>
        <v>0</v>
      </c>
      <c r="Q129" s="214">
        <v>0.0010200000000000001</v>
      </c>
      <c r="R129" s="214">
        <f>Q129*H129</f>
        <v>0.015708000000000003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149</v>
      </c>
      <c r="AT129" s="216" t="s">
        <v>144</v>
      </c>
      <c r="AU129" s="216" t="s">
        <v>79</v>
      </c>
      <c r="AY129" s="18" t="s">
        <v>142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77</v>
      </c>
      <c r="BK129" s="217">
        <f>ROUND(I129*H129,2)</f>
        <v>0</v>
      </c>
      <c r="BL129" s="18" t="s">
        <v>149</v>
      </c>
      <c r="BM129" s="216" t="s">
        <v>1204</v>
      </c>
    </row>
    <row r="130" s="13" customFormat="1">
      <c r="A130" s="13"/>
      <c r="B130" s="218"/>
      <c r="C130" s="219"/>
      <c r="D130" s="220" t="s">
        <v>151</v>
      </c>
      <c r="E130" s="221" t="s">
        <v>19</v>
      </c>
      <c r="F130" s="222" t="s">
        <v>1205</v>
      </c>
      <c r="G130" s="219"/>
      <c r="H130" s="223">
        <v>15.4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151</v>
      </c>
      <c r="AU130" s="229" t="s">
        <v>79</v>
      </c>
      <c r="AV130" s="13" t="s">
        <v>79</v>
      </c>
      <c r="AW130" s="13" t="s">
        <v>31</v>
      </c>
      <c r="AX130" s="13" t="s">
        <v>77</v>
      </c>
      <c r="AY130" s="229" t="s">
        <v>142</v>
      </c>
    </row>
    <row r="131" s="2" customFormat="1" ht="21.75" customHeight="1">
      <c r="A131" s="39"/>
      <c r="B131" s="40"/>
      <c r="C131" s="205" t="s">
        <v>252</v>
      </c>
      <c r="D131" s="205" t="s">
        <v>144</v>
      </c>
      <c r="E131" s="206" t="s">
        <v>1206</v>
      </c>
      <c r="F131" s="207" t="s">
        <v>1207</v>
      </c>
      <c r="G131" s="208" t="s">
        <v>190</v>
      </c>
      <c r="H131" s="209">
        <v>0.75</v>
      </c>
      <c r="I131" s="210"/>
      <c r="J131" s="211">
        <f>ROUND(I131*H131,2)</f>
        <v>0</v>
      </c>
      <c r="K131" s="207" t="s">
        <v>148</v>
      </c>
      <c r="L131" s="45"/>
      <c r="M131" s="212" t="s">
        <v>19</v>
      </c>
      <c r="N131" s="213" t="s">
        <v>40</v>
      </c>
      <c r="O131" s="85"/>
      <c r="P131" s="214">
        <f>O131*H131</f>
        <v>0</v>
      </c>
      <c r="Q131" s="214">
        <v>0.10445</v>
      </c>
      <c r="R131" s="214">
        <f>Q131*H131</f>
        <v>0.078337500000000004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149</v>
      </c>
      <c r="AT131" s="216" t="s">
        <v>144</v>
      </c>
      <c r="AU131" s="216" t="s">
        <v>79</v>
      </c>
      <c r="AY131" s="18" t="s">
        <v>142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77</v>
      </c>
      <c r="BK131" s="217">
        <f>ROUND(I131*H131,2)</f>
        <v>0</v>
      </c>
      <c r="BL131" s="18" t="s">
        <v>149</v>
      </c>
      <c r="BM131" s="216" t="s">
        <v>1208</v>
      </c>
    </row>
    <row r="132" s="2" customFormat="1" ht="16.5" customHeight="1">
      <c r="A132" s="39"/>
      <c r="B132" s="40"/>
      <c r="C132" s="241" t="s">
        <v>258</v>
      </c>
      <c r="D132" s="241" t="s">
        <v>223</v>
      </c>
      <c r="E132" s="242" t="s">
        <v>1209</v>
      </c>
      <c r="F132" s="243" t="s">
        <v>1210</v>
      </c>
      <c r="G132" s="244" t="s">
        <v>226</v>
      </c>
      <c r="H132" s="245">
        <v>2</v>
      </c>
      <c r="I132" s="246"/>
      <c r="J132" s="247">
        <f>ROUND(I132*H132,2)</f>
        <v>0</v>
      </c>
      <c r="K132" s="243" t="s">
        <v>148</v>
      </c>
      <c r="L132" s="248"/>
      <c r="M132" s="249" t="s">
        <v>19</v>
      </c>
      <c r="N132" s="250" t="s">
        <v>40</v>
      </c>
      <c r="O132" s="85"/>
      <c r="P132" s="214">
        <f>O132*H132</f>
        <v>0</v>
      </c>
      <c r="Q132" s="214">
        <v>0.37</v>
      </c>
      <c r="R132" s="214">
        <f>Q132*H132</f>
        <v>0.73999999999999999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200</v>
      </c>
      <c r="AT132" s="216" t="s">
        <v>223</v>
      </c>
      <c r="AU132" s="216" t="s">
        <v>79</v>
      </c>
      <c r="AY132" s="18" t="s">
        <v>142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77</v>
      </c>
      <c r="BK132" s="217">
        <f>ROUND(I132*H132,2)</f>
        <v>0</v>
      </c>
      <c r="BL132" s="18" t="s">
        <v>149</v>
      </c>
      <c r="BM132" s="216" t="s">
        <v>1211</v>
      </c>
    </row>
    <row r="133" s="2" customFormat="1" ht="16.5" customHeight="1">
      <c r="A133" s="39"/>
      <c r="B133" s="40"/>
      <c r="C133" s="205" t="s">
        <v>263</v>
      </c>
      <c r="D133" s="205" t="s">
        <v>144</v>
      </c>
      <c r="E133" s="206" t="s">
        <v>1212</v>
      </c>
      <c r="F133" s="207" t="s">
        <v>1213</v>
      </c>
      <c r="G133" s="208" t="s">
        <v>155</v>
      </c>
      <c r="H133" s="209">
        <v>17.359999999999999</v>
      </c>
      <c r="I133" s="210"/>
      <c r="J133" s="211">
        <f>ROUND(I133*H133,2)</f>
        <v>0</v>
      </c>
      <c r="K133" s="207" t="s">
        <v>148</v>
      </c>
      <c r="L133" s="45"/>
      <c r="M133" s="212" t="s">
        <v>19</v>
      </c>
      <c r="N133" s="213" t="s">
        <v>40</v>
      </c>
      <c r="O133" s="85"/>
      <c r="P133" s="214">
        <f>O133*H133</f>
        <v>0</v>
      </c>
      <c r="Q133" s="214">
        <v>2.9141499999999998</v>
      </c>
      <c r="R133" s="214">
        <f>Q133*H133</f>
        <v>50.589643999999993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149</v>
      </c>
      <c r="AT133" s="216" t="s">
        <v>144</v>
      </c>
      <c r="AU133" s="216" t="s">
        <v>79</v>
      </c>
      <c r="AY133" s="18" t="s">
        <v>142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77</v>
      </c>
      <c r="BK133" s="217">
        <f>ROUND(I133*H133,2)</f>
        <v>0</v>
      </c>
      <c r="BL133" s="18" t="s">
        <v>149</v>
      </c>
      <c r="BM133" s="216" t="s">
        <v>1214</v>
      </c>
    </row>
    <row r="134" s="13" customFormat="1">
      <c r="A134" s="13"/>
      <c r="B134" s="218"/>
      <c r="C134" s="219"/>
      <c r="D134" s="220" t="s">
        <v>151</v>
      </c>
      <c r="E134" s="221" t="s">
        <v>19</v>
      </c>
      <c r="F134" s="222" t="s">
        <v>1215</v>
      </c>
      <c r="G134" s="219"/>
      <c r="H134" s="223">
        <v>17.359999999999999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151</v>
      </c>
      <c r="AU134" s="229" t="s">
        <v>79</v>
      </c>
      <c r="AV134" s="13" t="s">
        <v>79</v>
      </c>
      <c r="AW134" s="13" t="s">
        <v>31</v>
      </c>
      <c r="AX134" s="13" t="s">
        <v>77</v>
      </c>
      <c r="AY134" s="229" t="s">
        <v>142</v>
      </c>
    </row>
    <row r="135" s="2" customFormat="1" ht="16.5" customHeight="1">
      <c r="A135" s="39"/>
      <c r="B135" s="40"/>
      <c r="C135" s="241" t="s">
        <v>270</v>
      </c>
      <c r="D135" s="241" t="s">
        <v>223</v>
      </c>
      <c r="E135" s="242" t="s">
        <v>1216</v>
      </c>
      <c r="F135" s="243" t="s">
        <v>1217</v>
      </c>
      <c r="G135" s="244" t="s">
        <v>190</v>
      </c>
      <c r="H135" s="245">
        <v>34.719999999999999</v>
      </c>
      <c r="I135" s="246"/>
      <c r="J135" s="247">
        <f>ROUND(I135*H135,2)</f>
        <v>0</v>
      </c>
      <c r="K135" s="243" t="s">
        <v>148</v>
      </c>
      <c r="L135" s="248"/>
      <c r="M135" s="249" t="s">
        <v>19</v>
      </c>
      <c r="N135" s="250" t="s">
        <v>40</v>
      </c>
      <c r="O135" s="85"/>
      <c r="P135" s="214">
        <f>O135*H135</f>
        <v>0</v>
      </c>
      <c r="Q135" s="214">
        <v>1</v>
      </c>
      <c r="R135" s="214">
        <f>Q135*H135</f>
        <v>34.719999999999999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200</v>
      </c>
      <c r="AT135" s="216" t="s">
        <v>223</v>
      </c>
      <c r="AU135" s="216" t="s">
        <v>79</v>
      </c>
      <c r="AY135" s="18" t="s">
        <v>142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77</v>
      </c>
      <c r="BK135" s="217">
        <f>ROUND(I135*H135,2)</f>
        <v>0</v>
      </c>
      <c r="BL135" s="18" t="s">
        <v>149</v>
      </c>
      <c r="BM135" s="216" t="s">
        <v>1218</v>
      </c>
    </row>
    <row r="136" s="13" customFormat="1">
      <c r="A136" s="13"/>
      <c r="B136" s="218"/>
      <c r="C136" s="219"/>
      <c r="D136" s="220" t="s">
        <v>151</v>
      </c>
      <c r="E136" s="221" t="s">
        <v>19</v>
      </c>
      <c r="F136" s="222" t="s">
        <v>1219</v>
      </c>
      <c r="G136" s="219"/>
      <c r="H136" s="223">
        <v>34.719999999999999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151</v>
      </c>
      <c r="AU136" s="229" t="s">
        <v>79</v>
      </c>
      <c r="AV136" s="13" t="s">
        <v>79</v>
      </c>
      <c r="AW136" s="13" t="s">
        <v>31</v>
      </c>
      <c r="AX136" s="13" t="s">
        <v>77</v>
      </c>
      <c r="AY136" s="229" t="s">
        <v>142</v>
      </c>
    </row>
    <row r="137" s="2" customFormat="1" ht="16.5" customHeight="1">
      <c r="A137" s="39"/>
      <c r="B137" s="40"/>
      <c r="C137" s="205" t="s">
        <v>7</v>
      </c>
      <c r="D137" s="205" t="s">
        <v>144</v>
      </c>
      <c r="E137" s="206" t="s">
        <v>1212</v>
      </c>
      <c r="F137" s="207" t="s">
        <v>1213</v>
      </c>
      <c r="G137" s="208" t="s">
        <v>155</v>
      </c>
      <c r="H137" s="209">
        <v>0.56000000000000005</v>
      </c>
      <c r="I137" s="210"/>
      <c r="J137" s="211">
        <f>ROUND(I137*H137,2)</f>
        <v>0</v>
      </c>
      <c r="K137" s="207" t="s">
        <v>148</v>
      </c>
      <c r="L137" s="45"/>
      <c r="M137" s="212" t="s">
        <v>19</v>
      </c>
      <c r="N137" s="213" t="s">
        <v>40</v>
      </c>
      <c r="O137" s="85"/>
      <c r="P137" s="214">
        <f>O137*H137</f>
        <v>0</v>
      </c>
      <c r="Q137" s="214">
        <v>2.9141499999999998</v>
      </c>
      <c r="R137" s="214">
        <f>Q137*H137</f>
        <v>1.6319239999999999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149</v>
      </c>
      <c r="AT137" s="216" t="s">
        <v>144</v>
      </c>
      <c r="AU137" s="216" t="s">
        <v>79</v>
      </c>
      <c r="AY137" s="18" t="s">
        <v>142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77</v>
      </c>
      <c r="BK137" s="217">
        <f>ROUND(I137*H137,2)</f>
        <v>0</v>
      </c>
      <c r="BL137" s="18" t="s">
        <v>149</v>
      </c>
      <c r="BM137" s="216" t="s">
        <v>1220</v>
      </c>
    </row>
    <row r="138" s="13" customFormat="1">
      <c r="A138" s="13"/>
      <c r="B138" s="218"/>
      <c r="C138" s="219"/>
      <c r="D138" s="220" t="s">
        <v>151</v>
      </c>
      <c r="E138" s="221" t="s">
        <v>19</v>
      </c>
      <c r="F138" s="222" t="s">
        <v>1221</v>
      </c>
      <c r="G138" s="219"/>
      <c r="H138" s="223">
        <v>0.56000000000000005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151</v>
      </c>
      <c r="AU138" s="229" t="s">
        <v>79</v>
      </c>
      <c r="AV138" s="13" t="s">
        <v>79</v>
      </c>
      <c r="AW138" s="13" t="s">
        <v>31</v>
      </c>
      <c r="AX138" s="13" t="s">
        <v>77</v>
      </c>
      <c r="AY138" s="229" t="s">
        <v>142</v>
      </c>
    </row>
    <row r="139" s="2" customFormat="1">
      <c r="A139" s="39"/>
      <c r="B139" s="40"/>
      <c r="C139" s="241" t="s">
        <v>279</v>
      </c>
      <c r="D139" s="241" t="s">
        <v>223</v>
      </c>
      <c r="E139" s="242" t="s">
        <v>1222</v>
      </c>
      <c r="F139" s="243" t="s">
        <v>1223</v>
      </c>
      <c r="G139" s="244" t="s">
        <v>381</v>
      </c>
      <c r="H139" s="245">
        <v>1</v>
      </c>
      <c r="I139" s="246"/>
      <c r="J139" s="247">
        <f>ROUND(I139*H139,2)</f>
        <v>0</v>
      </c>
      <c r="K139" s="243" t="s">
        <v>19</v>
      </c>
      <c r="L139" s="248"/>
      <c r="M139" s="249" t="s">
        <v>19</v>
      </c>
      <c r="N139" s="250" t="s">
        <v>40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200</v>
      </c>
      <c r="AT139" s="216" t="s">
        <v>223</v>
      </c>
      <c r="AU139" s="216" t="s">
        <v>79</v>
      </c>
      <c r="AY139" s="18" t="s">
        <v>142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77</v>
      </c>
      <c r="BK139" s="217">
        <f>ROUND(I139*H139,2)</f>
        <v>0</v>
      </c>
      <c r="BL139" s="18" t="s">
        <v>149</v>
      </c>
      <c r="BM139" s="216" t="s">
        <v>1224</v>
      </c>
    </row>
    <row r="140" s="2" customFormat="1">
      <c r="A140" s="39"/>
      <c r="B140" s="40"/>
      <c r="C140" s="41"/>
      <c r="D140" s="220" t="s">
        <v>459</v>
      </c>
      <c r="E140" s="41"/>
      <c r="F140" s="261" t="s">
        <v>1225</v>
      </c>
      <c r="G140" s="41"/>
      <c r="H140" s="41"/>
      <c r="I140" s="262"/>
      <c r="J140" s="41"/>
      <c r="K140" s="41"/>
      <c r="L140" s="45"/>
      <c r="M140" s="263"/>
      <c r="N140" s="264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459</v>
      </c>
      <c r="AU140" s="18" t="s">
        <v>79</v>
      </c>
    </row>
    <row r="141" s="2" customFormat="1" ht="16.5" customHeight="1">
      <c r="A141" s="39"/>
      <c r="B141" s="40"/>
      <c r="C141" s="241" t="s">
        <v>284</v>
      </c>
      <c r="D141" s="241" t="s">
        <v>223</v>
      </c>
      <c r="E141" s="242" t="s">
        <v>1226</v>
      </c>
      <c r="F141" s="243" t="s">
        <v>1227</v>
      </c>
      <c r="G141" s="244" t="s">
        <v>190</v>
      </c>
      <c r="H141" s="245">
        <v>1.1200000000000001</v>
      </c>
      <c r="I141" s="246"/>
      <c r="J141" s="247">
        <f>ROUND(I141*H141,2)</f>
        <v>0</v>
      </c>
      <c r="K141" s="243" t="s">
        <v>148</v>
      </c>
      <c r="L141" s="248"/>
      <c r="M141" s="249" t="s">
        <v>19</v>
      </c>
      <c r="N141" s="250" t="s">
        <v>40</v>
      </c>
      <c r="O141" s="85"/>
      <c r="P141" s="214">
        <f>O141*H141</f>
        <v>0</v>
      </c>
      <c r="Q141" s="214">
        <v>1</v>
      </c>
      <c r="R141" s="214">
        <f>Q141*H141</f>
        <v>1.1200000000000001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200</v>
      </c>
      <c r="AT141" s="216" t="s">
        <v>223</v>
      </c>
      <c r="AU141" s="216" t="s">
        <v>79</v>
      </c>
      <c r="AY141" s="18" t="s">
        <v>142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77</v>
      </c>
      <c r="BK141" s="217">
        <f>ROUND(I141*H141,2)</f>
        <v>0</v>
      </c>
      <c r="BL141" s="18" t="s">
        <v>149</v>
      </c>
      <c r="BM141" s="216" t="s">
        <v>1228</v>
      </c>
    </row>
    <row r="142" s="13" customFormat="1">
      <c r="A142" s="13"/>
      <c r="B142" s="218"/>
      <c r="C142" s="219"/>
      <c r="D142" s="220" t="s">
        <v>151</v>
      </c>
      <c r="E142" s="221" t="s">
        <v>19</v>
      </c>
      <c r="F142" s="222" t="s">
        <v>1229</v>
      </c>
      <c r="G142" s="219"/>
      <c r="H142" s="223">
        <v>1.1200000000000001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151</v>
      </c>
      <c r="AU142" s="229" t="s">
        <v>79</v>
      </c>
      <c r="AV142" s="13" t="s">
        <v>79</v>
      </c>
      <c r="AW142" s="13" t="s">
        <v>31</v>
      </c>
      <c r="AX142" s="13" t="s">
        <v>77</v>
      </c>
      <c r="AY142" s="229" t="s">
        <v>142</v>
      </c>
    </row>
    <row r="143" s="2" customFormat="1" ht="16.5" customHeight="1">
      <c r="A143" s="39"/>
      <c r="B143" s="40"/>
      <c r="C143" s="205" t="s">
        <v>289</v>
      </c>
      <c r="D143" s="205" t="s">
        <v>144</v>
      </c>
      <c r="E143" s="206" t="s">
        <v>1230</v>
      </c>
      <c r="F143" s="207" t="s">
        <v>1231</v>
      </c>
      <c r="G143" s="208" t="s">
        <v>155</v>
      </c>
      <c r="H143" s="209">
        <v>3.2000000000000002</v>
      </c>
      <c r="I143" s="210"/>
      <c r="J143" s="211">
        <f>ROUND(I143*H143,2)</f>
        <v>0</v>
      </c>
      <c r="K143" s="207" t="s">
        <v>148</v>
      </c>
      <c r="L143" s="45"/>
      <c r="M143" s="212" t="s">
        <v>19</v>
      </c>
      <c r="N143" s="213" t="s">
        <v>40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149</v>
      </c>
      <c r="AT143" s="216" t="s">
        <v>144</v>
      </c>
      <c r="AU143" s="216" t="s">
        <v>79</v>
      </c>
      <c r="AY143" s="18" t="s">
        <v>142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77</v>
      </c>
      <c r="BK143" s="217">
        <f>ROUND(I143*H143,2)</f>
        <v>0</v>
      </c>
      <c r="BL143" s="18" t="s">
        <v>149</v>
      </c>
      <c r="BM143" s="216" t="s">
        <v>1232</v>
      </c>
    </row>
    <row r="144" s="13" customFormat="1">
      <c r="A144" s="13"/>
      <c r="B144" s="218"/>
      <c r="C144" s="219"/>
      <c r="D144" s="220" t="s">
        <v>151</v>
      </c>
      <c r="E144" s="221" t="s">
        <v>19</v>
      </c>
      <c r="F144" s="222" t="s">
        <v>1233</v>
      </c>
      <c r="G144" s="219"/>
      <c r="H144" s="223">
        <v>0.12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151</v>
      </c>
      <c r="AU144" s="229" t="s">
        <v>79</v>
      </c>
      <c r="AV144" s="13" t="s">
        <v>79</v>
      </c>
      <c r="AW144" s="13" t="s">
        <v>31</v>
      </c>
      <c r="AX144" s="13" t="s">
        <v>69</v>
      </c>
      <c r="AY144" s="229" t="s">
        <v>142</v>
      </c>
    </row>
    <row r="145" s="13" customFormat="1">
      <c r="A145" s="13"/>
      <c r="B145" s="218"/>
      <c r="C145" s="219"/>
      <c r="D145" s="220" t="s">
        <v>151</v>
      </c>
      <c r="E145" s="221" t="s">
        <v>19</v>
      </c>
      <c r="F145" s="222" t="s">
        <v>1234</v>
      </c>
      <c r="G145" s="219"/>
      <c r="H145" s="223">
        <v>3.0800000000000001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151</v>
      </c>
      <c r="AU145" s="229" t="s">
        <v>79</v>
      </c>
      <c r="AV145" s="13" t="s">
        <v>79</v>
      </c>
      <c r="AW145" s="13" t="s">
        <v>31</v>
      </c>
      <c r="AX145" s="13" t="s">
        <v>69</v>
      </c>
      <c r="AY145" s="229" t="s">
        <v>142</v>
      </c>
    </row>
    <row r="146" s="14" customFormat="1">
      <c r="A146" s="14"/>
      <c r="B146" s="230"/>
      <c r="C146" s="231"/>
      <c r="D146" s="220" t="s">
        <v>151</v>
      </c>
      <c r="E146" s="232" t="s">
        <v>19</v>
      </c>
      <c r="F146" s="233" t="s">
        <v>174</v>
      </c>
      <c r="G146" s="231"/>
      <c r="H146" s="234">
        <v>3.2000000000000002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0" t="s">
        <v>151</v>
      </c>
      <c r="AU146" s="240" t="s">
        <v>79</v>
      </c>
      <c r="AV146" s="14" t="s">
        <v>149</v>
      </c>
      <c r="AW146" s="14" t="s">
        <v>31</v>
      </c>
      <c r="AX146" s="14" t="s">
        <v>77</v>
      </c>
      <c r="AY146" s="240" t="s">
        <v>142</v>
      </c>
    </row>
    <row r="147" s="2" customFormat="1" ht="21.75" customHeight="1">
      <c r="A147" s="39"/>
      <c r="B147" s="40"/>
      <c r="C147" s="205" t="s">
        <v>296</v>
      </c>
      <c r="D147" s="205" t="s">
        <v>144</v>
      </c>
      <c r="E147" s="206" t="s">
        <v>1235</v>
      </c>
      <c r="F147" s="207" t="s">
        <v>1236</v>
      </c>
      <c r="G147" s="208" t="s">
        <v>155</v>
      </c>
      <c r="H147" s="209">
        <v>26.600000000000001</v>
      </c>
      <c r="I147" s="210"/>
      <c r="J147" s="211">
        <f>ROUND(I147*H147,2)</f>
        <v>0</v>
      </c>
      <c r="K147" s="207" t="s">
        <v>148</v>
      </c>
      <c r="L147" s="45"/>
      <c r="M147" s="212" t="s">
        <v>19</v>
      </c>
      <c r="N147" s="213" t="s">
        <v>40</v>
      </c>
      <c r="O147" s="85"/>
      <c r="P147" s="214">
        <f>O147*H147</f>
        <v>0</v>
      </c>
      <c r="Q147" s="214">
        <v>1.98</v>
      </c>
      <c r="R147" s="214">
        <f>Q147*H147</f>
        <v>52.667999999999999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149</v>
      </c>
      <c r="AT147" s="216" t="s">
        <v>144</v>
      </c>
      <c r="AU147" s="216" t="s">
        <v>79</v>
      </c>
      <c r="AY147" s="18" t="s">
        <v>142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77</v>
      </c>
      <c r="BK147" s="217">
        <f>ROUND(I147*H147,2)</f>
        <v>0</v>
      </c>
      <c r="BL147" s="18" t="s">
        <v>149</v>
      </c>
      <c r="BM147" s="216" t="s">
        <v>1237</v>
      </c>
    </row>
    <row r="148" s="13" customFormat="1">
      <c r="A148" s="13"/>
      <c r="B148" s="218"/>
      <c r="C148" s="219"/>
      <c r="D148" s="220" t="s">
        <v>151</v>
      </c>
      <c r="E148" s="221" t="s">
        <v>19</v>
      </c>
      <c r="F148" s="222" t="s">
        <v>1238</v>
      </c>
      <c r="G148" s="219"/>
      <c r="H148" s="223">
        <v>26.600000000000001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151</v>
      </c>
      <c r="AU148" s="229" t="s">
        <v>79</v>
      </c>
      <c r="AV148" s="13" t="s">
        <v>79</v>
      </c>
      <c r="AW148" s="13" t="s">
        <v>31</v>
      </c>
      <c r="AX148" s="13" t="s">
        <v>77</v>
      </c>
      <c r="AY148" s="229" t="s">
        <v>142</v>
      </c>
    </row>
    <row r="149" s="2" customFormat="1" ht="16.5" customHeight="1">
      <c r="A149" s="39"/>
      <c r="B149" s="40"/>
      <c r="C149" s="205" t="s">
        <v>300</v>
      </c>
      <c r="D149" s="205" t="s">
        <v>144</v>
      </c>
      <c r="E149" s="206" t="s">
        <v>1239</v>
      </c>
      <c r="F149" s="207" t="s">
        <v>1240</v>
      </c>
      <c r="G149" s="208" t="s">
        <v>155</v>
      </c>
      <c r="H149" s="209">
        <v>24</v>
      </c>
      <c r="I149" s="210"/>
      <c r="J149" s="211">
        <f>ROUND(I149*H149,2)</f>
        <v>0</v>
      </c>
      <c r="K149" s="207" t="s">
        <v>148</v>
      </c>
      <c r="L149" s="45"/>
      <c r="M149" s="212" t="s">
        <v>19</v>
      </c>
      <c r="N149" s="213" t="s">
        <v>40</v>
      </c>
      <c r="O149" s="85"/>
      <c r="P149" s="214">
        <f>O149*H149</f>
        <v>0</v>
      </c>
      <c r="Q149" s="214">
        <v>2.45329</v>
      </c>
      <c r="R149" s="214">
        <f>Q149*H149</f>
        <v>58.878959999999999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149</v>
      </c>
      <c r="AT149" s="216" t="s">
        <v>144</v>
      </c>
      <c r="AU149" s="216" t="s">
        <v>79</v>
      </c>
      <c r="AY149" s="18" t="s">
        <v>142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77</v>
      </c>
      <c r="BK149" s="217">
        <f>ROUND(I149*H149,2)</f>
        <v>0</v>
      </c>
      <c r="BL149" s="18" t="s">
        <v>149</v>
      </c>
      <c r="BM149" s="216" t="s">
        <v>1241</v>
      </c>
    </row>
    <row r="150" s="13" customFormat="1">
      <c r="A150" s="13"/>
      <c r="B150" s="218"/>
      <c r="C150" s="219"/>
      <c r="D150" s="220" t="s">
        <v>151</v>
      </c>
      <c r="E150" s="221" t="s">
        <v>19</v>
      </c>
      <c r="F150" s="222" t="s">
        <v>1242</v>
      </c>
      <c r="G150" s="219"/>
      <c r="H150" s="223">
        <v>23.5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151</v>
      </c>
      <c r="AU150" s="229" t="s">
        <v>79</v>
      </c>
      <c r="AV150" s="13" t="s">
        <v>79</v>
      </c>
      <c r="AW150" s="13" t="s">
        <v>31</v>
      </c>
      <c r="AX150" s="13" t="s">
        <v>69</v>
      </c>
      <c r="AY150" s="229" t="s">
        <v>142</v>
      </c>
    </row>
    <row r="151" s="13" customFormat="1">
      <c r="A151" s="13"/>
      <c r="B151" s="218"/>
      <c r="C151" s="219"/>
      <c r="D151" s="220" t="s">
        <v>151</v>
      </c>
      <c r="E151" s="221" t="s">
        <v>19</v>
      </c>
      <c r="F151" s="222" t="s">
        <v>1243</v>
      </c>
      <c r="G151" s="219"/>
      <c r="H151" s="223">
        <v>0.5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151</v>
      </c>
      <c r="AU151" s="229" t="s">
        <v>79</v>
      </c>
      <c r="AV151" s="13" t="s">
        <v>79</v>
      </c>
      <c r="AW151" s="13" t="s">
        <v>31</v>
      </c>
      <c r="AX151" s="13" t="s">
        <v>69</v>
      </c>
      <c r="AY151" s="229" t="s">
        <v>142</v>
      </c>
    </row>
    <row r="152" s="14" customFormat="1">
      <c r="A152" s="14"/>
      <c r="B152" s="230"/>
      <c r="C152" s="231"/>
      <c r="D152" s="220" t="s">
        <v>151</v>
      </c>
      <c r="E152" s="232" t="s">
        <v>19</v>
      </c>
      <c r="F152" s="233" t="s">
        <v>174</v>
      </c>
      <c r="G152" s="231"/>
      <c r="H152" s="234">
        <v>24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0" t="s">
        <v>151</v>
      </c>
      <c r="AU152" s="240" t="s">
        <v>79</v>
      </c>
      <c r="AV152" s="14" t="s">
        <v>149</v>
      </c>
      <c r="AW152" s="14" t="s">
        <v>31</v>
      </c>
      <c r="AX152" s="14" t="s">
        <v>77</v>
      </c>
      <c r="AY152" s="240" t="s">
        <v>142</v>
      </c>
    </row>
    <row r="153" s="2" customFormat="1" ht="21.75" customHeight="1">
      <c r="A153" s="39"/>
      <c r="B153" s="40"/>
      <c r="C153" s="205" t="s">
        <v>306</v>
      </c>
      <c r="D153" s="205" t="s">
        <v>144</v>
      </c>
      <c r="E153" s="206" t="s">
        <v>1244</v>
      </c>
      <c r="F153" s="207" t="s">
        <v>1245</v>
      </c>
      <c r="G153" s="208" t="s">
        <v>190</v>
      </c>
      <c r="H153" s="209">
        <v>0.063</v>
      </c>
      <c r="I153" s="210"/>
      <c r="J153" s="211">
        <f>ROUND(I153*H153,2)</f>
        <v>0</v>
      </c>
      <c r="K153" s="207" t="s">
        <v>1246</v>
      </c>
      <c r="L153" s="45"/>
      <c r="M153" s="212" t="s">
        <v>19</v>
      </c>
      <c r="N153" s="213" t="s">
        <v>40</v>
      </c>
      <c r="O153" s="85"/>
      <c r="P153" s="214">
        <f>O153*H153</f>
        <v>0</v>
      </c>
      <c r="Q153" s="214">
        <v>1.0597399999999999</v>
      </c>
      <c r="R153" s="214">
        <f>Q153*H153</f>
        <v>0.066763619999999996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149</v>
      </c>
      <c r="AT153" s="216" t="s">
        <v>144</v>
      </c>
      <c r="AU153" s="216" t="s">
        <v>79</v>
      </c>
      <c r="AY153" s="18" t="s">
        <v>142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77</v>
      </c>
      <c r="BK153" s="217">
        <f>ROUND(I153*H153,2)</f>
        <v>0</v>
      </c>
      <c r="BL153" s="18" t="s">
        <v>149</v>
      </c>
      <c r="BM153" s="216" t="s">
        <v>1247</v>
      </c>
    </row>
    <row r="154" s="2" customFormat="1">
      <c r="A154" s="39"/>
      <c r="B154" s="40"/>
      <c r="C154" s="41"/>
      <c r="D154" s="220" t="s">
        <v>459</v>
      </c>
      <c r="E154" s="41"/>
      <c r="F154" s="261" t="s">
        <v>1248</v>
      </c>
      <c r="G154" s="41"/>
      <c r="H154" s="41"/>
      <c r="I154" s="262"/>
      <c r="J154" s="41"/>
      <c r="K154" s="41"/>
      <c r="L154" s="45"/>
      <c r="M154" s="263"/>
      <c r="N154" s="26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459</v>
      </c>
      <c r="AU154" s="18" t="s">
        <v>79</v>
      </c>
    </row>
    <row r="155" s="13" customFormat="1">
      <c r="A155" s="13"/>
      <c r="B155" s="218"/>
      <c r="C155" s="219"/>
      <c r="D155" s="220" t="s">
        <v>151</v>
      </c>
      <c r="E155" s="221" t="s">
        <v>19</v>
      </c>
      <c r="F155" s="222" t="s">
        <v>1249</v>
      </c>
      <c r="G155" s="219"/>
      <c r="H155" s="223">
        <v>0.029999999999999999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9" t="s">
        <v>151</v>
      </c>
      <c r="AU155" s="229" t="s">
        <v>79</v>
      </c>
      <c r="AV155" s="13" t="s">
        <v>79</v>
      </c>
      <c r="AW155" s="13" t="s">
        <v>31</v>
      </c>
      <c r="AX155" s="13" t="s">
        <v>69</v>
      </c>
      <c r="AY155" s="229" t="s">
        <v>142</v>
      </c>
    </row>
    <row r="156" s="13" customFormat="1">
      <c r="A156" s="13"/>
      <c r="B156" s="218"/>
      <c r="C156" s="219"/>
      <c r="D156" s="220" t="s">
        <v>151</v>
      </c>
      <c r="E156" s="221" t="s">
        <v>19</v>
      </c>
      <c r="F156" s="222" t="s">
        <v>1250</v>
      </c>
      <c r="G156" s="219"/>
      <c r="H156" s="223">
        <v>0.033000000000000002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151</v>
      </c>
      <c r="AU156" s="229" t="s">
        <v>79</v>
      </c>
      <c r="AV156" s="13" t="s">
        <v>79</v>
      </c>
      <c r="AW156" s="13" t="s">
        <v>31</v>
      </c>
      <c r="AX156" s="13" t="s">
        <v>69</v>
      </c>
      <c r="AY156" s="229" t="s">
        <v>142</v>
      </c>
    </row>
    <row r="157" s="14" customFormat="1">
      <c r="A157" s="14"/>
      <c r="B157" s="230"/>
      <c r="C157" s="231"/>
      <c r="D157" s="220" t="s">
        <v>151</v>
      </c>
      <c r="E157" s="232" t="s">
        <v>19</v>
      </c>
      <c r="F157" s="233" t="s">
        <v>174</v>
      </c>
      <c r="G157" s="231"/>
      <c r="H157" s="234">
        <v>0.063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151</v>
      </c>
      <c r="AU157" s="240" t="s">
        <v>79</v>
      </c>
      <c r="AV157" s="14" t="s">
        <v>149</v>
      </c>
      <c r="AW157" s="14" t="s">
        <v>31</v>
      </c>
      <c r="AX157" s="14" t="s">
        <v>77</v>
      </c>
      <c r="AY157" s="240" t="s">
        <v>142</v>
      </c>
    </row>
    <row r="158" s="12" customFormat="1" ht="22.8" customHeight="1">
      <c r="A158" s="12"/>
      <c r="B158" s="189"/>
      <c r="C158" s="190"/>
      <c r="D158" s="191" t="s">
        <v>68</v>
      </c>
      <c r="E158" s="203" t="s">
        <v>149</v>
      </c>
      <c r="F158" s="203" t="s">
        <v>269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SUM(P159:P162)</f>
        <v>0</v>
      </c>
      <c r="Q158" s="197"/>
      <c r="R158" s="198">
        <f>SUM(R159:R162)</f>
        <v>0.77174999999999994</v>
      </c>
      <c r="S158" s="197"/>
      <c r="T158" s="199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0" t="s">
        <v>77</v>
      </c>
      <c r="AT158" s="201" t="s">
        <v>68</v>
      </c>
      <c r="AU158" s="201" t="s">
        <v>77</v>
      </c>
      <c r="AY158" s="200" t="s">
        <v>142</v>
      </c>
      <c r="BK158" s="202">
        <f>SUM(BK159:BK162)</f>
        <v>0</v>
      </c>
    </row>
    <row r="159" s="2" customFormat="1" ht="16.5" customHeight="1">
      <c r="A159" s="39"/>
      <c r="B159" s="40"/>
      <c r="C159" s="205" t="s">
        <v>314</v>
      </c>
      <c r="D159" s="205" t="s">
        <v>144</v>
      </c>
      <c r="E159" s="206" t="s">
        <v>1251</v>
      </c>
      <c r="F159" s="207" t="s">
        <v>1252</v>
      </c>
      <c r="G159" s="208" t="s">
        <v>226</v>
      </c>
      <c r="H159" s="209">
        <v>5</v>
      </c>
      <c r="I159" s="210"/>
      <c r="J159" s="211">
        <f>ROUND(I159*H159,2)</f>
        <v>0</v>
      </c>
      <c r="K159" s="207" t="s">
        <v>148</v>
      </c>
      <c r="L159" s="45"/>
      <c r="M159" s="212" t="s">
        <v>19</v>
      </c>
      <c r="N159" s="213" t="s">
        <v>40</v>
      </c>
      <c r="O159" s="85"/>
      <c r="P159" s="214">
        <f>O159*H159</f>
        <v>0</v>
      </c>
      <c r="Q159" s="214">
        <v>0.033349999999999998</v>
      </c>
      <c r="R159" s="214">
        <f>Q159*H159</f>
        <v>0.16674999999999998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149</v>
      </c>
      <c r="AT159" s="216" t="s">
        <v>144</v>
      </c>
      <c r="AU159" s="216" t="s">
        <v>79</v>
      </c>
      <c r="AY159" s="18" t="s">
        <v>142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77</v>
      </c>
      <c r="BK159" s="217">
        <f>ROUND(I159*H159,2)</f>
        <v>0</v>
      </c>
      <c r="BL159" s="18" t="s">
        <v>149</v>
      </c>
      <c r="BM159" s="216" t="s">
        <v>1253</v>
      </c>
    </row>
    <row r="160" s="13" customFormat="1">
      <c r="A160" s="13"/>
      <c r="B160" s="218"/>
      <c r="C160" s="219"/>
      <c r="D160" s="220" t="s">
        <v>151</v>
      </c>
      <c r="E160" s="221" t="s">
        <v>19</v>
      </c>
      <c r="F160" s="222" t="s">
        <v>1254</v>
      </c>
      <c r="G160" s="219"/>
      <c r="H160" s="223">
        <v>5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9" t="s">
        <v>151</v>
      </c>
      <c r="AU160" s="229" t="s">
        <v>79</v>
      </c>
      <c r="AV160" s="13" t="s">
        <v>79</v>
      </c>
      <c r="AW160" s="13" t="s">
        <v>31</v>
      </c>
      <c r="AX160" s="13" t="s">
        <v>77</v>
      </c>
      <c r="AY160" s="229" t="s">
        <v>142</v>
      </c>
    </row>
    <row r="161" s="2" customFormat="1" ht="16.5" customHeight="1">
      <c r="A161" s="39"/>
      <c r="B161" s="40"/>
      <c r="C161" s="241" t="s">
        <v>320</v>
      </c>
      <c r="D161" s="241" t="s">
        <v>223</v>
      </c>
      <c r="E161" s="242" t="s">
        <v>1255</v>
      </c>
      <c r="F161" s="243" t="s">
        <v>1256</v>
      </c>
      <c r="G161" s="244" t="s">
        <v>381</v>
      </c>
      <c r="H161" s="245">
        <v>5</v>
      </c>
      <c r="I161" s="246"/>
      <c r="J161" s="247">
        <f>ROUND(I161*H161,2)</f>
        <v>0</v>
      </c>
      <c r="K161" s="243" t="s">
        <v>19</v>
      </c>
      <c r="L161" s="248"/>
      <c r="M161" s="249" t="s">
        <v>19</v>
      </c>
      <c r="N161" s="250" t="s">
        <v>40</v>
      </c>
      <c r="O161" s="85"/>
      <c r="P161" s="214">
        <f>O161*H161</f>
        <v>0</v>
      </c>
      <c r="Q161" s="214">
        <v>0.121</v>
      </c>
      <c r="R161" s="214">
        <f>Q161*H161</f>
        <v>0.60499999999999998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200</v>
      </c>
      <c r="AT161" s="216" t="s">
        <v>223</v>
      </c>
      <c r="AU161" s="216" t="s">
        <v>79</v>
      </c>
      <c r="AY161" s="18" t="s">
        <v>142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77</v>
      </c>
      <c r="BK161" s="217">
        <f>ROUND(I161*H161,2)</f>
        <v>0</v>
      </c>
      <c r="BL161" s="18" t="s">
        <v>149</v>
      </c>
      <c r="BM161" s="216" t="s">
        <v>1257</v>
      </c>
    </row>
    <row r="162" s="13" customFormat="1">
      <c r="A162" s="13"/>
      <c r="B162" s="218"/>
      <c r="C162" s="219"/>
      <c r="D162" s="220" t="s">
        <v>151</v>
      </c>
      <c r="E162" s="221" t="s">
        <v>19</v>
      </c>
      <c r="F162" s="222" t="s">
        <v>1258</v>
      </c>
      <c r="G162" s="219"/>
      <c r="H162" s="223">
        <v>5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151</v>
      </c>
      <c r="AU162" s="229" t="s">
        <v>79</v>
      </c>
      <c r="AV162" s="13" t="s">
        <v>79</v>
      </c>
      <c r="AW162" s="13" t="s">
        <v>31</v>
      </c>
      <c r="AX162" s="13" t="s">
        <v>77</v>
      </c>
      <c r="AY162" s="229" t="s">
        <v>142</v>
      </c>
    </row>
    <row r="163" s="12" customFormat="1" ht="22.8" customHeight="1">
      <c r="A163" s="12"/>
      <c r="B163" s="189"/>
      <c r="C163" s="190"/>
      <c r="D163" s="191" t="s">
        <v>68</v>
      </c>
      <c r="E163" s="203" t="s">
        <v>180</v>
      </c>
      <c r="F163" s="203" t="s">
        <v>295</v>
      </c>
      <c r="G163" s="190"/>
      <c r="H163" s="190"/>
      <c r="I163" s="193"/>
      <c r="J163" s="204">
        <f>BK163</f>
        <v>0</v>
      </c>
      <c r="K163" s="190"/>
      <c r="L163" s="195"/>
      <c r="M163" s="196"/>
      <c r="N163" s="197"/>
      <c r="O163" s="197"/>
      <c r="P163" s="198">
        <f>SUM(P164:P169)</f>
        <v>0</v>
      </c>
      <c r="Q163" s="197"/>
      <c r="R163" s="198">
        <f>SUM(R164:R169)</f>
        <v>7.2360100000000003</v>
      </c>
      <c r="S163" s="197"/>
      <c r="T163" s="199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0" t="s">
        <v>77</v>
      </c>
      <c r="AT163" s="201" t="s">
        <v>68</v>
      </c>
      <c r="AU163" s="201" t="s">
        <v>77</v>
      </c>
      <c r="AY163" s="200" t="s">
        <v>142</v>
      </c>
      <c r="BK163" s="202">
        <f>SUM(BK164:BK169)</f>
        <v>0</v>
      </c>
    </row>
    <row r="164" s="2" customFormat="1" ht="21.75" customHeight="1">
      <c r="A164" s="39"/>
      <c r="B164" s="40"/>
      <c r="C164" s="205" t="s">
        <v>335</v>
      </c>
      <c r="D164" s="205" t="s">
        <v>144</v>
      </c>
      <c r="E164" s="206" t="s">
        <v>1259</v>
      </c>
      <c r="F164" s="207" t="s">
        <v>1260</v>
      </c>
      <c r="G164" s="208" t="s">
        <v>147</v>
      </c>
      <c r="H164" s="209">
        <v>0.17499999999999999</v>
      </c>
      <c r="I164" s="210"/>
      <c r="J164" s="211">
        <f>ROUND(I164*H164,2)</f>
        <v>0</v>
      </c>
      <c r="K164" s="207" t="s">
        <v>148</v>
      </c>
      <c r="L164" s="45"/>
      <c r="M164" s="212" t="s">
        <v>19</v>
      </c>
      <c r="N164" s="213" t="s">
        <v>40</v>
      </c>
      <c r="O164" s="85"/>
      <c r="P164" s="214">
        <f>O164*H164</f>
        <v>0</v>
      </c>
      <c r="Q164" s="214">
        <v>0.23000000000000001</v>
      </c>
      <c r="R164" s="214">
        <f>Q164*H164</f>
        <v>0.040250000000000001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149</v>
      </c>
      <c r="AT164" s="216" t="s">
        <v>144</v>
      </c>
      <c r="AU164" s="216" t="s">
        <v>79</v>
      </c>
      <c r="AY164" s="18" t="s">
        <v>142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77</v>
      </c>
      <c r="BK164" s="217">
        <f>ROUND(I164*H164,2)</f>
        <v>0</v>
      </c>
      <c r="BL164" s="18" t="s">
        <v>149</v>
      </c>
      <c r="BM164" s="216" t="s">
        <v>1261</v>
      </c>
    </row>
    <row r="165" s="13" customFormat="1">
      <c r="A165" s="13"/>
      <c r="B165" s="218"/>
      <c r="C165" s="219"/>
      <c r="D165" s="220" t="s">
        <v>151</v>
      </c>
      <c r="E165" s="221" t="s">
        <v>19</v>
      </c>
      <c r="F165" s="222" t="s">
        <v>1262</v>
      </c>
      <c r="G165" s="219"/>
      <c r="H165" s="223">
        <v>0.17499999999999999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151</v>
      </c>
      <c r="AU165" s="229" t="s">
        <v>79</v>
      </c>
      <c r="AV165" s="13" t="s">
        <v>79</v>
      </c>
      <c r="AW165" s="13" t="s">
        <v>31</v>
      </c>
      <c r="AX165" s="13" t="s">
        <v>77</v>
      </c>
      <c r="AY165" s="229" t="s">
        <v>142</v>
      </c>
    </row>
    <row r="166" s="2" customFormat="1">
      <c r="A166" s="39"/>
      <c r="B166" s="40"/>
      <c r="C166" s="205" t="s">
        <v>339</v>
      </c>
      <c r="D166" s="205" t="s">
        <v>144</v>
      </c>
      <c r="E166" s="206" t="s">
        <v>1263</v>
      </c>
      <c r="F166" s="207" t="s">
        <v>1264</v>
      </c>
      <c r="G166" s="208" t="s">
        <v>147</v>
      </c>
      <c r="H166" s="209">
        <v>27.199999999999999</v>
      </c>
      <c r="I166" s="210"/>
      <c r="J166" s="211">
        <f>ROUND(I166*H166,2)</f>
        <v>0</v>
      </c>
      <c r="K166" s="207" t="s">
        <v>148</v>
      </c>
      <c r="L166" s="45"/>
      <c r="M166" s="212" t="s">
        <v>19</v>
      </c>
      <c r="N166" s="213" t="s">
        <v>40</v>
      </c>
      <c r="O166" s="85"/>
      <c r="P166" s="214">
        <f>O166*H166</f>
        <v>0</v>
      </c>
      <c r="Q166" s="214">
        <v>0.14610000000000001</v>
      </c>
      <c r="R166" s="214">
        <f>Q166*H166</f>
        <v>3.9739200000000001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149</v>
      </c>
      <c r="AT166" s="216" t="s">
        <v>144</v>
      </c>
      <c r="AU166" s="216" t="s">
        <v>79</v>
      </c>
      <c r="AY166" s="18" t="s">
        <v>142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77</v>
      </c>
      <c r="BK166" s="217">
        <f>ROUND(I166*H166,2)</f>
        <v>0</v>
      </c>
      <c r="BL166" s="18" t="s">
        <v>149</v>
      </c>
      <c r="BM166" s="216" t="s">
        <v>1265</v>
      </c>
    </row>
    <row r="167" s="13" customFormat="1">
      <c r="A167" s="13"/>
      <c r="B167" s="218"/>
      <c r="C167" s="219"/>
      <c r="D167" s="220" t="s">
        <v>151</v>
      </c>
      <c r="E167" s="221" t="s">
        <v>19</v>
      </c>
      <c r="F167" s="222" t="s">
        <v>1266</v>
      </c>
      <c r="G167" s="219"/>
      <c r="H167" s="223">
        <v>27.199999999999999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9" t="s">
        <v>151</v>
      </c>
      <c r="AU167" s="229" t="s">
        <v>79</v>
      </c>
      <c r="AV167" s="13" t="s">
        <v>79</v>
      </c>
      <c r="AW167" s="13" t="s">
        <v>31</v>
      </c>
      <c r="AX167" s="13" t="s">
        <v>77</v>
      </c>
      <c r="AY167" s="229" t="s">
        <v>142</v>
      </c>
    </row>
    <row r="168" s="2" customFormat="1" ht="16.5" customHeight="1">
      <c r="A168" s="39"/>
      <c r="B168" s="40"/>
      <c r="C168" s="241" t="s">
        <v>344</v>
      </c>
      <c r="D168" s="241" t="s">
        <v>223</v>
      </c>
      <c r="E168" s="242" t="s">
        <v>1267</v>
      </c>
      <c r="F168" s="243" t="s">
        <v>1268</v>
      </c>
      <c r="G168" s="244" t="s">
        <v>147</v>
      </c>
      <c r="H168" s="245">
        <v>28.015999999999998</v>
      </c>
      <c r="I168" s="246"/>
      <c r="J168" s="247">
        <f>ROUND(I168*H168,2)</f>
        <v>0</v>
      </c>
      <c r="K168" s="243" t="s">
        <v>148</v>
      </c>
      <c r="L168" s="248"/>
      <c r="M168" s="249" t="s">
        <v>19</v>
      </c>
      <c r="N168" s="250" t="s">
        <v>40</v>
      </c>
      <c r="O168" s="85"/>
      <c r="P168" s="214">
        <f>O168*H168</f>
        <v>0</v>
      </c>
      <c r="Q168" s="214">
        <v>0.11500000000000001</v>
      </c>
      <c r="R168" s="214">
        <f>Q168*H168</f>
        <v>3.2218399999999998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200</v>
      </c>
      <c r="AT168" s="216" t="s">
        <v>223</v>
      </c>
      <c r="AU168" s="216" t="s">
        <v>79</v>
      </c>
      <c r="AY168" s="18" t="s">
        <v>142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77</v>
      </c>
      <c r="BK168" s="217">
        <f>ROUND(I168*H168,2)</f>
        <v>0</v>
      </c>
      <c r="BL168" s="18" t="s">
        <v>149</v>
      </c>
      <c r="BM168" s="216" t="s">
        <v>1269</v>
      </c>
    </row>
    <row r="169" s="13" customFormat="1">
      <c r="A169" s="13"/>
      <c r="B169" s="218"/>
      <c r="C169" s="219"/>
      <c r="D169" s="220" t="s">
        <v>151</v>
      </c>
      <c r="E169" s="219"/>
      <c r="F169" s="222" t="s">
        <v>1270</v>
      </c>
      <c r="G169" s="219"/>
      <c r="H169" s="223">
        <v>28.015999999999998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9" t="s">
        <v>151</v>
      </c>
      <c r="AU169" s="229" t="s">
        <v>79</v>
      </c>
      <c r="AV169" s="13" t="s">
        <v>79</v>
      </c>
      <c r="AW169" s="13" t="s">
        <v>4</v>
      </c>
      <c r="AX169" s="13" t="s">
        <v>77</v>
      </c>
      <c r="AY169" s="229" t="s">
        <v>142</v>
      </c>
    </row>
    <row r="170" s="12" customFormat="1" ht="22.8" customHeight="1">
      <c r="A170" s="12"/>
      <c r="B170" s="189"/>
      <c r="C170" s="190"/>
      <c r="D170" s="191" t="s">
        <v>68</v>
      </c>
      <c r="E170" s="203" t="s">
        <v>187</v>
      </c>
      <c r="F170" s="203" t="s">
        <v>305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f>SUM(P171:P172)</f>
        <v>0</v>
      </c>
      <c r="Q170" s="197"/>
      <c r="R170" s="198">
        <f>SUM(R171:R172)</f>
        <v>0.057960000000000005</v>
      </c>
      <c r="S170" s="197"/>
      <c r="T170" s="199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0" t="s">
        <v>77</v>
      </c>
      <c r="AT170" s="201" t="s">
        <v>68</v>
      </c>
      <c r="AU170" s="201" t="s">
        <v>77</v>
      </c>
      <c r="AY170" s="200" t="s">
        <v>142</v>
      </c>
      <c r="BK170" s="202">
        <f>SUM(BK171:BK172)</f>
        <v>0</v>
      </c>
    </row>
    <row r="171" s="2" customFormat="1" ht="21.75" customHeight="1">
      <c r="A171" s="39"/>
      <c r="B171" s="40"/>
      <c r="C171" s="205" t="s">
        <v>349</v>
      </c>
      <c r="D171" s="205" t="s">
        <v>144</v>
      </c>
      <c r="E171" s="206" t="s">
        <v>1271</v>
      </c>
      <c r="F171" s="207" t="s">
        <v>1272</v>
      </c>
      <c r="G171" s="208" t="s">
        <v>147</v>
      </c>
      <c r="H171" s="209">
        <v>0.92000000000000004</v>
      </c>
      <c r="I171" s="210"/>
      <c r="J171" s="211">
        <f>ROUND(I171*H171,2)</f>
        <v>0</v>
      </c>
      <c r="K171" s="207" t="s">
        <v>148</v>
      </c>
      <c r="L171" s="45"/>
      <c r="M171" s="212" t="s">
        <v>19</v>
      </c>
      <c r="N171" s="213" t="s">
        <v>40</v>
      </c>
      <c r="O171" s="85"/>
      <c r="P171" s="214">
        <f>O171*H171</f>
        <v>0</v>
      </c>
      <c r="Q171" s="214">
        <v>0.063</v>
      </c>
      <c r="R171" s="214">
        <f>Q171*H171</f>
        <v>0.057960000000000005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149</v>
      </c>
      <c r="AT171" s="216" t="s">
        <v>144</v>
      </c>
      <c r="AU171" s="216" t="s">
        <v>79</v>
      </c>
      <c r="AY171" s="18" t="s">
        <v>142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77</v>
      </c>
      <c r="BK171" s="217">
        <f>ROUND(I171*H171,2)</f>
        <v>0</v>
      </c>
      <c r="BL171" s="18" t="s">
        <v>149</v>
      </c>
      <c r="BM171" s="216" t="s">
        <v>1273</v>
      </c>
    </row>
    <row r="172" s="13" customFormat="1">
      <c r="A172" s="13"/>
      <c r="B172" s="218"/>
      <c r="C172" s="219"/>
      <c r="D172" s="220" t="s">
        <v>151</v>
      </c>
      <c r="E172" s="221" t="s">
        <v>19</v>
      </c>
      <c r="F172" s="222" t="s">
        <v>1274</v>
      </c>
      <c r="G172" s="219"/>
      <c r="H172" s="223">
        <v>0.92000000000000004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9" t="s">
        <v>151</v>
      </c>
      <c r="AU172" s="229" t="s">
        <v>79</v>
      </c>
      <c r="AV172" s="13" t="s">
        <v>79</v>
      </c>
      <c r="AW172" s="13" t="s">
        <v>31</v>
      </c>
      <c r="AX172" s="13" t="s">
        <v>77</v>
      </c>
      <c r="AY172" s="229" t="s">
        <v>142</v>
      </c>
    </row>
    <row r="173" s="12" customFormat="1" ht="22.8" customHeight="1">
      <c r="A173" s="12"/>
      <c r="B173" s="189"/>
      <c r="C173" s="190"/>
      <c r="D173" s="191" t="s">
        <v>68</v>
      </c>
      <c r="E173" s="203" t="s">
        <v>207</v>
      </c>
      <c r="F173" s="203" t="s">
        <v>477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SUM(P174:P180)</f>
        <v>0</v>
      </c>
      <c r="Q173" s="197"/>
      <c r="R173" s="198">
        <f>SUM(R174:R180)</f>
        <v>0.0070900000000000008</v>
      </c>
      <c r="S173" s="197"/>
      <c r="T173" s="199">
        <f>SUM(T174:T180)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0" t="s">
        <v>77</v>
      </c>
      <c r="AT173" s="201" t="s">
        <v>68</v>
      </c>
      <c r="AU173" s="201" t="s">
        <v>77</v>
      </c>
      <c r="AY173" s="200" t="s">
        <v>142</v>
      </c>
      <c r="BK173" s="202">
        <f>SUM(BK174:BK180)</f>
        <v>0</v>
      </c>
    </row>
    <row r="174" s="2" customFormat="1" ht="21.75" customHeight="1">
      <c r="A174" s="39"/>
      <c r="B174" s="40"/>
      <c r="C174" s="205" t="s">
        <v>354</v>
      </c>
      <c r="D174" s="205" t="s">
        <v>144</v>
      </c>
      <c r="E174" s="206" t="s">
        <v>1275</v>
      </c>
      <c r="F174" s="207" t="s">
        <v>1276</v>
      </c>
      <c r="G174" s="208" t="s">
        <v>226</v>
      </c>
      <c r="H174" s="209">
        <v>1</v>
      </c>
      <c r="I174" s="210"/>
      <c r="J174" s="211">
        <f>ROUND(I174*H174,2)</f>
        <v>0</v>
      </c>
      <c r="K174" s="207" t="s">
        <v>196</v>
      </c>
      <c r="L174" s="45"/>
      <c r="M174" s="212" t="s">
        <v>19</v>
      </c>
      <c r="N174" s="213" t="s">
        <v>40</v>
      </c>
      <c r="O174" s="85"/>
      <c r="P174" s="214">
        <f>O174*H174</f>
        <v>0</v>
      </c>
      <c r="Q174" s="214">
        <v>0.0045900000000000003</v>
      </c>
      <c r="R174" s="214">
        <f>Q174*H174</f>
        <v>0.0045900000000000003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149</v>
      </c>
      <c r="AT174" s="216" t="s">
        <v>144</v>
      </c>
      <c r="AU174" s="216" t="s">
        <v>79</v>
      </c>
      <c r="AY174" s="18" t="s">
        <v>142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77</v>
      </c>
      <c r="BK174" s="217">
        <f>ROUND(I174*H174,2)</f>
        <v>0</v>
      </c>
      <c r="BL174" s="18" t="s">
        <v>149</v>
      </c>
      <c r="BM174" s="216" t="s">
        <v>1277</v>
      </c>
    </row>
    <row r="175" s="2" customFormat="1">
      <c r="A175" s="39"/>
      <c r="B175" s="40"/>
      <c r="C175" s="41"/>
      <c r="D175" s="220" t="s">
        <v>459</v>
      </c>
      <c r="E175" s="41"/>
      <c r="F175" s="261" t="s">
        <v>1278</v>
      </c>
      <c r="G175" s="41"/>
      <c r="H175" s="41"/>
      <c r="I175" s="262"/>
      <c r="J175" s="41"/>
      <c r="K175" s="41"/>
      <c r="L175" s="45"/>
      <c r="M175" s="263"/>
      <c r="N175" s="264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459</v>
      </c>
      <c r="AU175" s="18" t="s">
        <v>79</v>
      </c>
    </row>
    <row r="176" s="2" customFormat="1" ht="16.5" customHeight="1">
      <c r="A176" s="39"/>
      <c r="B176" s="40"/>
      <c r="C176" s="241" t="s">
        <v>360</v>
      </c>
      <c r="D176" s="241" t="s">
        <v>223</v>
      </c>
      <c r="E176" s="242" t="s">
        <v>1279</v>
      </c>
      <c r="F176" s="243" t="s">
        <v>1280</v>
      </c>
      <c r="G176" s="244" t="s">
        <v>19</v>
      </c>
      <c r="H176" s="245">
        <v>1</v>
      </c>
      <c r="I176" s="246"/>
      <c r="J176" s="247">
        <f>ROUND(I176*H176,2)</f>
        <v>0</v>
      </c>
      <c r="K176" s="243" t="s">
        <v>19</v>
      </c>
      <c r="L176" s="248"/>
      <c r="M176" s="249" t="s">
        <v>19</v>
      </c>
      <c r="N176" s="250" t="s">
        <v>40</v>
      </c>
      <c r="O176" s="85"/>
      <c r="P176" s="214">
        <f>O176*H176</f>
        <v>0</v>
      </c>
      <c r="Q176" s="214">
        <v>0.0025000000000000001</v>
      </c>
      <c r="R176" s="214">
        <f>Q176*H176</f>
        <v>0.0025000000000000001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200</v>
      </c>
      <c r="AT176" s="216" t="s">
        <v>223</v>
      </c>
      <c r="AU176" s="216" t="s">
        <v>79</v>
      </c>
      <c r="AY176" s="18" t="s">
        <v>142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77</v>
      </c>
      <c r="BK176" s="217">
        <f>ROUND(I176*H176,2)</f>
        <v>0</v>
      </c>
      <c r="BL176" s="18" t="s">
        <v>149</v>
      </c>
      <c r="BM176" s="216" t="s">
        <v>1281</v>
      </c>
    </row>
    <row r="177" s="2" customFormat="1">
      <c r="A177" s="39"/>
      <c r="B177" s="40"/>
      <c r="C177" s="41"/>
      <c r="D177" s="220" t="s">
        <v>459</v>
      </c>
      <c r="E177" s="41"/>
      <c r="F177" s="261" t="s">
        <v>1282</v>
      </c>
      <c r="G177" s="41"/>
      <c r="H177" s="41"/>
      <c r="I177" s="262"/>
      <c r="J177" s="41"/>
      <c r="K177" s="41"/>
      <c r="L177" s="45"/>
      <c r="M177" s="263"/>
      <c r="N177" s="264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459</v>
      </c>
      <c r="AU177" s="18" t="s">
        <v>79</v>
      </c>
    </row>
    <row r="178" s="13" customFormat="1">
      <c r="A178" s="13"/>
      <c r="B178" s="218"/>
      <c r="C178" s="219"/>
      <c r="D178" s="220" t="s">
        <v>151</v>
      </c>
      <c r="E178" s="221" t="s">
        <v>19</v>
      </c>
      <c r="F178" s="222" t="s">
        <v>77</v>
      </c>
      <c r="G178" s="219"/>
      <c r="H178" s="223">
        <v>1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9" t="s">
        <v>151</v>
      </c>
      <c r="AU178" s="229" t="s">
        <v>79</v>
      </c>
      <c r="AV178" s="13" t="s">
        <v>79</v>
      </c>
      <c r="AW178" s="13" t="s">
        <v>31</v>
      </c>
      <c r="AX178" s="13" t="s">
        <v>77</v>
      </c>
      <c r="AY178" s="229" t="s">
        <v>142</v>
      </c>
    </row>
    <row r="179" s="2" customFormat="1" ht="16.5" customHeight="1">
      <c r="A179" s="39"/>
      <c r="B179" s="40"/>
      <c r="C179" s="205" t="s">
        <v>366</v>
      </c>
      <c r="D179" s="205" t="s">
        <v>144</v>
      </c>
      <c r="E179" s="206" t="s">
        <v>1283</v>
      </c>
      <c r="F179" s="207" t="s">
        <v>1284</v>
      </c>
      <c r="G179" s="208" t="s">
        <v>249</v>
      </c>
      <c r="H179" s="209">
        <v>0</v>
      </c>
      <c r="I179" s="210"/>
      <c r="J179" s="211">
        <f>ROUND(I179*H179,2)</f>
        <v>0</v>
      </c>
      <c r="K179" s="207" t="s">
        <v>196</v>
      </c>
      <c r="L179" s="45"/>
      <c r="M179" s="212" t="s">
        <v>19</v>
      </c>
      <c r="N179" s="213" t="s">
        <v>40</v>
      </c>
      <c r="O179" s="85"/>
      <c r="P179" s="214">
        <f>O179*H179</f>
        <v>0</v>
      </c>
      <c r="Q179" s="214">
        <v>0.00097999999999999997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149</v>
      </c>
      <c r="AT179" s="216" t="s">
        <v>144</v>
      </c>
      <c r="AU179" s="216" t="s">
        <v>79</v>
      </c>
      <c r="AY179" s="18" t="s">
        <v>142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77</v>
      </c>
      <c r="BK179" s="217">
        <f>ROUND(I179*H179,2)</f>
        <v>0</v>
      </c>
      <c r="BL179" s="18" t="s">
        <v>149</v>
      </c>
      <c r="BM179" s="216" t="s">
        <v>1285</v>
      </c>
    </row>
    <row r="180" s="2" customFormat="1">
      <c r="A180" s="39"/>
      <c r="B180" s="40"/>
      <c r="C180" s="41"/>
      <c r="D180" s="220" t="s">
        <v>459</v>
      </c>
      <c r="E180" s="41"/>
      <c r="F180" s="261" t="s">
        <v>1286</v>
      </c>
      <c r="G180" s="41"/>
      <c r="H180" s="41"/>
      <c r="I180" s="262"/>
      <c r="J180" s="41"/>
      <c r="K180" s="41"/>
      <c r="L180" s="45"/>
      <c r="M180" s="263"/>
      <c r="N180" s="264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459</v>
      </c>
      <c r="AU180" s="18" t="s">
        <v>79</v>
      </c>
    </row>
    <row r="181" s="12" customFormat="1" ht="22.8" customHeight="1">
      <c r="A181" s="12"/>
      <c r="B181" s="189"/>
      <c r="C181" s="190"/>
      <c r="D181" s="191" t="s">
        <v>68</v>
      </c>
      <c r="E181" s="203" t="s">
        <v>527</v>
      </c>
      <c r="F181" s="203" t="s">
        <v>528</v>
      </c>
      <c r="G181" s="190"/>
      <c r="H181" s="190"/>
      <c r="I181" s="193"/>
      <c r="J181" s="204">
        <f>BK181</f>
        <v>0</v>
      </c>
      <c r="K181" s="190"/>
      <c r="L181" s="195"/>
      <c r="M181" s="196"/>
      <c r="N181" s="197"/>
      <c r="O181" s="197"/>
      <c r="P181" s="198">
        <f>SUM(P182:P183)</f>
        <v>0</v>
      </c>
      <c r="Q181" s="197"/>
      <c r="R181" s="198">
        <f>SUM(R182:R183)</f>
        <v>0</v>
      </c>
      <c r="S181" s="197"/>
      <c r="T181" s="199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0" t="s">
        <v>77</v>
      </c>
      <c r="AT181" s="201" t="s">
        <v>68</v>
      </c>
      <c r="AU181" s="201" t="s">
        <v>77</v>
      </c>
      <c r="AY181" s="200" t="s">
        <v>142</v>
      </c>
      <c r="BK181" s="202">
        <f>SUM(BK182:BK183)</f>
        <v>0</v>
      </c>
    </row>
    <row r="182" s="2" customFormat="1">
      <c r="A182" s="39"/>
      <c r="B182" s="40"/>
      <c r="C182" s="205" t="s">
        <v>373</v>
      </c>
      <c r="D182" s="205" t="s">
        <v>144</v>
      </c>
      <c r="E182" s="206" t="s">
        <v>1287</v>
      </c>
      <c r="F182" s="207" t="s">
        <v>1288</v>
      </c>
      <c r="G182" s="208" t="s">
        <v>190</v>
      </c>
      <c r="H182" s="209">
        <v>217.41</v>
      </c>
      <c r="I182" s="210"/>
      <c r="J182" s="211">
        <f>ROUND(I182*H182,2)</f>
        <v>0</v>
      </c>
      <c r="K182" s="207" t="s">
        <v>148</v>
      </c>
      <c r="L182" s="45"/>
      <c r="M182" s="212" t="s">
        <v>19</v>
      </c>
      <c r="N182" s="213" t="s">
        <v>40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149</v>
      </c>
      <c r="AT182" s="216" t="s">
        <v>144</v>
      </c>
      <c r="AU182" s="216" t="s">
        <v>79</v>
      </c>
      <c r="AY182" s="18" t="s">
        <v>142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77</v>
      </c>
      <c r="BK182" s="217">
        <f>ROUND(I182*H182,2)</f>
        <v>0</v>
      </c>
      <c r="BL182" s="18" t="s">
        <v>149</v>
      </c>
      <c r="BM182" s="216" t="s">
        <v>1289</v>
      </c>
    </row>
    <row r="183" s="2" customFormat="1">
      <c r="A183" s="39"/>
      <c r="B183" s="40"/>
      <c r="C183" s="205" t="s">
        <v>378</v>
      </c>
      <c r="D183" s="205" t="s">
        <v>144</v>
      </c>
      <c r="E183" s="206" t="s">
        <v>1290</v>
      </c>
      <c r="F183" s="207" t="s">
        <v>1291</v>
      </c>
      <c r="G183" s="208" t="s">
        <v>190</v>
      </c>
      <c r="H183" s="209">
        <v>217.41</v>
      </c>
      <c r="I183" s="210"/>
      <c r="J183" s="211">
        <f>ROUND(I183*H183,2)</f>
        <v>0</v>
      </c>
      <c r="K183" s="207" t="s">
        <v>148</v>
      </c>
      <c r="L183" s="45"/>
      <c r="M183" s="212" t="s">
        <v>19</v>
      </c>
      <c r="N183" s="213" t="s">
        <v>40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149</v>
      </c>
      <c r="AT183" s="216" t="s">
        <v>144</v>
      </c>
      <c r="AU183" s="216" t="s">
        <v>79</v>
      </c>
      <c r="AY183" s="18" t="s">
        <v>142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77</v>
      </c>
      <c r="BK183" s="217">
        <f>ROUND(I183*H183,2)</f>
        <v>0</v>
      </c>
      <c r="BL183" s="18" t="s">
        <v>149</v>
      </c>
      <c r="BM183" s="216" t="s">
        <v>1292</v>
      </c>
    </row>
    <row r="184" s="12" customFormat="1" ht="25.92" customHeight="1">
      <c r="A184" s="12"/>
      <c r="B184" s="189"/>
      <c r="C184" s="190"/>
      <c r="D184" s="191" t="s">
        <v>68</v>
      </c>
      <c r="E184" s="192" t="s">
        <v>533</v>
      </c>
      <c r="F184" s="192" t="s">
        <v>534</v>
      </c>
      <c r="G184" s="190"/>
      <c r="H184" s="190"/>
      <c r="I184" s="193"/>
      <c r="J184" s="194">
        <f>BK184</f>
        <v>0</v>
      </c>
      <c r="K184" s="190"/>
      <c r="L184" s="195"/>
      <c r="M184" s="196"/>
      <c r="N184" s="197"/>
      <c r="O184" s="197"/>
      <c r="P184" s="198">
        <f>P185+P191+P199</f>
        <v>0</v>
      </c>
      <c r="Q184" s="197"/>
      <c r="R184" s="198">
        <f>R185+R191+R199</f>
        <v>1.73143</v>
      </c>
      <c r="S184" s="197"/>
      <c r="T184" s="199">
        <f>T185+T191+T199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0" t="s">
        <v>79</v>
      </c>
      <c r="AT184" s="201" t="s">
        <v>68</v>
      </c>
      <c r="AU184" s="201" t="s">
        <v>69</v>
      </c>
      <c r="AY184" s="200" t="s">
        <v>142</v>
      </c>
      <c r="BK184" s="202">
        <f>BK185+BK191+BK199</f>
        <v>0</v>
      </c>
    </row>
    <row r="185" s="12" customFormat="1" ht="22.8" customHeight="1">
      <c r="A185" s="12"/>
      <c r="B185" s="189"/>
      <c r="C185" s="190"/>
      <c r="D185" s="191" t="s">
        <v>68</v>
      </c>
      <c r="E185" s="203" t="s">
        <v>1293</v>
      </c>
      <c r="F185" s="203" t="s">
        <v>1294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SUM(P186:P190)</f>
        <v>0</v>
      </c>
      <c r="Q185" s="197"/>
      <c r="R185" s="198">
        <f>SUM(R186:R190)</f>
        <v>0.035630000000000002</v>
      </c>
      <c r="S185" s="197"/>
      <c r="T185" s="199">
        <f>SUM(T186:T190)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0" t="s">
        <v>79</v>
      </c>
      <c r="AT185" s="201" t="s">
        <v>68</v>
      </c>
      <c r="AU185" s="201" t="s">
        <v>77</v>
      </c>
      <c r="AY185" s="200" t="s">
        <v>142</v>
      </c>
      <c r="BK185" s="202">
        <f>SUM(BK186:BK190)</f>
        <v>0</v>
      </c>
    </row>
    <row r="186" s="2" customFormat="1" ht="16.5" customHeight="1">
      <c r="A186" s="39"/>
      <c r="B186" s="40"/>
      <c r="C186" s="205" t="s">
        <v>384</v>
      </c>
      <c r="D186" s="205" t="s">
        <v>144</v>
      </c>
      <c r="E186" s="206" t="s">
        <v>1295</v>
      </c>
      <c r="F186" s="207" t="s">
        <v>1296</v>
      </c>
      <c r="G186" s="208" t="s">
        <v>226</v>
      </c>
      <c r="H186" s="209">
        <v>1</v>
      </c>
      <c r="I186" s="210"/>
      <c r="J186" s="211">
        <f>ROUND(I186*H186,2)</f>
        <v>0</v>
      </c>
      <c r="K186" s="207" t="s">
        <v>148</v>
      </c>
      <c r="L186" s="45"/>
      <c r="M186" s="212" t="s">
        <v>19</v>
      </c>
      <c r="N186" s="213" t="s">
        <v>40</v>
      </c>
      <c r="O186" s="85"/>
      <c r="P186" s="214">
        <f>O186*H186</f>
        <v>0</v>
      </c>
      <c r="Q186" s="214">
        <v>3.0000000000000001E-05</v>
      </c>
      <c r="R186" s="214">
        <f>Q186*H186</f>
        <v>3.0000000000000001E-05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246</v>
      </c>
      <c r="AT186" s="216" t="s">
        <v>144</v>
      </c>
      <c r="AU186" s="216" t="s">
        <v>79</v>
      </c>
      <c r="AY186" s="18" t="s">
        <v>142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77</v>
      </c>
      <c r="BK186" s="217">
        <f>ROUND(I186*H186,2)</f>
        <v>0</v>
      </c>
      <c r="BL186" s="18" t="s">
        <v>246</v>
      </c>
      <c r="BM186" s="216" t="s">
        <v>1297</v>
      </c>
    </row>
    <row r="187" s="2" customFormat="1" ht="16.5" customHeight="1">
      <c r="A187" s="39"/>
      <c r="B187" s="40"/>
      <c r="C187" s="241" t="s">
        <v>389</v>
      </c>
      <c r="D187" s="241" t="s">
        <v>223</v>
      </c>
      <c r="E187" s="242" t="s">
        <v>1298</v>
      </c>
      <c r="F187" s="243" t="s">
        <v>1299</v>
      </c>
      <c r="G187" s="244" t="s">
        <v>226</v>
      </c>
      <c r="H187" s="245">
        <v>1</v>
      </c>
      <c r="I187" s="246"/>
      <c r="J187" s="247">
        <f>ROUND(I187*H187,2)</f>
        <v>0</v>
      </c>
      <c r="K187" s="243" t="s">
        <v>148</v>
      </c>
      <c r="L187" s="248"/>
      <c r="M187" s="249" t="s">
        <v>19</v>
      </c>
      <c r="N187" s="250" t="s">
        <v>40</v>
      </c>
      <c r="O187" s="85"/>
      <c r="P187" s="214">
        <f>O187*H187</f>
        <v>0</v>
      </c>
      <c r="Q187" s="214">
        <v>0.032000000000000001</v>
      </c>
      <c r="R187" s="214">
        <f>Q187*H187</f>
        <v>0.032000000000000001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344</v>
      </c>
      <c r="AT187" s="216" t="s">
        <v>223</v>
      </c>
      <c r="AU187" s="216" t="s">
        <v>79</v>
      </c>
      <c r="AY187" s="18" t="s">
        <v>142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77</v>
      </c>
      <c r="BK187" s="217">
        <f>ROUND(I187*H187,2)</f>
        <v>0</v>
      </c>
      <c r="BL187" s="18" t="s">
        <v>246</v>
      </c>
      <c r="BM187" s="216" t="s">
        <v>1300</v>
      </c>
    </row>
    <row r="188" s="13" customFormat="1">
      <c r="A188" s="13"/>
      <c r="B188" s="218"/>
      <c r="C188" s="219"/>
      <c r="D188" s="220" t="s">
        <v>151</v>
      </c>
      <c r="E188" s="221" t="s">
        <v>19</v>
      </c>
      <c r="F188" s="222" t="s">
        <v>1301</v>
      </c>
      <c r="G188" s="219"/>
      <c r="H188" s="223">
        <v>1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9" t="s">
        <v>151</v>
      </c>
      <c r="AU188" s="229" t="s">
        <v>79</v>
      </c>
      <c r="AV188" s="13" t="s">
        <v>79</v>
      </c>
      <c r="AW188" s="13" t="s">
        <v>31</v>
      </c>
      <c r="AX188" s="13" t="s">
        <v>77</v>
      </c>
      <c r="AY188" s="229" t="s">
        <v>142</v>
      </c>
    </row>
    <row r="189" s="2" customFormat="1" ht="16.5" customHeight="1">
      <c r="A189" s="39"/>
      <c r="B189" s="40"/>
      <c r="C189" s="205" t="s">
        <v>393</v>
      </c>
      <c r="D189" s="205" t="s">
        <v>144</v>
      </c>
      <c r="E189" s="206" t="s">
        <v>1302</v>
      </c>
      <c r="F189" s="207" t="s">
        <v>1303</v>
      </c>
      <c r="G189" s="208" t="s">
        <v>1304</v>
      </c>
      <c r="H189" s="209">
        <v>1</v>
      </c>
      <c r="I189" s="210"/>
      <c r="J189" s="211">
        <f>ROUND(I189*H189,2)</f>
        <v>0</v>
      </c>
      <c r="K189" s="207" t="s">
        <v>148</v>
      </c>
      <c r="L189" s="45"/>
      <c r="M189" s="212" t="s">
        <v>19</v>
      </c>
      <c r="N189" s="213" t="s">
        <v>40</v>
      </c>
      <c r="O189" s="85"/>
      <c r="P189" s="214">
        <f>O189*H189</f>
        <v>0</v>
      </c>
      <c r="Q189" s="214">
        <v>0.0035999999999999999</v>
      </c>
      <c r="R189" s="214">
        <f>Q189*H189</f>
        <v>0.0035999999999999999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246</v>
      </c>
      <c r="AT189" s="216" t="s">
        <v>144</v>
      </c>
      <c r="AU189" s="216" t="s">
        <v>79</v>
      </c>
      <c r="AY189" s="18" t="s">
        <v>142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77</v>
      </c>
      <c r="BK189" s="217">
        <f>ROUND(I189*H189,2)</f>
        <v>0</v>
      </c>
      <c r="BL189" s="18" t="s">
        <v>246</v>
      </c>
      <c r="BM189" s="216" t="s">
        <v>1305</v>
      </c>
    </row>
    <row r="190" s="2" customFormat="1">
      <c r="A190" s="39"/>
      <c r="B190" s="40"/>
      <c r="C190" s="205" t="s">
        <v>401</v>
      </c>
      <c r="D190" s="205" t="s">
        <v>144</v>
      </c>
      <c r="E190" s="206" t="s">
        <v>1306</v>
      </c>
      <c r="F190" s="207" t="s">
        <v>1307</v>
      </c>
      <c r="G190" s="208" t="s">
        <v>190</v>
      </c>
      <c r="H190" s="209">
        <v>0.035999999999999997</v>
      </c>
      <c r="I190" s="210"/>
      <c r="J190" s="211">
        <f>ROUND(I190*H190,2)</f>
        <v>0</v>
      </c>
      <c r="K190" s="207" t="s">
        <v>148</v>
      </c>
      <c r="L190" s="45"/>
      <c r="M190" s="212" t="s">
        <v>19</v>
      </c>
      <c r="N190" s="213" t="s">
        <v>40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246</v>
      </c>
      <c r="AT190" s="216" t="s">
        <v>144</v>
      </c>
      <c r="AU190" s="216" t="s">
        <v>79</v>
      </c>
      <c r="AY190" s="18" t="s">
        <v>142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77</v>
      </c>
      <c r="BK190" s="217">
        <f>ROUND(I190*H190,2)</f>
        <v>0</v>
      </c>
      <c r="BL190" s="18" t="s">
        <v>246</v>
      </c>
      <c r="BM190" s="216" t="s">
        <v>1308</v>
      </c>
    </row>
    <row r="191" s="12" customFormat="1" ht="22.8" customHeight="1">
      <c r="A191" s="12"/>
      <c r="B191" s="189"/>
      <c r="C191" s="190"/>
      <c r="D191" s="191" t="s">
        <v>68</v>
      </c>
      <c r="E191" s="203" t="s">
        <v>1309</v>
      </c>
      <c r="F191" s="203" t="s">
        <v>1310</v>
      </c>
      <c r="G191" s="190"/>
      <c r="H191" s="190"/>
      <c r="I191" s="193"/>
      <c r="J191" s="204">
        <f>BK191</f>
        <v>0</v>
      </c>
      <c r="K191" s="190"/>
      <c r="L191" s="195"/>
      <c r="M191" s="196"/>
      <c r="N191" s="197"/>
      <c r="O191" s="197"/>
      <c r="P191" s="198">
        <f>SUM(P192:P198)</f>
        <v>0</v>
      </c>
      <c r="Q191" s="197"/>
      <c r="R191" s="198">
        <f>SUM(R192:R198)</f>
        <v>0.020799999999999999</v>
      </c>
      <c r="S191" s="197"/>
      <c r="T191" s="199">
        <f>SUM(T192:T198)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0" t="s">
        <v>79</v>
      </c>
      <c r="AT191" s="201" t="s">
        <v>68</v>
      </c>
      <c r="AU191" s="201" t="s">
        <v>77</v>
      </c>
      <c r="AY191" s="200" t="s">
        <v>142</v>
      </c>
      <c r="BK191" s="202">
        <f>SUM(BK192:BK198)</f>
        <v>0</v>
      </c>
    </row>
    <row r="192" s="2" customFormat="1" ht="16.5" customHeight="1">
      <c r="A192" s="39"/>
      <c r="B192" s="40"/>
      <c r="C192" s="205" t="s">
        <v>407</v>
      </c>
      <c r="D192" s="205" t="s">
        <v>144</v>
      </c>
      <c r="E192" s="206" t="s">
        <v>1311</v>
      </c>
      <c r="F192" s="207" t="s">
        <v>1312</v>
      </c>
      <c r="G192" s="208" t="s">
        <v>249</v>
      </c>
      <c r="H192" s="209">
        <v>4</v>
      </c>
      <c r="I192" s="210"/>
      <c r="J192" s="211">
        <f>ROUND(I192*H192,2)</f>
        <v>0</v>
      </c>
      <c r="K192" s="207" t="s">
        <v>148</v>
      </c>
      <c r="L192" s="45"/>
      <c r="M192" s="212" t="s">
        <v>19</v>
      </c>
      <c r="N192" s="213" t="s">
        <v>40</v>
      </c>
      <c r="O192" s="85"/>
      <c r="P192" s="214">
        <f>O192*H192</f>
        <v>0</v>
      </c>
      <c r="Q192" s="214">
        <v>0.00040000000000000002</v>
      </c>
      <c r="R192" s="214">
        <f>Q192*H192</f>
        <v>0.0016000000000000001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246</v>
      </c>
      <c r="AT192" s="216" t="s">
        <v>144</v>
      </c>
      <c r="AU192" s="216" t="s">
        <v>79</v>
      </c>
      <c r="AY192" s="18" t="s">
        <v>142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77</v>
      </c>
      <c r="BK192" s="217">
        <f>ROUND(I192*H192,2)</f>
        <v>0</v>
      </c>
      <c r="BL192" s="18" t="s">
        <v>246</v>
      </c>
      <c r="BM192" s="216" t="s">
        <v>1313</v>
      </c>
    </row>
    <row r="193" s="13" customFormat="1">
      <c r="A193" s="13"/>
      <c r="B193" s="218"/>
      <c r="C193" s="219"/>
      <c r="D193" s="220" t="s">
        <v>151</v>
      </c>
      <c r="E193" s="221" t="s">
        <v>19</v>
      </c>
      <c r="F193" s="222" t="s">
        <v>1314</v>
      </c>
      <c r="G193" s="219"/>
      <c r="H193" s="223">
        <v>4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9" t="s">
        <v>151</v>
      </c>
      <c r="AU193" s="229" t="s">
        <v>79</v>
      </c>
      <c r="AV193" s="13" t="s">
        <v>79</v>
      </c>
      <c r="AW193" s="13" t="s">
        <v>31</v>
      </c>
      <c r="AX193" s="13" t="s">
        <v>77</v>
      </c>
      <c r="AY193" s="229" t="s">
        <v>142</v>
      </c>
    </row>
    <row r="194" s="2" customFormat="1" ht="16.5" customHeight="1">
      <c r="A194" s="39"/>
      <c r="B194" s="40"/>
      <c r="C194" s="241" t="s">
        <v>411</v>
      </c>
      <c r="D194" s="241" t="s">
        <v>223</v>
      </c>
      <c r="E194" s="242" t="s">
        <v>1315</v>
      </c>
      <c r="F194" s="243" t="s">
        <v>1316</v>
      </c>
      <c r="G194" s="244" t="s">
        <v>249</v>
      </c>
      <c r="H194" s="245">
        <v>4</v>
      </c>
      <c r="I194" s="246"/>
      <c r="J194" s="247">
        <f>ROUND(I194*H194,2)</f>
        <v>0</v>
      </c>
      <c r="K194" s="243" t="s">
        <v>148</v>
      </c>
      <c r="L194" s="248"/>
      <c r="M194" s="249" t="s">
        <v>19</v>
      </c>
      <c r="N194" s="250" t="s">
        <v>40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344</v>
      </c>
      <c r="AT194" s="216" t="s">
        <v>223</v>
      </c>
      <c r="AU194" s="216" t="s">
        <v>79</v>
      </c>
      <c r="AY194" s="18" t="s">
        <v>142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77</v>
      </c>
      <c r="BK194" s="217">
        <f>ROUND(I194*H194,2)</f>
        <v>0</v>
      </c>
      <c r="BL194" s="18" t="s">
        <v>246</v>
      </c>
      <c r="BM194" s="216" t="s">
        <v>1317</v>
      </c>
    </row>
    <row r="195" s="2" customFormat="1" ht="16.5" customHeight="1">
      <c r="A195" s="39"/>
      <c r="B195" s="40"/>
      <c r="C195" s="205" t="s">
        <v>415</v>
      </c>
      <c r="D195" s="205" t="s">
        <v>144</v>
      </c>
      <c r="E195" s="206" t="s">
        <v>1318</v>
      </c>
      <c r="F195" s="207" t="s">
        <v>1319</v>
      </c>
      <c r="G195" s="208" t="s">
        <v>226</v>
      </c>
      <c r="H195" s="209">
        <v>1</v>
      </c>
      <c r="I195" s="210"/>
      <c r="J195" s="211">
        <f>ROUND(I195*H195,2)</f>
        <v>0</v>
      </c>
      <c r="K195" s="207" t="s">
        <v>148</v>
      </c>
      <c r="L195" s="45"/>
      <c r="M195" s="212" t="s">
        <v>19</v>
      </c>
      <c r="N195" s="213" t="s">
        <v>40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246</v>
      </c>
      <c r="AT195" s="216" t="s">
        <v>144</v>
      </c>
      <c r="AU195" s="216" t="s">
        <v>79</v>
      </c>
      <c r="AY195" s="18" t="s">
        <v>142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77</v>
      </c>
      <c r="BK195" s="217">
        <f>ROUND(I195*H195,2)</f>
        <v>0</v>
      </c>
      <c r="BL195" s="18" t="s">
        <v>246</v>
      </c>
      <c r="BM195" s="216" t="s">
        <v>1320</v>
      </c>
    </row>
    <row r="196" s="13" customFormat="1">
      <c r="A196" s="13"/>
      <c r="B196" s="218"/>
      <c r="C196" s="219"/>
      <c r="D196" s="220" t="s">
        <v>151</v>
      </c>
      <c r="E196" s="221" t="s">
        <v>19</v>
      </c>
      <c r="F196" s="222" t="s">
        <v>1321</v>
      </c>
      <c r="G196" s="219"/>
      <c r="H196" s="223">
        <v>1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9" t="s">
        <v>151</v>
      </c>
      <c r="AU196" s="229" t="s">
        <v>79</v>
      </c>
      <c r="AV196" s="13" t="s">
        <v>79</v>
      </c>
      <c r="AW196" s="13" t="s">
        <v>31</v>
      </c>
      <c r="AX196" s="13" t="s">
        <v>77</v>
      </c>
      <c r="AY196" s="229" t="s">
        <v>142</v>
      </c>
    </row>
    <row r="197" s="2" customFormat="1" ht="16.5" customHeight="1">
      <c r="A197" s="39"/>
      <c r="B197" s="40"/>
      <c r="C197" s="241" t="s">
        <v>420</v>
      </c>
      <c r="D197" s="241" t="s">
        <v>223</v>
      </c>
      <c r="E197" s="242" t="s">
        <v>1322</v>
      </c>
      <c r="F197" s="243" t="s">
        <v>1323</v>
      </c>
      <c r="G197" s="244" t="s">
        <v>226</v>
      </c>
      <c r="H197" s="245">
        <v>1</v>
      </c>
      <c r="I197" s="246"/>
      <c r="J197" s="247">
        <f>ROUND(I197*H197,2)</f>
        <v>0</v>
      </c>
      <c r="K197" s="243" t="s">
        <v>148</v>
      </c>
      <c r="L197" s="248"/>
      <c r="M197" s="249" t="s">
        <v>19</v>
      </c>
      <c r="N197" s="250" t="s">
        <v>40</v>
      </c>
      <c r="O197" s="85"/>
      <c r="P197" s="214">
        <f>O197*H197</f>
        <v>0</v>
      </c>
      <c r="Q197" s="214">
        <v>0.019199999999999998</v>
      </c>
      <c r="R197" s="214">
        <f>Q197*H197</f>
        <v>0.019199999999999998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344</v>
      </c>
      <c r="AT197" s="216" t="s">
        <v>223</v>
      </c>
      <c r="AU197" s="216" t="s">
        <v>79</v>
      </c>
      <c r="AY197" s="18" t="s">
        <v>142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77</v>
      </c>
      <c r="BK197" s="217">
        <f>ROUND(I197*H197,2)</f>
        <v>0</v>
      </c>
      <c r="BL197" s="18" t="s">
        <v>246</v>
      </c>
      <c r="BM197" s="216" t="s">
        <v>1324</v>
      </c>
    </row>
    <row r="198" s="2" customFormat="1">
      <c r="A198" s="39"/>
      <c r="B198" s="40"/>
      <c r="C198" s="205" t="s">
        <v>424</v>
      </c>
      <c r="D198" s="205" t="s">
        <v>144</v>
      </c>
      <c r="E198" s="206" t="s">
        <v>1325</v>
      </c>
      <c r="F198" s="207" t="s">
        <v>1326</v>
      </c>
      <c r="G198" s="208" t="s">
        <v>190</v>
      </c>
      <c r="H198" s="209">
        <v>0.021000000000000001</v>
      </c>
      <c r="I198" s="210"/>
      <c r="J198" s="211">
        <f>ROUND(I198*H198,2)</f>
        <v>0</v>
      </c>
      <c r="K198" s="207" t="s">
        <v>148</v>
      </c>
      <c r="L198" s="45"/>
      <c r="M198" s="212" t="s">
        <v>19</v>
      </c>
      <c r="N198" s="213" t="s">
        <v>40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246</v>
      </c>
      <c r="AT198" s="216" t="s">
        <v>144</v>
      </c>
      <c r="AU198" s="216" t="s">
        <v>79</v>
      </c>
      <c r="AY198" s="18" t="s">
        <v>142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77</v>
      </c>
      <c r="BK198" s="217">
        <f>ROUND(I198*H198,2)</f>
        <v>0</v>
      </c>
      <c r="BL198" s="18" t="s">
        <v>246</v>
      </c>
      <c r="BM198" s="216" t="s">
        <v>1327</v>
      </c>
    </row>
    <row r="199" s="12" customFormat="1" ht="22.8" customHeight="1">
      <c r="A199" s="12"/>
      <c r="B199" s="189"/>
      <c r="C199" s="190"/>
      <c r="D199" s="191" t="s">
        <v>68</v>
      </c>
      <c r="E199" s="203" t="s">
        <v>854</v>
      </c>
      <c r="F199" s="203" t="s">
        <v>855</v>
      </c>
      <c r="G199" s="190"/>
      <c r="H199" s="190"/>
      <c r="I199" s="193"/>
      <c r="J199" s="204">
        <f>BK199</f>
        <v>0</v>
      </c>
      <c r="K199" s="190"/>
      <c r="L199" s="195"/>
      <c r="M199" s="196"/>
      <c r="N199" s="197"/>
      <c r="O199" s="197"/>
      <c r="P199" s="198">
        <f>SUM(P200:P204)</f>
        <v>0</v>
      </c>
      <c r="Q199" s="197"/>
      <c r="R199" s="198">
        <f>SUM(R200:R204)</f>
        <v>1.675</v>
      </c>
      <c r="S199" s="197"/>
      <c r="T199" s="199">
        <f>SUM(T200:T204)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0" t="s">
        <v>79</v>
      </c>
      <c r="AT199" s="201" t="s">
        <v>68</v>
      </c>
      <c r="AU199" s="201" t="s">
        <v>77</v>
      </c>
      <c r="AY199" s="200" t="s">
        <v>142</v>
      </c>
      <c r="BK199" s="202">
        <f>SUM(BK200:BK204)</f>
        <v>0</v>
      </c>
    </row>
    <row r="200" s="2" customFormat="1" ht="16.5" customHeight="1">
      <c r="A200" s="39"/>
      <c r="B200" s="40"/>
      <c r="C200" s="205" t="s">
        <v>428</v>
      </c>
      <c r="D200" s="205" t="s">
        <v>144</v>
      </c>
      <c r="E200" s="206" t="s">
        <v>1328</v>
      </c>
      <c r="F200" s="207" t="s">
        <v>1329</v>
      </c>
      <c r="G200" s="208" t="s">
        <v>226</v>
      </c>
      <c r="H200" s="209">
        <v>25</v>
      </c>
      <c r="I200" s="210"/>
      <c r="J200" s="211">
        <f>ROUND(I200*H200,2)</f>
        <v>0</v>
      </c>
      <c r="K200" s="207" t="s">
        <v>148</v>
      </c>
      <c r="L200" s="45"/>
      <c r="M200" s="212" t="s">
        <v>19</v>
      </c>
      <c r="N200" s="213" t="s">
        <v>40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246</v>
      </c>
      <c r="AT200" s="216" t="s">
        <v>144</v>
      </c>
      <c r="AU200" s="216" t="s">
        <v>79</v>
      </c>
      <c r="AY200" s="18" t="s">
        <v>142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77</v>
      </c>
      <c r="BK200" s="217">
        <f>ROUND(I200*H200,2)</f>
        <v>0</v>
      </c>
      <c r="BL200" s="18" t="s">
        <v>246</v>
      </c>
      <c r="BM200" s="216" t="s">
        <v>1330</v>
      </c>
    </row>
    <row r="201" s="2" customFormat="1" ht="16.5" customHeight="1">
      <c r="A201" s="39"/>
      <c r="B201" s="40"/>
      <c r="C201" s="241" t="s">
        <v>433</v>
      </c>
      <c r="D201" s="241" t="s">
        <v>223</v>
      </c>
      <c r="E201" s="242" t="s">
        <v>1331</v>
      </c>
      <c r="F201" s="243" t="s">
        <v>1332</v>
      </c>
      <c r="G201" s="244" t="s">
        <v>226</v>
      </c>
      <c r="H201" s="245">
        <v>25</v>
      </c>
      <c r="I201" s="246"/>
      <c r="J201" s="247">
        <f>ROUND(I201*H201,2)</f>
        <v>0</v>
      </c>
      <c r="K201" s="243" t="s">
        <v>19</v>
      </c>
      <c r="L201" s="248"/>
      <c r="M201" s="249" t="s">
        <v>19</v>
      </c>
      <c r="N201" s="250" t="s">
        <v>40</v>
      </c>
      <c r="O201" s="85"/>
      <c r="P201" s="214">
        <f>O201*H201</f>
        <v>0</v>
      </c>
      <c r="Q201" s="214">
        <v>0.067000000000000004</v>
      </c>
      <c r="R201" s="214">
        <f>Q201*H201</f>
        <v>1.675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344</v>
      </c>
      <c r="AT201" s="216" t="s">
        <v>223</v>
      </c>
      <c r="AU201" s="216" t="s">
        <v>79</v>
      </c>
      <c r="AY201" s="18" t="s">
        <v>142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77</v>
      </c>
      <c r="BK201" s="217">
        <f>ROUND(I201*H201,2)</f>
        <v>0</v>
      </c>
      <c r="BL201" s="18" t="s">
        <v>246</v>
      </c>
      <c r="BM201" s="216" t="s">
        <v>1333</v>
      </c>
    </row>
    <row r="202" s="13" customFormat="1">
      <c r="A202" s="13"/>
      <c r="B202" s="218"/>
      <c r="C202" s="219"/>
      <c r="D202" s="220" t="s">
        <v>151</v>
      </c>
      <c r="E202" s="221" t="s">
        <v>19</v>
      </c>
      <c r="F202" s="222" t="s">
        <v>296</v>
      </c>
      <c r="G202" s="219"/>
      <c r="H202" s="223">
        <v>25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9" t="s">
        <v>151</v>
      </c>
      <c r="AU202" s="229" t="s">
        <v>79</v>
      </c>
      <c r="AV202" s="13" t="s">
        <v>79</v>
      </c>
      <c r="AW202" s="13" t="s">
        <v>31</v>
      </c>
      <c r="AX202" s="13" t="s">
        <v>77</v>
      </c>
      <c r="AY202" s="229" t="s">
        <v>142</v>
      </c>
    </row>
    <row r="203" s="2" customFormat="1">
      <c r="A203" s="39"/>
      <c r="B203" s="40"/>
      <c r="C203" s="205" t="s">
        <v>438</v>
      </c>
      <c r="D203" s="205" t="s">
        <v>144</v>
      </c>
      <c r="E203" s="206" t="s">
        <v>897</v>
      </c>
      <c r="F203" s="207" t="s">
        <v>898</v>
      </c>
      <c r="G203" s="208" t="s">
        <v>190</v>
      </c>
      <c r="H203" s="209">
        <v>1.675</v>
      </c>
      <c r="I203" s="210"/>
      <c r="J203" s="211">
        <f>ROUND(I203*H203,2)</f>
        <v>0</v>
      </c>
      <c r="K203" s="207" t="s">
        <v>148</v>
      </c>
      <c r="L203" s="45"/>
      <c r="M203" s="212" t="s">
        <v>19</v>
      </c>
      <c r="N203" s="213" t="s">
        <v>40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246</v>
      </c>
      <c r="AT203" s="216" t="s">
        <v>144</v>
      </c>
      <c r="AU203" s="216" t="s">
        <v>79</v>
      </c>
      <c r="AY203" s="18" t="s">
        <v>142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77</v>
      </c>
      <c r="BK203" s="217">
        <f>ROUND(I203*H203,2)</f>
        <v>0</v>
      </c>
      <c r="BL203" s="18" t="s">
        <v>246</v>
      </c>
      <c r="BM203" s="216" t="s">
        <v>1334</v>
      </c>
    </row>
    <row r="204" s="2" customFormat="1">
      <c r="A204" s="39"/>
      <c r="B204" s="40"/>
      <c r="C204" s="205" t="s">
        <v>442</v>
      </c>
      <c r="D204" s="205" t="s">
        <v>144</v>
      </c>
      <c r="E204" s="206" t="s">
        <v>1335</v>
      </c>
      <c r="F204" s="207" t="s">
        <v>1336</v>
      </c>
      <c r="G204" s="208" t="s">
        <v>190</v>
      </c>
      <c r="H204" s="209">
        <v>1.675</v>
      </c>
      <c r="I204" s="210"/>
      <c r="J204" s="211">
        <f>ROUND(I204*H204,2)</f>
        <v>0</v>
      </c>
      <c r="K204" s="207" t="s">
        <v>148</v>
      </c>
      <c r="L204" s="45"/>
      <c r="M204" s="212" t="s">
        <v>19</v>
      </c>
      <c r="N204" s="213" t="s">
        <v>40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246</v>
      </c>
      <c r="AT204" s="216" t="s">
        <v>144</v>
      </c>
      <c r="AU204" s="216" t="s">
        <v>79</v>
      </c>
      <c r="AY204" s="18" t="s">
        <v>142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77</v>
      </c>
      <c r="BK204" s="217">
        <f>ROUND(I204*H204,2)</f>
        <v>0</v>
      </c>
      <c r="BL204" s="18" t="s">
        <v>246</v>
      </c>
      <c r="BM204" s="216" t="s">
        <v>1337</v>
      </c>
    </row>
    <row r="205" s="12" customFormat="1" ht="25.92" customHeight="1">
      <c r="A205" s="12"/>
      <c r="B205" s="189"/>
      <c r="C205" s="190"/>
      <c r="D205" s="191" t="s">
        <v>68</v>
      </c>
      <c r="E205" s="192" t="s">
        <v>223</v>
      </c>
      <c r="F205" s="192" t="s">
        <v>1133</v>
      </c>
      <c r="G205" s="190"/>
      <c r="H205" s="190"/>
      <c r="I205" s="193"/>
      <c r="J205" s="194">
        <f>BK205</f>
        <v>0</v>
      </c>
      <c r="K205" s="190"/>
      <c r="L205" s="195"/>
      <c r="M205" s="196"/>
      <c r="N205" s="197"/>
      <c r="O205" s="197"/>
      <c r="P205" s="198">
        <f>P206</f>
        <v>0</v>
      </c>
      <c r="Q205" s="197"/>
      <c r="R205" s="198">
        <f>R206</f>
        <v>0.055099999999999996</v>
      </c>
      <c r="S205" s="197"/>
      <c r="T205" s="199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0" t="s">
        <v>167</v>
      </c>
      <c r="AT205" s="201" t="s">
        <v>68</v>
      </c>
      <c r="AU205" s="201" t="s">
        <v>69</v>
      </c>
      <c r="AY205" s="200" t="s">
        <v>142</v>
      </c>
      <c r="BK205" s="202">
        <f>BK206</f>
        <v>0</v>
      </c>
    </row>
    <row r="206" s="12" customFormat="1" ht="22.8" customHeight="1">
      <c r="A206" s="12"/>
      <c r="B206" s="189"/>
      <c r="C206" s="190"/>
      <c r="D206" s="191" t="s">
        <v>68</v>
      </c>
      <c r="E206" s="203" t="s">
        <v>1338</v>
      </c>
      <c r="F206" s="203" t="s">
        <v>1339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SUM(P207:P215)</f>
        <v>0</v>
      </c>
      <c r="Q206" s="197"/>
      <c r="R206" s="198">
        <f>SUM(R207:R215)</f>
        <v>0.055099999999999996</v>
      </c>
      <c r="S206" s="197"/>
      <c r="T206" s="199">
        <f>SUM(T207:T215)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0" t="s">
        <v>167</v>
      </c>
      <c r="AT206" s="201" t="s">
        <v>68</v>
      </c>
      <c r="AU206" s="201" t="s">
        <v>77</v>
      </c>
      <c r="AY206" s="200" t="s">
        <v>142</v>
      </c>
      <c r="BK206" s="202">
        <f>SUM(BK207:BK215)</f>
        <v>0</v>
      </c>
    </row>
    <row r="207" s="2" customFormat="1" ht="16.5" customHeight="1">
      <c r="A207" s="39"/>
      <c r="B207" s="40"/>
      <c r="C207" s="205" t="s">
        <v>447</v>
      </c>
      <c r="D207" s="205" t="s">
        <v>144</v>
      </c>
      <c r="E207" s="206" t="s">
        <v>1340</v>
      </c>
      <c r="F207" s="207" t="s">
        <v>1341</v>
      </c>
      <c r="G207" s="208" t="s">
        <v>249</v>
      </c>
      <c r="H207" s="209">
        <v>15</v>
      </c>
      <c r="I207" s="210"/>
      <c r="J207" s="211">
        <f>ROUND(I207*H207,2)</f>
        <v>0</v>
      </c>
      <c r="K207" s="207" t="s">
        <v>148</v>
      </c>
      <c r="L207" s="45"/>
      <c r="M207" s="212" t="s">
        <v>19</v>
      </c>
      <c r="N207" s="213" t="s">
        <v>40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500</v>
      </c>
      <c r="AT207" s="216" t="s">
        <v>144</v>
      </c>
      <c r="AU207" s="216" t="s">
        <v>79</v>
      </c>
      <c r="AY207" s="18" t="s">
        <v>142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77</v>
      </c>
      <c r="BK207" s="217">
        <f>ROUND(I207*H207,2)</f>
        <v>0</v>
      </c>
      <c r="BL207" s="18" t="s">
        <v>500</v>
      </c>
      <c r="BM207" s="216" t="s">
        <v>1342</v>
      </c>
    </row>
    <row r="208" s="13" customFormat="1">
      <c r="A208" s="13"/>
      <c r="B208" s="218"/>
      <c r="C208" s="219"/>
      <c r="D208" s="220" t="s">
        <v>151</v>
      </c>
      <c r="E208" s="221" t="s">
        <v>19</v>
      </c>
      <c r="F208" s="222" t="s">
        <v>1343</v>
      </c>
      <c r="G208" s="219"/>
      <c r="H208" s="223">
        <v>15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9" t="s">
        <v>151</v>
      </c>
      <c r="AU208" s="229" t="s">
        <v>79</v>
      </c>
      <c r="AV208" s="13" t="s">
        <v>79</v>
      </c>
      <c r="AW208" s="13" t="s">
        <v>31</v>
      </c>
      <c r="AX208" s="13" t="s">
        <v>77</v>
      </c>
      <c r="AY208" s="229" t="s">
        <v>142</v>
      </c>
    </row>
    <row r="209" s="2" customFormat="1" ht="16.5" customHeight="1">
      <c r="A209" s="39"/>
      <c r="B209" s="40"/>
      <c r="C209" s="241" t="s">
        <v>451</v>
      </c>
      <c r="D209" s="241" t="s">
        <v>223</v>
      </c>
      <c r="E209" s="242" t="s">
        <v>1344</v>
      </c>
      <c r="F209" s="243" t="s">
        <v>1345</v>
      </c>
      <c r="G209" s="244" t="s">
        <v>249</v>
      </c>
      <c r="H209" s="245">
        <v>15</v>
      </c>
      <c r="I209" s="246"/>
      <c r="J209" s="247">
        <f>ROUND(I209*H209,2)</f>
        <v>0</v>
      </c>
      <c r="K209" s="243" t="s">
        <v>19</v>
      </c>
      <c r="L209" s="248"/>
      <c r="M209" s="249" t="s">
        <v>19</v>
      </c>
      <c r="N209" s="250" t="s">
        <v>40</v>
      </c>
      <c r="O209" s="85"/>
      <c r="P209" s="214">
        <f>O209*H209</f>
        <v>0</v>
      </c>
      <c r="Q209" s="214">
        <v>0.0020999999999999999</v>
      </c>
      <c r="R209" s="214">
        <f>Q209*H209</f>
        <v>0.0315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826</v>
      </c>
      <c r="AT209" s="216" t="s">
        <v>223</v>
      </c>
      <c r="AU209" s="216" t="s">
        <v>79</v>
      </c>
      <c r="AY209" s="18" t="s">
        <v>142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77</v>
      </c>
      <c r="BK209" s="217">
        <f>ROUND(I209*H209,2)</f>
        <v>0</v>
      </c>
      <c r="BL209" s="18" t="s">
        <v>826</v>
      </c>
      <c r="BM209" s="216" t="s">
        <v>1346</v>
      </c>
    </row>
    <row r="210" s="2" customFormat="1" ht="16.5" customHeight="1">
      <c r="A210" s="39"/>
      <c r="B210" s="40"/>
      <c r="C210" s="205" t="s">
        <v>455</v>
      </c>
      <c r="D210" s="205" t="s">
        <v>144</v>
      </c>
      <c r="E210" s="206" t="s">
        <v>1347</v>
      </c>
      <c r="F210" s="207" t="s">
        <v>1348</v>
      </c>
      <c r="G210" s="208" t="s">
        <v>249</v>
      </c>
      <c r="H210" s="209">
        <v>1</v>
      </c>
      <c r="I210" s="210"/>
      <c r="J210" s="211">
        <f>ROUND(I210*H210,2)</f>
        <v>0</v>
      </c>
      <c r="K210" s="207" t="s">
        <v>148</v>
      </c>
      <c r="L210" s="45"/>
      <c r="M210" s="212" t="s">
        <v>19</v>
      </c>
      <c r="N210" s="213" t="s">
        <v>40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500</v>
      </c>
      <c r="AT210" s="216" t="s">
        <v>144</v>
      </c>
      <c r="AU210" s="216" t="s">
        <v>79</v>
      </c>
      <c r="AY210" s="18" t="s">
        <v>142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77</v>
      </c>
      <c r="BK210" s="217">
        <f>ROUND(I210*H210,2)</f>
        <v>0</v>
      </c>
      <c r="BL210" s="18" t="s">
        <v>500</v>
      </c>
      <c r="BM210" s="216" t="s">
        <v>1349</v>
      </c>
    </row>
    <row r="211" s="2" customFormat="1" ht="16.5" customHeight="1">
      <c r="A211" s="39"/>
      <c r="B211" s="40"/>
      <c r="C211" s="241" t="s">
        <v>461</v>
      </c>
      <c r="D211" s="241" t="s">
        <v>223</v>
      </c>
      <c r="E211" s="242" t="s">
        <v>1350</v>
      </c>
      <c r="F211" s="243" t="s">
        <v>1351</v>
      </c>
      <c r="G211" s="244" t="s">
        <v>226</v>
      </c>
      <c r="H211" s="245">
        <v>1</v>
      </c>
      <c r="I211" s="246"/>
      <c r="J211" s="247">
        <f>ROUND(I211*H211,2)</f>
        <v>0</v>
      </c>
      <c r="K211" s="243" t="s">
        <v>148</v>
      </c>
      <c r="L211" s="248"/>
      <c r="M211" s="249" t="s">
        <v>19</v>
      </c>
      <c r="N211" s="250" t="s">
        <v>40</v>
      </c>
      <c r="O211" s="85"/>
      <c r="P211" s="214">
        <f>O211*H211</f>
        <v>0</v>
      </c>
      <c r="Q211" s="214">
        <v>0.0032000000000000002</v>
      </c>
      <c r="R211" s="214">
        <f>Q211*H211</f>
        <v>0.0032000000000000002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826</v>
      </c>
      <c r="AT211" s="216" t="s">
        <v>223</v>
      </c>
      <c r="AU211" s="216" t="s">
        <v>79</v>
      </c>
      <c r="AY211" s="18" t="s">
        <v>142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77</v>
      </c>
      <c r="BK211" s="217">
        <f>ROUND(I211*H211,2)</f>
        <v>0</v>
      </c>
      <c r="BL211" s="18" t="s">
        <v>826</v>
      </c>
      <c r="BM211" s="216" t="s">
        <v>1352</v>
      </c>
    </row>
    <row r="212" s="2" customFormat="1" ht="16.5" customHeight="1">
      <c r="A212" s="39"/>
      <c r="B212" s="40"/>
      <c r="C212" s="241" t="s">
        <v>465</v>
      </c>
      <c r="D212" s="241" t="s">
        <v>223</v>
      </c>
      <c r="E212" s="242" t="s">
        <v>1353</v>
      </c>
      <c r="F212" s="243" t="s">
        <v>1354</v>
      </c>
      <c r="G212" s="244" t="s">
        <v>226</v>
      </c>
      <c r="H212" s="245">
        <v>1</v>
      </c>
      <c r="I212" s="246"/>
      <c r="J212" s="247">
        <f>ROUND(I212*H212,2)</f>
        <v>0</v>
      </c>
      <c r="K212" s="243" t="s">
        <v>148</v>
      </c>
      <c r="L212" s="248"/>
      <c r="M212" s="249" t="s">
        <v>19</v>
      </c>
      <c r="N212" s="250" t="s">
        <v>40</v>
      </c>
      <c r="O212" s="85"/>
      <c r="P212" s="214">
        <f>O212*H212</f>
        <v>0</v>
      </c>
      <c r="Q212" s="214">
        <v>0.00069999999999999999</v>
      </c>
      <c r="R212" s="214">
        <f>Q212*H212</f>
        <v>0.00069999999999999999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826</v>
      </c>
      <c r="AT212" s="216" t="s">
        <v>223</v>
      </c>
      <c r="AU212" s="216" t="s">
        <v>79</v>
      </c>
      <c r="AY212" s="18" t="s">
        <v>142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77</v>
      </c>
      <c r="BK212" s="217">
        <f>ROUND(I212*H212,2)</f>
        <v>0</v>
      </c>
      <c r="BL212" s="18" t="s">
        <v>826</v>
      </c>
      <c r="BM212" s="216" t="s">
        <v>1355</v>
      </c>
    </row>
    <row r="213" s="2" customFormat="1">
      <c r="A213" s="39"/>
      <c r="B213" s="40"/>
      <c r="C213" s="241" t="s">
        <v>469</v>
      </c>
      <c r="D213" s="241" t="s">
        <v>223</v>
      </c>
      <c r="E213" s="242" t="s">
        <v>1356</v>
      </c>
      <c r="F213" s="243" t="s">
        <v>1357</v>
      </c>
      <c r="G213" s="244" t="s">
        <v>1358</v>
      </c>
      <c r="H213" s="245">
        <v>1</v>
      </c>
      <c r="I213" s="246"/>
      <c r="J213" s="247">
        <f>ROUND(I213*H213,2)</f>
        <v>0</v>
      </c>
      <c r="K213" s="243" t="s">
        <v>19</v>
      </c>
      <c r="L213" s="248"/>
      <c r="M213" s="249" t="s">
        <v>19</v>
      </c>
      <c r="N213" s="250" t="s">
        <v>40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826</v>
      </c>
      <c r="AT213" s="216" t="s">
        <v>223</v>
      </c>
      <c r="AU213" s="216" t="s">
        <v>79</v>
      </c>
      <c r="AY213" s="18" t="s">
        <v>142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77</v>
      </c>
      <c r="BK213" s="217">
        <f>ROUND(I213*H213,2)</f>
        <v>0</v>
      </c>
      <c r="BL213" s="18" t="s">
        <v>826</v>
      </c>
      <c r="BM213" s="216" t="s">
        <v>1359</v>
      </c>
    </row>
    <row r="214" s="2" customFormat="1" ht="16.5" customHeight="1">
      <c r="A214" s="39"/>
      <c r="B214" s="40"/>
      <c r="C214" s="241" t="s">
        <v>473</v>
      </c>
      <c r="D214" s="241" t="s">
        <v>223</v>
      </c>
      <c r="E214" s="242" t="s">
        <v>1360</v>
      </c>
      <c r="F214" s="243" t="s">
        <v>1361</v>
      </c>
      <c r="G214" s="244" t="s">
        <v>226</v>
      </c>
      <c r="H214" s="245">
        <v>1</v>
      </c>
      <c r="I214" s="246"/>
      <c r="J214" s="247">
        <f>ROUND(I214*H214,2)</f>
        <v>0</v>
      </c>
      <c r="K214" s="243" t="s">
        <v>148</v>
      </c>
      <c r="L214" s="248"/>
      <c r="M214" s="249" t="s">
        <v>19</v>
      </c>
      <c r="N214" s="250" t="s">
        <v>40</v>
      </c>
      <c r="O214" s="85"/>
      <c r="P214" s="214">
        <f>O214*H214</f>
        <v>0</v>
      </c>
      <c r="Q214" s="214">
        <v>0.00050000000000000001</v>
      </c>
      <c r="R214" s="214">
        <f>Q214*H214</f>
        <v>0.00050000000000000001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826</v>
      </c>
      <c r="AT214" s="216" t="s">
        <v>223</v>
      </c>
      <c r="AU214" s="216" t="s">
        <v>79</v>
      </c>
      <c r="AY214" s="18" t="s">
        <v>142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77</v>
      </c>
      <c r="BK214" s="217">
        <f>ROUND(I214*H214,2)</f>
        <v>0</v>
      </c>
      <c r="BL214" s="18" t="s">
        <v>826</v>
      </c>
      <c r="BM214" s="216" t="s">
        <v>1362</v>
      </c>
    </row>
    <row r="215" s="2" customFormat="1" ht="16.5" customHeight="1">
      <c r="A215" s="39"/>
      <c r="B215" s="40"/>
      <c r="C215" s="241" t="s">
        <v>478</v>
      </c>
      <c r="D215" s="241" t="s">
        <v>223</v>
      </c>
      <c r="E215" s="242" t="s">
        <v>1322</v>
      </c>
      <c r="F215" s="243" t="s">
        <v>1323</v>
      </c>
      <c r="G215" s="244" t="s">
        <v>226</v>
      </c>
      <c r="H215" s="245">
        <v>1</v>
      </c>
      <c r="I215" s="246"/>
      <c r="J215" s="247">
        <f>ROUND(I215*H215,2)</f>
        <v>0</v>
      </c>
      <c r="K215" s="243" t="s">
        <v>148</v>
      </c>
      <c r="L215" s="248"/>
      <c r="M215" s="273" t="s">
        <v>19</v>
      </c>
      <c r="N215" s="274" t="s">
        <v>40</v>
      </c>
      <c r="O215" s="270"/>
      <c r="P215" s="271">
        <f>O215*H215</f>
        <v>0</v>
      </c>
      <c r="Q215" s="271">
        <v>0.019199999999999998</v>
      </c>
      <c r="R215" s="271">
        <f>Q215*H215</f>
        <v>0.019199999999999998</v>
      </c>
      <c r="S215" s="271">
        <v>0</v>
      </c>
      <c r="T215" s="272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826</v>
      </c>
      <c r="AT215" s="216" t="s">
        <v>223</v>
      </c>
      <c r="AU215" s="216" t="s">
        <v>79</v>
      </c>
      <c r="AY215" s="18" t="s">
        <v>142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77</v>
      </c>
      <c r="BK215" s="217">
        <f>ROUND(I215*H215,2)</f>
        <v>0</v>
      </c>
      <c r="BL215" s="18" t="s">
        <v>826</v>
      </c>
      <c r="BM215" s="216" t="s">
        <v>1363</v>
      </c>
    </row>
    <row r="216" s="2" customFormat="1" ht="6.96" customHeight="1">
      <c r="A216" s="39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rxWm9bzubsPxufg10Ka9w0KexrOYChxrVS8maI0OOxd1U0eih9T/8AlUjGp0Jc0PojXaxyVuUaCnIbEzy/ttkA==" hashValue="nJHqO5gkF4ru80lM+qxRTxA5Mjdc5jG74XywzwiPbNAHO6ABAO5uaC3UjBtggfX6VWgBDqk+maZ+0kOhm7V9/A==" algorithmName="SHA-512" password="CC35"/>
  <autoFilter ref="C92:K215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98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VH uzel Vnorovy - křížení Baťova kanálu s Moravou_UPRAVA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1364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101</v>
      </c>
      <c r="G12" s="39"/>
      <c r="H12" s="39"/>
      <c r="I12" s="133" t="s">
        <v>23</v>
      </c>
      <c r="J12" s="138" t="str">
        <f>'Rekapitulace stavby'!AN8</f>
        <v>16. 3. 2021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ROUND((SUM(BE85:BE210)),  2)</f>
        <v>0</v>
      </c>
      <c r="G33" s="39"/>
      <c r="H33" s="39"/>
      <c r="I33" s="149">
        <v>0.20999999999999999</v>
      </c>
      <c r="J33" s="148">
        <f>ROUND(((SUM(BE85:BE210))*I33),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ROUND((SUM(BF85:BF210)),  2)</f>
        <v>0</v>
      </c>
      <c r="G34" s="39"/>
      <c r="H34" s="39"/>
      <c r="I34" s="149">
        <v>0.14999999999999999</v>
      </c>
      <c r="J34" s="148">
        <f>ROUND(((SUM(BF85:BF210))*I34),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ROUND((SUM(BG85:BG210)),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ROUND((SUM(BH85:BH210)),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ROUND((SUM(BI85:BI210)),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VH uzel Vnorovy - křížení Baťova kanálu s Moravou_UPRAVA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004 - Hráz řeky Moravy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Vnorovy</v>
      </c>
      <c r="G52" s="41"/>
      <c r="H52" s="41"/>
      <c r="I52" s="33" t="s">
        <v>23</v>
      </c>
      <c r="J52" s="73" t="str">
        <f>IF(J12="","",J12)</f>
        <v>16. 3. 2021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103</v>
      </c>
      <c r="D57" s="163"/>
      <c r="E57" s="163"/>
      <c r="F57" s="163"/>
      <c r="G57" s="163"/>
      <c r="H57" s="163"/>
      <c r="I57" s="163"/>
      <c r="J57" s="164" t="s">
        <v>104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105</v>
      </c>
    </row>
    <row r="60" s="9" customFormat="1" ht="24.96" customHeight="1">
      <c r="A60" s="9"/>
      <c r="B60" s="166"/>
      <c r="C60" s="167"/>
      <c r="D60" s="168" t="s">
        <v>106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107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108</v>
      </c>
      <c r="E62" s="175"/>
      <c r="F62" s="175"/>
      <c r="G62" s="175"/>
      <c r="H62" s="175"/>
      <c r="I62" s="175"/>
      <c r="J62" s="176">
        <f>J171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110</v>
      </c>
      <c r="E63" s="175"/>
      <c r="F63" s="175"/>
      <c r="G63" s="175"/>
      <c r="H63" s="175"/>
      <c r="I63" s="175"/>
      <c r="J63" s="176">
        <f>J185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111</v>
      </c>
      <c r="E64" s="175"/>
      <c r="F64" s="175"/>
      <c r="G64" s="175"/>
      <c r="H64" s="175"/>
      <c r="I64" s="175"/>
      <c r="J64" s="176">
        <f>J202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114</v>
      </c>
      <c r="E65" s="175"/>
      <c r="F65" s="175"/>
      <c r="G65" s="175"/>
      <c r="H65" s="175"/>
      <c r="I65" s="175"/>
      <c r="J65" s="176">
        <f>J209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127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VH uzel Vnorovy - křížení Baťova kanálu s Moravou_UPRAVA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99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004 - Hráz řeky Moravy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Vnorovy</v>
      </c>
      <c r="G79" s="41"/>
      <c r="H79" s="41"/>
      <c r="I79" s="33" t="s">
        <v>23</v>
      </c>
      <c r="J79" s="73" t="str">
        <f>IF(J12="","",J12)</f>
        <v>16. 3. 2021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 </v>
      </c>
      <c r="G81" s="41"/>
      <c r="H81" s="41"/>
      <c r="I81" s="33" t="s">
        <v>30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28</v>
      </c>
      <c r="D82" s="41"/>
      <c r="E82" s="41"/>
      <c r="F82" s="28" t="str">
        <f>IF(E18="","",E18)</f>
        <v>Vyplň údaj</v>
      </c>
      <c r="G82" s="41"/>
      <c r="H82" s="41"/>
      <c r="I82" s="33" t="s">
        <v>32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128</v>
      </c>
      <c r="D84" s="181" t="s">
        <v>54</v>
      </c>
      <c r="E84" s="181" t="s">
        <v>50</v>
      </c>
      <c r="F84" s="181" t="s">
        <v>51</v>
      </c>
      <c r="G84" s="181" t="s">
        <v>129</v>
      </c>
      <c r="H84" s="181" t="s">
        <v>130</v>
      </c>
      <c r="I84" s="181" t="s">
        <v>131</v>
      </c>
      <c r="J84" s="181" t="s">
        <v>104</v>
      </c>
      <c r="K84" s="182" t="s">
        <v>132</v>
      </c>
      <c r="L84" s="183"/>
      <c r="M84" s="93" t="s">
        <v>19</v>
      </c>
      <c r="N84" s="94" t="s">
        <v>39</v>
      </c>
      <c r="O84" s="94" t="s">
        <v>133</v>
      </c>
      <c r="P84" s="94" t="s">
        <v>134</v>
      </c>
      <c r="Q84" s="94" t="s">
        <v>135</v>
      </c>
      <c r="R84" s="94" t="s">
        <v>136</v>
      </c>
      <c r="S84" s="94" t="s">
        <v>137</v>
      </c>
      <c r="T84" s="95" t="s">
        <v>138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139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1236.3677582</v>
      </c>
      <c r="S85" s="97"/>
      <c r="T85" s="187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68</v>
      </c>
      <c r="AU85" s="18" t="s">
        <v>105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68</v>
      </c>
      <c r="E86" s="192" t="s">
        <v>140</v>
      </c>
      <c r="F86" s="192" t="s">
        <v>141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P87+P171+P185+P202+P209</f>
        <v>0</v>
      </c>
      <c r="Q86" s="197"/>
      <c r="R86" s="198">
        <f>R87+R171+R185+R202+R209</f>
        <v>1236.3677582</v>
      </c>
      <c r="S86" s="197"/>
      <c r="T86" s="199">
        <f>T87+T171+T185+T202+T209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77</v>
      </c>
      <c r="AT86" s="201" t="s">
        <v>68</v>
      </c>
      <c r="AU86" s="201" t="s">
        <v>69</v>
      </c>
      <c r="AY86" s="200" t="s">
        <v>142</v>
      </c>
      <c r="BK86" s="202">
        <f>BK87+BK171+BK185+BK202+BK209</f>
        <v>0</v>
      </c>
    </row>
    <row r="87" s="12" customFormat="1" ht="22.8" customHeight="1">
      <c r="A87" s="12"/>
      <c r="B87" s="189"/>
      <c r="C87" s="190"/>
      <c r="D87" s="191" t="s">
        <v>68</v>
      </c>
      <c r="E87" s="203" t="s">
        <v>77</v>
      </c>
      <c r="F87" s="203" t="s">
        <v>143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SUM(P88:P170)</f>
        <v>0</v>
      </c>
      <c r="Q87" s="197"/>
      <c r="R87" s="198">
        <f>SUM(R88:R170)</f>
        <v>0.27493500000000004</v>
      </c>
      <c r="S87" s="197"/>
      <c r="T87" s="199">
        <f>SUM(T88:T170)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77</v>
      </c>
      <c r="AT87" s="201" t="s">
        <v>68</v>
      </c>
      <c r="AU87" s="201" t="s">
        <v>77</v>
      </c>
      <c r="AY87" s="200" t="s">
        <v>142</v>
      </c>
      <c r="BK87" s="202">
        <f>SUM(BK88:BK170)</f>
        <v>0</v>
      </c>
    </row>
    <row r="88" s="2" customFormat="1">
      <c r="A88" s="39"/>
      <c r="B88" s="40"/>
      <c r="C88" s="205" t="s">
        <v>77</v>
      </c>
      <c r="D88" s="205" t="s">
        <v>144</v>
      </c>
      <c r="E88" s="206" t="s">
        <v>1365</v>
      </c>
      <c r="F88" s="207" t="s">
        <v>1366</v>
      </c>
      <c r="G88" s="208" t="s">
        <v>147</v>
      </c>
      <c r="H88" s="209">
        <v>3500</v>
      </c>
      <c r="I88" s="210"/>
      <c r="J88" s="211">
        <f>ROUND(I88*H88,2)</f>
        <v>0</v>
      </c>
      <c r="K88" s="207" t="s">
        <v>1246</v>
      </c>
      <c r="L88" s="45"/>
      <c r="M88" s="212" t="s">
        <v>19</v>
      </c>
      <c r="N88" s="213" t="s">
        <v>40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149</v>
      </c>
      <c r="AT88" s="216" t="s">
        <v>144</v>
      </c>
      <c r="AU88" s="216" t="s">
        <v>79</v>
      </c>
      <c r="AY88" s="18" t="s">
        <v>142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77</v>
      </c>
      <c r="BK88" s="217">
        <f>ROUND(I88*H88,2)</f>
        <v>0</v>
      </c>
      <c r="BL88" s="18" t="s">
        <v>149</v>
      </c>
      <c r="BM88" s="216" t="s">
        <v>1367</v>
      </c>
    </row>
    <row r="89" s="13" customFormat="1">
      <c r="A89" s="13"/>
      <c r="B89" s="218"/>
      <c r="C89" s="219"/>
      <c r="D89" s="220" t="s">
        <v>151</v>
      </c>
      <c r="E89" s="221" t="s">
        <v>19</v>
      </c>
      <c r="F89" s="222" t="s">
        <v>1368</v>
      </c>
      <c r="G89" s="219"/>
      <c r="H89" s="223">
        <v>3500</v>
      </c>
      <c r="I89" s="224"/>
      <c r="J89" s="219"/>
      <c r="K89" s="219"/>
      <c r="L89" s="225"/>
      <c r="M89" s="226"/>
      <c r="N89" s="227"/>
      <c r="O89" s="227"/>
      <c r="P89" s="227"/>
      <c r="Q89" s="227"/>
      <c r="R89" s="227"/>
      <c r="S89" s="227"/>
      <c r="T89" s="22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9" t="s">
        <v>151</v>
      </c>
      <c r="AU89" s="229" t="s">
        <v>79</v>
      </c>
      <c r="AV89" s="13" t="s">
        <v>79</v>
      </c>
      <c r="AW89" s="13" t="s">
        <v>31</v>
      </c>
      <c r="AX89" s="13" t="s">
        <v>77</v>
      </c>
      <c r="AY89" s="229" t="s">
        <v>142</v>
      </c>
    </row>
    <row r="90" s="2" customFormat="1" ht="21.75" customHeight="1">
      <c r="A90" s="39"/>
      <c r="B90" s="40"/>
      <c r="C90" s="205" t="s">
        <v>79</v>
      </c>
      <c r="D90" s="205" t="s">
        <v>144</v>
      </c>
      <c r="E90" s="206" t="s">
        <v>1369</v>
      </c>
      <c r="F90" s="207" t="s">
        <v>1370</v>
      </c>
      <c r="G90" s="208" t="s">
        <v>226</v>
      </c>
      <c r="H90" s="209">
        <v>33</v>
      </c>
      <c r="I90" s="210"/>
      <c r="J90" s="211">
        <f>ROUND(I90*H90,2)</f>
        <v>0</v>
      </c>
      <c r="K90" s="207" t="s">
        <v>196</v>
      </c>
      <c r="L90" s="45"/>
      <c r="M90" s="212" t="s">
        <v>19</v>
      </c>
      <c r="N90" s="213" t="s">
        <v>40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149</v>
      </c>
      <c r="AT90" s="216" t="s">
        <v>144</v>
      </c>
      <c r="AU90" s="216" t="s">
        <v>79</v>
      </c>
      <c r="AY90" s="18" t="s">
        <v>142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77</v>
      </c>
      <c r="BK90" s="217">
        <f>ROUND(I90*H90,2)</f>
        <v>0</v>
      </c>
      <c r="BL90" s="18" t="s">
        <v>149</v>
      </c>
      <c r="BM90" s="216" t="s">
        <v>1371</v>
      </c>
    </row>
    <row r="91" s="13" customFormat="1">
      <c r="A91" s="13"/>
      <c r="B91" s="218"/>
      <c r="C91" s="219"/>
      <c r="D91" s="220" t="s">
        <v>151</v>
      </c>
      <c r="E91" s="221" t="s">
        <v>19</v>
      </c>
      <c r="F91" s="222" t="s">
        <v>349</v>
      </c>
      <c r="G91" s="219"/>
      <c r="H91" s="223">
        <v>33</v>
      </c>
      <c r="I91" s="224"/>
      <c r="J91" s="219"/>
      <c r="K91" s="219"/>
      <c r="L91" s="225"/>
      <c r="M91" s="226"/>
      <c r="N91" s="227"/>
      <c r="O91" s="227"/>
      <c r="P91" s="227"/>
      <c r="Q91" s="227"/>
      <c r="R91" s="227"/>
      <c r="S91" s="227"/>
      <c r="T91" s="22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9" t="s">
        <v>151</v>
      </c>
      <c r="AU91" s="229" t="s">
        <v>79</v>
      </c>
      <c r="AV91" s="13" t="s">
        <v>79</v>
      </c>
      <c r="AW91" s="13" t="s">
        <v>31</v>
      </c>
      <c r="AX91" s="13" t="s">
        <v>77</v>
      </c>
      <c r="AY91" s="229" t="s">
        <v>142</v>
      </c>
    </row>
    <row r="92" s="2" customFormat="1" ht="21.75" customHeight="1">
      <c r="A92" s="39"/>
      <c r="B92" s="40"/>
      <c r="C92" s="205" t="s">
        <v>167</v>
      </c>
      <c r="D92" s="205" t="s">
        <v>144</v>
      </c>
      <c r="E92" s="206" t="s">
        <v>1372</v>
      </c>
      <c r="F92" s="207" t="s">
        <v>1373</v>
      </c>
      <c r="G92" s="208" t="s">
        <v>226</v>
      </c>
      <c r="H92" s="209">
        <v>33</v>
      </c>
      <c r="I92" s="210"/>
      <c r="J92" s="211">
        <f>ROUND(I92*H92,2)</f>
        <v>0</v>
      </c>
      <c r="K92" s="207" t="s">
        <v>196</v>
      </c>
      <c r="L92" s="45"/>
      <c r="M92" s="212" t="s">
        <v>19</v>
      </c>
      <c r="N92" s="213" t="s">
        <v>40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149</v>
      </c>
      <c r="AT92" s="216" t="s">
        <v>144</v>
      </c>
      <c r="AU92" s="216" t="s">
        <v>79</v>
      </c>
      <c r="AY92" s="18" t="s">
        <v>142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77</v>
      </c>
      <c r="BK92" s="217">
        <f>ROUND(I92*H92,2)</f>
        <v>0</v>
      </c>
      <c r="BL92" s="18" t="s">
        <v>149</v>
      </c>
      <c r="BM92" s="216" t="s">
        <v>1374</v>
      </c>
    </row>
    <row r="93" s="13" customFormat="1">
      <c r="A93" s="13"/>
      <c r="B93" s="218"/>
      <c r="C93" s="219"/>
      <c r="D93" s="220" t="s">
        <v>151</v>
      </c>
      <c r="E93" s="221" t="s">
        <v>19</v>
      </c>
      <c r="F93" s="222" t="s">
        <v>349</v>
      </c>
      <c r="G93" s="219"/>
      <c r="H93" s="223">
        <v>33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151</v>
      </c>
      <c r="AU93" s="229" t="s">
        <v>79</v>
      </c>
      <c r="AV93" s="13" t="s">
        <v>79</v>
      </c>
      <c r="AW93" s="13" t="s">
        <v>31</v>
      </c>
      <c r="AX93" s="13" t="s">
        <v>77</v>
      </c>
      <c r="AY93" s="229" t="s">
        <v>142</v>
      </c>
    </row>
    <row r="94" s="2" customFormat="1" ht="16.5" customHeight="1">
      <c r="A94" s="39"/>
      <c r="B94" s="40"/>
      <c r="C94" s="205" t="s">
        <v>149</v>
      </c>
      <c r="D94" s="205" t="s">
        <v>144</v>
      </c>
      <c r="E94" s="206" t="s">
        <v>145</v>
      </c>
      <c r="F94" s="207" t="s">
        <v>1375</v>
      </c>
      <c r="G94" s="208" t="s">
        <v>147</v>
      </c>
      <c r="H94" s="209">
        <v>548</v>
      </c>
      <c r="I94" s="210"/>
      <c r="J94" s="211">
        <f>ROUND(I94*H94,2)</f>
        <v>0</v>
      </c>
      <c r="K94" s="207" t="s">
        <v>148</v>
      </c>
      <c r="L94" s="45"/>
      <c r="M94" s="212" t="s">
        <v>19</v>
      </c>
      <c r="N94" s="213" t="s">
        <v>40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149</v>
      </c>
      <c r="AT94" s="216" t="s">
        <v>144</v>
      </c>
      <c r="AU94" s="216" t="s">
        <v>79</v>
      </c>
      <c r="AY94" s="18" t="s">
        <v>142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77</v>
      </c>
      <c r="BK94" s="217">
        <f>ROUND(I94*H94,2)</f>
        <v>0</v>
      </c>
      <c r="BL94" s="18" t="s">
        <v>149</v>
      </c>
      <c r="BM94" s="216" t="s">
        <v>1376</v>
      </c>
    </row>
    <row r="95" s="13" customFormat="1">
      <c r="A95" s="13"/>
      <c r="B95" s="218"/>
      <c r="C95" s="219"/>
      <c r="D95" s="220" t="s">
        <v>151</v>
      </c>
      <c r="E95" s="221" t="s">
        <v>19</v>
      </c>
      <c r="F95" s="222" t="s">
        <v>1377</v>
      </c>
      <c r="G95" s="219"/>
      <c r="H95" s="223">
        <v>548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9" t="s">
        <v>151</v>
      </c>
      <c r="AU95" s="229" t="s">
        <v>79</v>
      </c>
      <c r="AV95" s="13" t="s">
        <v>79</v>
      </c>
      <c r="AW95" s="13" t="s">
        <v>31</v>
      </c>
      <c r="AX95" s="13" t="s">
        <v>77</v>
      </c>
      <c r="AY95" s="229" t="s">
        <v>142</v>
      </c>
    </row>
    <row r="96" s="2" customFormat="1">
      <c r="A96" s="39"/>
      <c r="B96" s="40"/>
      <c r="C96" s="205" t="s">
        <v>442</v>
      </c>
      <c r="D96" s="205" t="s">
        <v>144</v>
      </c>
      <c r="E96" s="206" t="s">
        <v>1378</v>
      </c>
      <c r="F96" s="207" t="s">
        <v>1379</v>
      </c>
      <c r="G96" s="208" t="s">
        <v>155</v>
      </c>
      <c r="H96" s="209">
        <v>897</v>
      </c>
      <c r="I96" s="210"/>
      <c r="J96" s="211">
        <f>ROUND(I96*H96,2)</f>
        <v>0</v>
      </c>
      <c r="K96" s="207" t="s">
        <v>148</v>
      </c>
      <c r="L96" s="45"/>
      <c r="M96" s="212" t="s">
        <v>19</v>
      </c>
      <c r="N96" s="213" t="s">
        <v>40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149</v>
      </c>
      <c r="AT96" s="216" t="s">
        <v>144</v>
      </c>
      <c r="AU96" s="216" t="s">
        <v>79</v>
      </c>
      <c r="AY96" s="18" t="s">
        <v>142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77</v>
      </c>
      <c r="BK96" s="217">
        <f>ROUND(I96*H96,2)</f>
        <v>0</v>
      </c>
      <c r="BL96" s="18" t="s">
        <v>149</v>
      </c>
      <c r="BM96" s="216" t="s">
        <v>1380</v>
      </c>
    </row>
    <row r="97" s="13" customFormat="1">
      <c r="A97" s="13"/>
      <c r="B97" s="218"/>
      <c r="C97" s="219"/>
      <c r="D97" s="220" t="s">
        <v>151</v>
      </c>
      <c r="E97" s="221" t="s">
        <v>19</v>
      </c>
      <c r="F97" s="222" t="s">
        <v>1381</v>
      </c>
      <c r="G97" s="219"/>
      <c r="H97" s="223">
        <v>376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151</v>
      </c>
      <c r="AU97" s="229" t="s">
        <v>79</v>
      </c>
      <c r="AV97" s="13" t="s">
        <v>79</v>
      </c>
      <c r="AW97" s="13" t="s">
        <v>31</v>
      </c>
      <c r="AX97" s="13" t="s">
        <v>69</v>
      </c>
      <c r="AY97" s="229" t="s">
        <v>142</v>
      </c>
    </row>
    <row r="98" s="13" customFormat="1">
      <c r="A98" s="13"/>
      <c r="B98" s="218"/>
      <c r="C98" s="219"/>
      <c r="D98" s="220" t="s">
        <v>151</v>
      </c>
      <c r="E98" s="221" t="s">
        <v>19</v>
      </c>
      <c r="F98" s="222" t="s">
        <v>1382</v>
      </c>
      <c r="G98" s="219"/>
      <c r="H98" s="223">
        <v>396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151</v>
      </c>
      <c r="AU98" s="229" t="s">
        <v>79</v>
      </c>
      <c r="AV98" s="13" t="s">
        <v>79</v>
      </c>
      <c r="AW98" s="13" t="s">
        <v>31</v>
      </c>
      <c r="AX98" s="13" t="s">
        <v>69</v>
      </c>
      <c r="AY98" s="229" t="s">
        <v>142</v>
      </c>
    </row>
    <row r="99" s="13" customFormat="1">
      <c r="A99" s="13"/>
      <c r="B99" s="218"/>
      <c r="C99" s="219"/>
      <c r="D99" s="220" t="s">
        <v>151</v>
      </c>
      <c r="E99" s="221" t="s">
        <v>19</v>
      </c>
      <c r="F99" s="222" t="s">
        <v>1383</v>
      </c>
      <c r="G99" s="219"/>
      <c r="H99" s="223">
        <v>125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151</v>
      </c>
      <c r="AU99" s="229" t="s">
        <v>79</v>
      </c>
      <c r="AV99" s="13" t="s">
        <v>79</v>
      </c>
      <c r="AW99" s="13" t="s">
        <v>31</v>
      </c>
      <c r="AX99" s="13" t="s">
        <v>69</v>
      </c>
      <c r="AY99" s="229" t="s">
        <v>142</v>
      </c>
    </row>
    <row r="100" s="14" customFormat="1">
      <c r="A100" s="14"/>
      <c r="B100" s="230"/>
      <c r="C100" s="231"/>
      <c r="D100" s="220" t="s">
        <v>151</v>
      </c>
      <c r="E100" s="232" t="s">
        <v>19</v>
      </c>
      <c r="F100" s="233" t="s">
        <v>174</v>
      </c>
      <c r="G100" s="231"/>
      <c r="H100" s="234">
        <v>897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0" t="s">
        <v>151</v>
      </c>
      <c r="AU100" s="240" t="s">
        <v>79</v>
      </c>
      <c r="AV100" s="14" t="s">
        <v>149</v>
      </c>
      <c r="AW100" s="14" t="s">
        <v>31</v>
      </c>
      <c r="AX100" s="14" t="s">
        <v>77</v>
      </c>
      <c r="AY100" s="240" t="s">
        <v>142</v>
      </c>
    </row>
    <row r="101" s="2" customFormat="1">
      <c r="A101" s="39"/>
      <c r="B101" s="40"/>
      <c r="C101" s="205" t="s">
        <v>193</v>
      </c>
      <c r="D101" s="205" t="s">
        <v>144</v>
      </c>
      <c r="E101" s="206" t="s">
        <v>1384</v>
      </c>
      <c r="F101" s="207" t="s">
        <v>1385</v>
      </c>
      <c r="G101" s="208" t="s">
        <v>226</v>
      </c>
      <c r="H101" s="209">
        <v>33</v>
      </c>
      <c r="I101" s="210"/>
      <c r="J101" s="211">
        <f>ROUND(I101*H101,2)</f>
        <v>0</v>
      </c>
      <c r="K101" s="207" t="s">
        <v>1246</v>
      </c>
      <c r="L101" s="45"/>
      <c r="M101" s="212" t="s">
        <v>19</v>
      </c>
      <c r="N101" s="213" t="s">
        <v>40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149</v>
      </c>
      <c r="AT101" s="216" t="s">
        <v>144</v>
      </c>
      <c r="AU101" s="216" t="s">
        <v>79</v>
      </c>
      <c r="AY101" s="18" t="s">
        <v>142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77</v>
      </c>
      <c r="BK101" s="217">
        <f>ROUND(I101*H101,2)</f>
        <v>0</v>
      </c>
      <c r="BL101" s="18" t="s">
        <v>149</v>
      </c>
      <c r="BM101" s="216" t="s">
        <v>1386</v>
      </c>
    </row>
    <row r="102" s="13" customFormat="1">
      <c r="A102" s="13"/>
      <c r="B102" s="218"/>
      <c r="C102" s="219"/>
      <c r="D102" s="220" t="s">
        <v>151</v>
      </c>
      <c r="E102" s="221" t="s">
        <v>19</v>
      </c>
      <c r="F102" s="222" t="s">
        <v>349</v>
      </c>
      <c r="G102" s="219"/>
      <c r="H102" s="223">
        <v>33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151</v>
      </c>
      <c r="AU102" s="229" t="s">
        <v>79</v>
      </c>
      <c r="AV102" s="13" t="s">
        <v>79</v>
      </c>
      <c r="AW102" s="13" t="s">
        <v>31</v>
      </c>
      <c r="AX102" s="13" t="s">
        <v>77</v>
      </c>
      <c r="AY102" s="229" t="s">
        <v>142</v>
      </c>
    </row>
    <row r="103" s="2" customFormat="1">
      <c r="A103" s="39"/>
      <c r="B103" s="40"/>
      <c r="C103" s="205" t="s">
        <v>200</v>
      </c>
      <c r="D103" s="205" t="s">
        <v>144</v>
      </c>
      <c r="E103" s="206" t="s">
        <v>159</v>
      </c>
      <c r="F103" s="207" t="s">
        <v>160</v>
      </c>
      <c r="G103" s="208" t="s">
        <v>155</v>
      </c>
      <c r="H103" s="209">
        <v>2483</v>
      </c>
      <c r="I103" s="210"/>
      <c r="J103" s="211">
        <f>ROUND(I103*H103,2)</f>
        <v>0</v>
      </c>
      <c r="K103" s="207" t="s">
        <v>148</v>
      </c>
      <c r="L103" s="45"/>
      <c r="M103" s="212" t="s">
        <v>19</v>
      </c>
      <c r="N103" s="213" t="s">
        <v>40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149</v>
      </c>
      <c r="AT103" s="216" t="s">
        <v>144</v>
      </c>
      <c r="AU103" s="216" t="s">
        <v>79</v>
      </c>
      <c r="AY103" s="18" t="s">
        <v>142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77</v>
      </c>
      <c r="BK103" s="217">
        <f>ROUND(I103*H103,2)</f>
        <v>0</v>
      </c>
      <c r="BL103" s="18" t="s">
        <v>149</v>
      </c>
      <c r="BM103" s="216" t="s">
        <v>1387</v>
      </c>
    </row>
    <row r="104" s="13" customFormat="1">
      <c r="A104" s="13"/>
      <c r="B104" s="218"/>
      <c r="C104" s="219"/>
      <c r="D104" s="220" t="s">
        <v>151</v>
      </c>
      <c r="E104" s="221" t="s">
        <v>19</v>
      </c>
      <c r="F104" s="222" t="s">
        <v>1388</v>
      </c>
      <c r="G104" s="219"/>
      <c r="H104" s="223">
        <v>548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151</v>
      </c>
      <c r="AU104" s="229" t="s">
        <v>79</v>
      </c>
      <c r="AV104" s="13" t="s">
        <v>79</v>
      </c>
      <c r="AW104" s="13" t="s">
        <v>31</v>
      </c>
      <c r="AX104" s="13" t="s">
        <v>69</v>
      </c>
      <c r="AY104" s="229" t="s">
        <v>142</v>
      </c>
    </row>
    <row r="105" s="13" customFormat="1">
      <c r="A105" s="13"/>
      <c r="B105" s="218"/>
      <c r="C105" s="219"/>
      <c r="D105" s="220" t="s">
        <v>151</v>
      </c>
      <c r="E105" s="221" t="s">
        <v>19</v>
      </c>
      <c r="F105" s="222" t="s">
        <v>1389</v>
      </c>
      <c r="G105" s="219"/>
      <c r="H105" s="223">
        <v>250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151</v>
      </c>
      <c r="AU105" s="229" t="s">
        <v>79</v>
      </c>
      <c r="AV105" s="13" t="s">
        <v>79</v>
      </c>
      <c r="AW105" s="13" t="s">
        <v>31</v>
      </c>
      <c r="AX105" s="13" t="s">
        <v>69</v>
      </c>
      <c r="AY105" s="229" t="s">
        <v>142</v>
      </c>
    </row>
    <row r="106" s="13" customFormat="1">
      <c r="A106" s="13"/>
      <c r="B106" s="218"/>
      <c r="C106" s="219"/>
      <c r="D106" s="220" t="s">
        <v>151</v>
      </c>
      <c r="E106" s="221" t="s">
        <v>19</v>
      </c>
      <c r="F106" s="222" t="s">
        <v>1390</v>
      </c>
      <c r="G106" s="219"/>
      <c r="H106" s="223">
        <v>897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151</v>
      </c>
      <c r="AU106" s="229" t="s">
        <v>79</v>
      </c>
      <c r="AV106" s="13" t="s">
        <v>79</v>
      </c>
      <c r="AW106" s="13" t="s">
        <v>31</v>
      </c>
      <c r="AX106" s="13" t="s">
        <v>69</v>
      </c>
      <c r="AY106" s="229" t="s">
        <v>142</v>
      </c>
    </row>
    <row r="107" s="13" customFormat="1">
      <c r="A107" s="13"/>
      <c r="B107" s="218"/>
      <c r="C107" s="219"/>
      <c r="D107" s="220" t="s">
        <v>151</v>
      </c>
      <c r="E107" s="221" t="s">
        <v>19</v>
      </c>
      <c r="F107" s="222" t="s">
        <v>1382</v>
      </c>
      <c r="G107" s="219"/>
      <c r="H107" s="223">
        <v>396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151</v>
      </c>
      <c r="AU107" s="229" t="s">
        <v>79</v>
      </c>
      <c r="AV107" s="13" t="s">
        <v>79</v>
      </c>
      <c r="AW107" s="13" t="s">
        <v>31</v>
      </c>
      <c r="AX107" s="13" t="s">
        <v>69</v>
      </c>
      <c r="AY107" s="229" t="s">
        <v>142</v>
      </c>
    </row>
    <row r="108" s="13" customFormat="1">
      <c r="A108" s="13"/>
      <c r="B108" s="218"/>
      <c r="C108" s="219"/>
      <c r="D108" s="220" t="s">
        <v>151</v>
      </c>
      <c r="E108" s="221" t="s">
        <v>19</v>
      </c>
      <c r="F108" s="222" t="s">
        <v>1391</v>
      </c>
      <c r="G108" s="219"/>
      <c r="H108" s="223">
        <v>392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151</v>
      </c>
      <c r="AU108" s="229" t="s">
        <v>79</v>
      </c>
      <c r="AV108" s="13" t="s">
        <v>79</v>
      </c>
      <c r="AW108" s="13" t="s">
        <v>31</v>
      </c>
      <c r="AX108" s="13" t="s">
        <v>69</v>
      </c>
      <c r="AY108" s="229" t="s">
        <v>142</v>
      </c>
    </row>
    <row r="109" s="14" customFormat="1">
      <c r="A109" s="14"/>
      <c r="B109" s="230"/>
      <c r="C109" s="231"/>
      <c r="D109" s="220" t="s">
        <v>151</v>
      </c>
      <c r="E109" s="232" t="s">
        <v>19</v>
      </c>
      <c r="F109" s="233" t="s">
        <v>174</v>
      </c>
      <c r="G109" s="231"/>
      <c r="H109" s="234">
        <v>2483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151</v>
      </c>
      <c r="AU109" s="240" t="s">
        <v>79</v>
      </c>
      <c r="AV109" s="14" t="s">
        <v>149</v>
      </c>
      <c r="AW109" s="14" t="s">
        <v>31</v>
      </c>
      <c r="AX109" s="14" t="s">
        <v>77</v>
      </c>
      <c r="AY109" s="240" t="s">
        <v>142</v>
      </c>
    </row>
    <row r="110" s="2" customFormat="1">
      <c r="A110" s="39"/>
      <c r="B110" s="40"/>
      <c r="C110" s="205" t="s">
        <v>207</v>
      </c>
      <c r="D110" s="205" t="s">
        <v>144</v>
      </c>
      <c r="E110" s="206" t="s">
        <v>1392</v>
      </c>
      <c r="F110" s="207" t="s">
        <v>1393</v>
      </c>
      <c r="G110" s="208" t="s">
        <v>155</v>
      </c>
      <c r="H110" s="209">
        <v>1142.9000000000001</v>
      </c>
      <c r="I110" s="210"/>
      <c r="J110" s="211">
        <f>ROUND(I110*H110,2)</f>
        <v>0</v>
      </c>
      <c r="K110" s="207" t="s">
        <v>148</v>
      </c>
      <c r="L110" s="45"/>
      <c r="M110" s="212" t="s">
        <v>19</v>
      </c>
      <c r="N110" s="213" t="s">
        <v>40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149</v>
      </c>
      <c r="AT110" s="216" t="s">
        <v>144</v>
      </c>
      <c r="AU110" s="216" t="s">
        <v>79</v>
      </c>
      <c r="AY110" s="18" t="s">
        <v>142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77</v>
      </c>
      <c r="BK110" s="217">
        <f>ROUND(I110*H110,2)</f>
        <v>0</v>
      </c>
      <c r="BL110" s="18" t="s">
        <v>149</v>
      </c>
      <c r="BM110" s="216" t="s">
        <v>1394</v>
      </c>
    </row>
    <row r="111" s="13" customFormat="1">
      <c r="A111" s="13"/>
      <c r="B111" s="218"/>
      <c r="C111" s="219"/>
      <c r="D111" s="220" t="s">
        <v>151</v>
      </c>
      <c r="E111" s="221" t="s">
        <v>19</v>
      </c>
      <c r="F111" s="222" t="s">
        <v>1395</v>
      </c>
      <c r="G111" s="219"/>
      <c r="H111" s="223">
        <v>516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151</v>
      </c>
      <c r="AU111" s="229" t="s">
        <v>79</v>
      </c>
      <c r="AV111" s="13" t="s">
        <v>79</v>
      </c>
      <c r="AW111" s="13" t="s">
        <v>31</v>
      </c>
      <c r="AX111" s="13" t="s">
        <v>69</v>
      </c>
      <c r="AY111" s="229" t="s">
        <v>142</v>
      </c>
    </row>
    <row r="112" s="13" customFormat="1">
      <c r="A112" s="13"/>
      <c r="B112" s="218"/>
      <c r="C112" s="219"/>
      <c r="D112" s="220" t="s">
        <v>151</v>
      </c>
      <c r="E112" s="221" t="s">
        <v>19</v>
      </c>
      <c r="F112" s="222" t="s">
        <v>1396</v>
      </c>
      <c r="G112" s="219"/>
      <c r="H112" s="223">
        <v>43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151</v>
      </c>
      <c r="AU112" s="229" t="s">
        <v>79</v>
      </c>
      <c r="AV112" s="13" t="s">
        <v>79</v>
      </c>
      <c r="AW112" s="13" t="s">
        <v>31</v>
      </c>
      <c r="AX112" s="13" t="s">
        <v>69</v>
      </c>
      <c r="AY112" s="229" t="s">
        <v>142</v>
      </c>
    </row>
    <row r="113" s="13" customFormat="1">
      <c r="A113" s="13"/>
      <c r="B113" s="218"/>
      <c r="C113" s="219"/>
      <c r="D113" s="220" t="s">
        <v>151</v>
      </c>
      <c r="E113" s="221" t="s">
        <v>19</v>
      </c>
      <c r="F113" s="222" t="s">
        <v>1397</v>
      </c>
      <c r="G113" s="219"/>
      <c r="H113" s="223">
        <v>207.90000000000001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151</v>
      </c>
      <c r="AU113" s="229" t="s">
        <v>79</v>
      </c>
      <c r="AV113" s="13" t="s">
        <v>79</v>
      </c>
      <c r="AW113" s="13" t="s">
        <v>31</v>
      </c>
      <c r="AX113" s="13" t="s">
        <v>69</v>
      </c>
      <c r="AY113" s="229" t="s">
        <v>142</v>
      </c>
    </row>
    <row r="114" s="13" customFormat="1">
      <c r="A114" s="13"/>
      <c r="B114" s="218"/>
      <c r="C114" s="219"/>
      <c r="D114" s="220" t="s">
        <v>151</v>
      </c>
      <c r="E114" s="221" t="s">
        <v>19</v>
      </c>
      <c r="F114" s="222" t="s">
        <v>1398</v>
      </c>
      <c r="G114" s="219"/>
      <c r="H114" s="223">
        <v>376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151</v>
      </c>
      <c r="AU114" s="229" t="s">
        <v>79</v>
      </c>
      <c r="AV114" s="13" t="s">
        <v>79</v>
      </c>
      <c r="AW114" s="13" t="s">
        <v>31</v>
      </c>
      <c r="AX114" s="13" t="s">
        <v>69</v>
      </c>
      <c r="AY114" s="229" t="s">
        <v>142</v>
      </c>
    </row>
    <row r="115" s="14" customFormat="1">
      <c r="A115" s="14"/>
      <c r="B115" s="230"/>
      <c r="C115" s="231"/>
      <c r="D115" s="220" t="s">
        <v>151</v>
      </c>
      <c r="E115" s="232" t="s">
        <v>19</v>
      </c>
      <c r="F115" s="233" t="s">
        <v>174</v>
      </c>
      <c r="G115" s="231"/>
      <c r="H115" s="234">
        <v>1142.9000000000001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151</v>
      </c>
      <c r="AU115" s="240" t="s">
        <v>79</v>
      </c>
      <c r="AV115" s="14" t="s">
        <v>149</v>
      </c>
      <c r="AW115" s="14" t="s">
        <v>31</v>
      </c>
      <c r="AX115" s="14" t="s">
        <v>77</v>
      </c>
      <c r="AY115" s="240" t="s">
        <v>142</v>
      </c>
    </row>
    <row r="116" s="2" customFormat="1">
      <c r="A116" s="39"/>
      <c r="B116" s="40"/>
      <c r="C116" s="205" t="s">
        <v>211</v>
      </c>
      <c r="D116" s="205" t="s">
        <v>144</v>
      </c>
      <c r="E116" s="206" t="s">
        <v>1399</v>
      </c>
      <c r="F116" s="207" t="s">
        <v>1400</v>
      </c>
      <c r="G116" s="208" t="s">
        <v>155</v>
      </c>
      <c r="H116" s="209">
        <v>3372.6999999999998</v>
      </c>
      <c r="I116" s="210"/>
      <c r="J116" s="211">
        <f>ROUND(I116*H116,2)</f>
        <v>0</v>
      </c>
      <c r="K116" s="207" t="s">
        <v>148</v>
      </c>
      <c r="L116" s="45"/>
      <c r="M116" s="212" t="s">
        <v>19</v>
      </c>
      <c r="N116" s="213" t="s">
        <v>40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149</v>
      </c>
      <c r="AT116" s="216" t="s">
        <v>144</v>
      </c>
      <c r="AU116" s="216" t="s">
        <v>79</v>
      </c>
      <c r="AY116" s="18" t="s">
        <v>142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77</v>
      </c>
      <c r="BK116" s="217">
        <f>ROUND(I116*H116,2)</f>
        <v>0</v>
      </c>
      <c r="BL116" s="18" t="s">
        <v>149</v>
      </c>
      <c r="BM116" s="216" t="s">
        <v>1401</v>
      </c>
    </row>
    <row r="117" s="13" customFormat="1">
      <c r="A117" s="13"/>
      <c r="B117" s="218"/>
      <c r="C117" s="219"/>
      <c r="D117" s="220" t="s">
        <v>151</v>
      </c>
      <c r="E117" s="221" t="s">
        <v>19</v>
      </c>
      <c r="F117" s="222" t="s">
        <v>1402</v>
      </c>
      <c r="G117" s="219"/>
      <c r="H117" s="223">
        <v>498.39999999999998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151</v>
      </c>
      <c r="AU117" s="229" t="s">
        <v>79</v>
      </c>
      <c r="AV117" s="13" t="s">
        <v>79</v>
      </c>
      <c r="AW117" s="13" t="s">
        <v>31</v>
      </c>
      <c r="AX117" s="13" t="s">
        <v>69</v>
      </c>
      <c r="AY117" s="229" t="s">
        <v>142</v>
      </c>
    </row>
    <row r="118" s="13" customFormat="1">
      <c r="A118" s="13"/>
      <c r="B118" s="218"/>
      <c r="C118" s="219"/>
      <c r="D118" s="220" t="s">
        <v>151</v>
      </c>
      <c r="E118" s="221" t="s">
        <v>19</v>
      </c>
      <c r="F118" s="222" t="s">
        <v>1403</v>
      </c>
      <c r="G118" s="219"/>
      <c r="H118" s="223">
        <v>270.60000000000002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151</v>
      </c>
      <c r="AU118" s="229" t="s">
        <v>79</v>
      </c>
      <c r="AV118" s="13" t="s">
        <v>79</v>
      </c>
      <c r="AW118" s="13" t="s">
        <v>31</v>
      </c>
      <c r="AX118" s="13" t="s">
        <v>69</v>
      </c>
      <c r="AY118" s="229" t="s">
        <v>142</v>
      </c>
    </row>
    <row r="119" s="13" customFormat="1">
      <c r="A119" s="13"/>
      <c r="B119" s="218"/>
      <c r="C119" s="219"/>
      <c r="D119" s="220" t="s">
        <v>151</v>
      </c>
      <c r="E119" s="221" t="s">
        <v>19</v>
      </c>
      <c r="F119" s="222" t="s">
        <v>1404</v>
      </c>
      <c r="G119" s="219"/>
      <c r="H119" s="223">
        <v>42.799999999999997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151</v>
      </c>
      <c r="AU119" s="229" t="s">
        <v>79</v>
      </c>
      <c r="AV119" s="13" t="s">
        <v>79</v>
      </c>
      <c r="AW119" s="13" t="s">
        <v>31</v>
      </c>
      <c r="AX119" s="13" t="s">
        <v>69</v>
      </c>
      <c r="AY119" s="229" t="s">
        <v>142</v>
      </c>
    </row>
    <row r="120" s="13" customFormat="1">
      <c r="A120" s="13"/>
      <c r="B120" s="218"/>
      <c r="C120" s="219"/>
      <c r="D120" s="220" t="s">
        <v>151</v>
      </c>
      <c r="E120" s="221" t="s">
        <v>19</v>
      </c>
      <c r="F120" s="222" t="s">
        <v>1405</v>
      </c>
      <c r="G120" s="219"/>
      <c r="H120" s="223">
        <v>1331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151</v>
      </c>
      <c r="AU120" s="229" t="s">
        <v>79</v>
      </c>
      <c r="AV120" s="13" t="s">
        <v>79</v>
      </c>
      <c r="AW120" s="13" t="s">
        <v>31</v>
      </c>
      <c r="AX120" s="13" t="s">
        <v>69</v>
      </c>
      <c r="AY120" s="229" t="s">
        <v>142</v>
      </c>
    </row>
    <row r="121" s="13" customFormat="1">
      <c r="A121" s="13"/>
      <c r="B121" s="218"/>
      <c r="C121" s="219"/>
      <c r="D121" s="220" t="s">
        <v>151</v>
      </c>
      <c r="E121" s="221" t="s">
        <v>19</v>
      </c>
      <c r="F121" s="222" t="s">
        <v>1406</v>
      </c>
      <c r="G121" s="219"/>
      <c r="H121" s="223">
        <v>207.90000000000001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151</v>
      </c>
      <c r="AU121" s="229" t="s">
        <v>79</v>
      </c>
      <c r="AV121" s="13" t="s">
        <v>79</v>
      </c>
      <c r="AW121" s="13" t="s">
        <v>31</v>
      </c>
      <c r="AX121" s="13" t="s">
        <v>69</v>
      </c>
      <c r="AY121" s="229" t="s">
        <v>142</v>
      </c>
    </row>
    <row r="122" s="13" customFormat="1">
      <c r="A122" s="13"/>
      <c r="B122" s="218"/>
      <c r="C122" s="219"/>
      <c r="D122" s="220" t="s">
        <v>151</v>
      </c>
      <c r="E122" s="221" t="s">
        <v>19</v>
      </c>
      <c r="F122" s="222" t="s">
        <v>1407</v>
      </c>
      <c r="G122" s="219"/>
      <c r="H122" s="223">
        <v>250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151</v>
      </c>
      <c r="AU122" s="229" t="s">
        <v>79</v>
      </c>
      <c r="AV122" s="13" t="s">
        <v>79</v>
      </c>
      <c r="AW122" s="13" t="s">
        <v>31</v>
      </c>
      <c r="AX122" s="13" t="s">
        <v>69</v>
      </c>
      <c r="AY122" s="229" t="s">
        <v>142</v>
      </c>
    </row>
    <row r="123" s="13" customFormat="1">
      <c r="A123" s="13"/>
      <c r="B123" s="218"/>
      <c r="C123" s="219"/>
      <c r="D123" s="220" t="s">
        <v>151</v>
      </c>
      <c r="E123" s="221" t="s">
        <v>19</v>
      </c>
      <c r="F123" s="222" t="s">
        <v>1408</v>
      </c>
      <c r="G123" s="219"/>
      <c r="H123" s="223">
        <v>376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151</v>
      </c>
      <c r="AU123" s="229" t="s">
        <v>79</v>
      </c>
      <c r="AV123" s="13" t="s">
        <v>79</v>
      </c>
      <c r="AW123" s="13" t="s">
        <v>31</v>
      </c>
      <c r="AX123" s="13" t="s">
        <v>69</v>
      </c>
      <c r="AY123" s="229" t="s">
        <v>142</v>
      </c>
    </row>
    <row r="124" s="13" customFormat="1">
      <c r="A124" s="13"/>
      <c r="B124" s="218"/>
      <c r="C124" s="219"/>
      <c r="D124" s="220" t="s">
        <v>151</v>
      </c>
      <c r="E124" s="221" t="s">
        <v>19</v>
      </c>
      <c r="F124" s="222" t="s">
        <v>1409</v>
      </c>
      <c r="G124" s="219"/>
      <c r="H124" s="223">
        <v>396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151</v>
      </c>
      <c r="AU124" s="229" t="s">
        <v>79</v>
      </c>
      <c r="AV124" s="13" t="s">
        <v>79</v>
      </c>
      <c r="AW124" s="13" t="s">
        <v>31</v>
      </c>
      <c r="AX124" s="13" t="s">
        <v>69</v>
      </c>
      <c r="AY124" s="229" t="s">
        <v>142</v>
      </c>
    </row>
    <row r="125" s="14" customFormat="1">
      <c r="A125" s="14"/>
      <c r="B125" s="230"/>
      <c r="C125" s="231"/>
      <c r="D125" s="220" t="s">
        <v>151</v>
      </c>
      <c r="E125" s="232" t="s">
        <v>19</v>
      </c>
      <c r="F125" s="233" t="s">
        <v>174</v>
      </c>
      <c r="G125" s="231"/>
      <c r="H125" s="234">
        <v>3372.7000000000003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0" t="s">
        <v>151</v>
      </c>
      <c r="AU125" s="240" t="s">
        <v>79</v>
      </c>
      <c r="AV125" s="14" t="s">
        <v>149</v>
      </c>
      <c r="AW125" s="14" t="s">
        <v>31</v>
      </c>
      <c r="AX125" s="14" t="s">
        <v>77</v>
      </c>
      <c r="AY125" s="240" t="s">
        <v>142</v>
      </c>
    </row>
    <row r="126" s="2" customFormat="1" ht="33" customHeight="1">
      <c r="A126" s="39"/>
      <c r="B126" s="40"/>
      <c r="C126" s="205" t="s">
        <v>217</v>
      </c>
      <c r="D126" s="205" t="s">
        <v>144</v>
      </c>
      <c r="E126" s="206" t="s">
        <v>1160</v>
      </c>
      <c r="F126" s="207" t="s">
        <v>1410</v>
      </c>
      <c r="G126" s="208" t="s">
        <v>155</v>
      </c>
      <c r="H126" s="209">
        <v>1315.8</v>
      </c>
      <c r="I126" s="210"/>
      <c r="J126" s="211">
        <f>ROUND(I126*H126,2)</f>
        <v>0</v>
      </c>
      <c r="K126" s="207" t="s">
        <v>148</v>
      </c>
      <c r="L126" s="45"/>
      <c r="M126" s="212" t="s">
        <v>19</v>
      </c>
      <c r="N126" s="213" t="s">
        <v>40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149</v>
      </c>
      <c r="AT126" s="216" t="s">
        <v>144</v>
      </c>
      <c r="AU126" s="216" t="s">
        <v>79</v>
      </c>
      <c r="AY126" s="18" t="s">
        <v>142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77</v>
      </c>
      <c r="BK126" s="217">
        <f>ROUND(I126*H126,2)</f>
        <v>0</v>
      </c>
      <c r="BL126" s="18" t="s">
        <v>149</v>
      </c>
      <c r="BM126" s="216" t="s">
        <v>1411</v>
      </c>
    </row>
    <row r="127" s="2" customFormat="1">
      <c r="A127" s="39"/>
      <c r="B127" s="40"/>
      <c r="C127" s="41"/>
      <c r="D127" s="220" t="s">
        <v>459</v>
      </c>
      <c r="E127" s="41"/>
      <c r="F127" s="261" t="s">
        <v>1412</v>
      </c>
      <c r="G127" s="41"/>
      <c r="H127" s="41"/>
      <c r="I127" s="262"/>
      <c r="J127" s="41"/>
      <c r="K127" s="41"/>
      <c r="L127" s="45"/>
      <c r="M127" s="263"/>
      <c r="N127" s="264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459</v>
      </c>
      <c r="AU127" s="18" t="s">
        <v>79</v>
      </c>
    </row>
    <row r="128" s="13" customFormat="1">
      <c r="A128" s="13"/>
      <c r="B128" s="218"/>
      <c r="C128" s="219"/>
      <c r="D128" s="220" t="s">
        <v>151</v>
      </c>
      <c r="E128" s="221" t="s">
        <v>19</v>
      </c>
      <c r="F128" s="222" t="s">
        <v>1404</v>
      </c>
      <c r="G128" s="219"/>
      <c r="H128" s="223">
        <v>42.799999999999997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151</v>
      </c>
      <c r="AU128" s="229" t="s">
        <v>79</v>
      </c>
      <c r="AV128" s="13" t="s">
        <v>79</v>
      </c>
      <c r="AW128" s="13" t="s">
        <v>31</v>
      </c>
      <c r="AX128" s="13" t="s">
        <v>69</v>
      </c>
      <c r="AY128" s="229" t="s">
        <v>142</v>
      </c>
    </row>
    <row r="129" s="13" customFormat="1">
      <c r="A129" s="13"/>
      <c r="B129" s="218"/>
      <c r="C129" s="219"/>
      <c r="D129" s="220" t="s">
        <v>151</v>
      </c>
      <c r="E129" s="221" t="s">
        <v>19</v>
      </c>
      <c r="F129" s="222" t="s">
        <v>1413</v>
      </c>
      <c r="G129" s="219"/>
      <c r="H129" s="223">
        <v>1273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151</v>
      </c>
      <c r="AU129" s="229" t="s">
        <v>79</v>
      </c>
      <c r="AV129" s="13" t="s">
        <v>79</v>
      </c>
      <c r="AW129" s="13" t="s">
        <v>31</v>
      </c>
      <c r="AX129" s="13" t="s">
        <v>69</v>
      </c>
      <c r="AY129" s="229" t="s">
        <v>142</v>
      </c>
    </row>
    <row r="130" s="14" customFormat="1">
      <c r="A130" s="14"/>
      <c r="B130" s="230"/>
      <c r="C130" s="231"/>
      <c r="D130" s="220" t="s">
        <v>151</v>
      </c>
      <c r="E130" s="232" t="s">
        <v>19</v>
      </c>
      <c r="F130" s="233" t="s">
        <v>174</v>
      </c>
      <c r="G130" s="231"/>
      <c r="H130" s="234">
        <v>1315.8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151</v>
      </c>
      <c r="AU130" s="240" t="s">
        <v>79</v>
      </c>
      <c r="AV130" s="14" t="s">
        <v>149</v>
      </c>
      <c r="AW130" s="14" t="s">
        <v>31</v>
      </c>
      <c r="AX130" s="14" t="s">
        <v>77</v>
      </c>
      <c r="AY130" s="240" t="s">
        <v>142</v>
      </c>
    </row>
    <row r="131" s="2" customFormat="1">
      <c r="A131" s="39"/>
      <c r="B131" s="40"/>
      <c r="C131" s="205" t="s">
        <v>222</v>
      </c>
      <c r="D131" s="205" t="s">
        <v>144</v>
      </c>
      <c r="E131" s="206" t="s">
        <v>1164</v>
      </c>
      <c r="F131" s="207" t="s">
        <v>1165</v>
      </c>
      <c r="G131" s="208" t="s">
        <v>147</v>
      </c>
      <c r="H131" s="209">
        <v>2079</v>
      </c>
      <c r="I131" s="210"/>
      <c r="J131" s="211">
        <f>ROUND(I131*H131,2)</f>
        <v>0</v>
      </c>
      <c r="K131" s="207" t="s">
        <v>148</v>
      </c>
      <c r="L131" s="45"/>
      <c r="M131" s="212" t="s">
        <v>19</v>
      </c>
      <c r="N131" s="213" t="s">
        <v>40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149</v>
      </c>
      <c r="AT131" s="216" t="s">
        <v>144</v>
      </c>
      <c r="AU131" s="216" t="s">
        <v>79</v>
      </c>
      <c r="AY131" s="18" t="s">
        <v>142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77</v>
      </c>
      <c r="BK131" s="217">
        <f>ROUND(I131*H131,2)</f>
        <v>0</v>
      </c>
      <c r="BL131" s="18" t="s">
        <v>149</v>
      </c>
      <c r="BM131" s="216" t="s">
        <v>1414</v>
      </c>
    </row>
    <row r="132" s="13" customFormat="1">
      <c r="A132" s="13"/>
      <c r="B132" s="218"/>
      <c r="C132" s="219"/>
      <c r="D132" s="220" t="s">
        <v>151</v>
      </c>
      <c r="E132" s="221" t="s">
        <v>19</v>
      </c>
      <c r="F132" s="222" t="s">
        <v>1415</v>
      </c>
      <c r="G132" s="219"/>
      <c r="H132" s="223">
        <v>2079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151</v>
      </c>
      <c r="AU132" s="229" t="s">
        <v>79</v>
      </c>
      <c r="AV132" s="13" t="s">
        <v>79</v>
      </c>
      <c r="AW132" s="13" t="s">
        <v>31</v>
      </c>
      <c r="AX132" s="13" t="s">
        <v>77</v>
      </c>
      <c r="AY132" s="229" t="s">
        <v>142</v>
      </c>
    </row>
    <row r="133" s="2" customFormat="1" ht="16.5" customHeight="1">
      <c r="A133" s="39"/>
      <c r="B133" s="40"/>
      <c r="C133" s="241" t="s">
        <v>228</v>
      </c>
      <c r="D133" s="241" t="s">
        <v>223</v>
      </c>
      <c r="E133" s="242" t="s">
        <v>1168</v>
      </c>
      <c r="F133" s="243" t="s">
        <v>1169</v>
      </c>
      <c r="G133" s="244" t="s">
        <v>555</v>
      </c>
      <c r="H133" s="245">
        <v>1.4550000000000001</v>
      </c>
      <c r="I133" s="246"/>
      <c r="J133" s="247">
        <f>ROUND(I133*H133,2)</f>
        <v>0</v>
      </c>
      <c r="K133" s="243" t="s">
        <v>148</v>
      </c>
      <c r="L133" s="248"/>
      <c r="M133" s="249" t="s">
        <v>19</v>
      </c>
      <c r="N133" s="250" t="s">
        <v>40</v>
      </c>
      <c r="O133" s="85"/>
      <c r="P133" s="214">
        <f>O133*H133</f>
        <v>0</v>
      </c>
      <c r="Q133" s="214">
        <v>0.001</v>
      </c>
      <c r="R133" s="214">
        <f>Q133*H133</f>
        <v>0.0014550000000000001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200</v>
      </c>
      <c r="AT133" s="216" t="s">
        <v>223</v>
      </c>
      <c r="AU133" s="216" t="s">
        <v>79</v>
      </c>
      <c r="AY133" s="18" t="s">
        <v>142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77</v>
      </c>
      <c r="BK133" s="217">
        <f>ROUND(I133*H133,2)</f>
        <v>0</v>
      </c>
      <c r="BL133" s="18" t="s">
        <v>149</v>
      </c>
      <c r="BM133" s="216" t="s">
        <v>1416</v>
      </c>
    </row>
    <row r="134" s="13" customFormat="1">
      <c r="A134" s="13"/>
      <c r="B134" s="218"/>
      <c r="C134" s="219"/>
      <c r="D134" s="220" t="s">
        <v>151</v>
      </c>
      <c r="E134" s="221" t="s">
        <v>19</v>
      </c>
      <c r="F134" s="222" t="s">
        <v>1417</v>
      </c>
      <c r="G134" s="219"/>
      <c r="H134" s="223">
        <v>72.765000000000001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151</v>
      </c>
      <c r="AU134" s="229" t="s">
        <v>79</v>
      </c>
      <c r="AV134" s="13" t="s">
        <v>79</v>
      </c>
      <c r="AW134" s="13" t="s">
        <v>31</v>
      </c>
      <c r="AX134" s="13" t="s">
        <v>77</v>
      </c>
      <c r="AY134" s="229" t="s">
        <v>142</v>
      </c>
    </row>
    <row r="135" s="13" customFormat="1">
      <c r="A135" s="13"/>
      <c r="B135" s="218"/>
      <c r="C135" s="219"/>
      <c r="D135" s="220" t="s">
        <v>151</v>
      </c>
      <c r="E135" s="219"/>
      <c r="F135" s="222" t="s">
        <v>1418</v>
      </c>
      <c r="G135" s="219"/>
      <c r="H135" s="223">
        <v>1.4550000000000001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151</v>
      </c>
      <c r="AU135" s="229" t="s">
        <v>79</v>
      </c>
      <c r="AV135" s="13" t="s">
        <v>79</v>
      </c>
      <c r="AW135" s="13" t="s">
        <v>4</v>
      </c>
      <c r="AX135" s="13" t="s">
        <v>77</v>
      </c>
      <c r="AY135" s="229" t="s">
        <v>142</v>
      </c>
    </row>
    <row r="136" s="2" customFormat="1" ht="16.5" customHeight="1">
      <c r="A136" s="39"/>
      <c r="B136" s="40"/>
      <c r="C136" s="241" t="s">
        <v>238</v>
      </c>
      <c r="D136" s="241" t="s">
        <v>223</v>
      </c>
      <c r="E136" s="242" t="s">
        <v>1419</v>
      </c>
      <c r="F136" s="243" t="s">
        <v>1420</v>
      </c>
      <c r="G136" s="244" t="s">
        <v>545</v>
      </c>
      <c r="H136" s="245">
        <v>2</v>
      </c>
      <c r="I136" s="246"/>
      <c r="J136" s="247">
        <f>ROUND(I136*H136,2)</f>
        <v>0</v>
      </c>
      <c r="K136" s="243" t="s">
        <v>148</v>
      </c>
      <c r="L136" s="248"/>
      <c r="M136" s="249" t="s">
        <v>19</v>
      </c>
      <c r="N136" s="250" t="s">
        <v>40</v>
      </c>
      <c r="O136" s="85"/>
      <c r="P136" s="214">
        <f>O136*H136</f>
        <v>0</v>
      </c>
      <c r="Q136" s="214">
        <v>0.001</v>
      </c>
      <c r="R136" s="214">
        <f>Q136*H136</f>
        <v>0.002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200</v>
      </c>
      <c r="AT136" s="216" t="s">
        <v>223</v>
      </c>
      <c r="AU136" s="216" t="s">
        <v>79</v>
      </c>
      <c r="AY136" s="18" t="s">
        <v>142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77</v>
      </c>
      <c r="BK136" s="217">
        <f>ROUND(I136*H136,2)</f>
        <v>0</v>
      </c>
      <c r="BL136" s="18" t="s">
        <v>149</v>
      </c>
      <c r="BM136" s="216" t="s">
        <v>1421</v>
      </c>
    </row>
    <row r="137" s="13" customFormat="1">
      <c r="A137" s="13"/>
      <c r="B137" s="218"/>
      <c r="C137" s="219"/>
      <c r="D137" s="220" t="s">
        <v>151</v>
      </c>
      <c r="E137" s="221" t="s">
        <v>19</v>
      </c>
      <c r="F137" s="222" t="s">
        <v>79</v>
      </c>
      <c r="G137" s="219"/>
      <c r="H137" s="223">
        <v>2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151</v>
      </c>
      <c r="AU137" s="229" t="s">
        <v>79</v>
      </c>
      <c r="AV137" s="13" t="s">
        <v>79</v>
      </c>
      <c r="AW137" s="13" t="s">
        <v>31</v>
      </c>
      <c r="AX137" s="13" t="s">
        <v>77</v>
      </c>
      <c r="AY137" s="229" t="s">
        <v>142</v>
      </c>
    </row>
    <row r="138" s="2" customFormat="1" ht="21.75" customHeight="1">
      <c r="A138" s="39"/>
      <c r="B138" s="40"/>
      <c r="C138" s="205" t="s">
        <v>8</v>
      </c>
      <c r="D138" s="205" t="s">
        <v>144</v>
      </c>
      <c r="E138" s="206" t="s">
        <v>1422</v>
      </c>
      <c r="F138" s="207" t="s">
        <v>1423</v>
      </c>
      <c r="G138" s="208" t="s">
        <v>147</v>
      </c>
      <c r="H138" s="209">
        <v>1034.8</v>
      </c>
      <c r="I138" s="210"/>
      <c r="J138" s="211">
        <f>ROUND(I138*H138,2)</f>
        <v>0</v>
      </c>
      <c r="K138" s="207" t="s">
        <v>148</v>
      </c>
      <c r="L138" s="45"/>
      <c r="M138" s="212" t="s">
        <v>19</v>
      </c>
      <c r="N138" s="213" t="s">
        <v>40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149</v>
      </c>
      <c r="AT138" s="216" t="s">
        <v>144</v>
      </c>
      <c r="AU138" s="216" t="s">
        <v>79</v>
      </c>
      <c r="AY138" s="18" t="s">
        <v>142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77</v>
      </c>
      <c r="BK138" s="217">
        <f>ROUND(I138*H138,2)</f>
        <v>0</v>
      </c>
      <c r="BL138" s="18" t="s">
        <v>149</v>
      </c>
      <c r="BM138" s="216" t="s">
        <v>1424</v>
      </c>
    </row>
    <row r="139" s="13" customFormat="1">
      <c r="A139" s="13"/>
      <c r="B139" s="218"/>
      <c r="C139" s="219"/>
      <c r="D139" s="220" t="s">
        <v>151</v>
      </c>
      <c r="E139" s="221" t="s">
        <v>19</v>
      </c>
      <c r="F139" s="222" t="s">
        <v>1425</v>
      </c>
      <c r="G139" s="219"/>
      <c r="H139" s="223">
        <v>1034.8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151</v>
      </c>
      <c r="AU139" s="229" t="s">
        <v>79</v>
      </c>
      <c r="AV139" s="13" t="s">
        <v>79</v>
      </c>
      <c r="AW139" s="13" t="s">
        <v>31</v>
      </c>
      <c r="AX139" s="13" t="s">
        <v>77</v>
      </c>
      <c r="AY139" s="229" t="s">
        <v>142</v>
      </c>
    </row>
    <row r="140" s="2" customFormat="1">
      <c r="A140" s="39"/>
      <c r="B140" s="40"/>
      <c r="C140" s="205" t="s">
        <v>246</v>
      </c>
      <c r="D140" s="205" t="s">
        <v>144</v>
      </c>
      <c r="E140" s="206" t="s">
        <v>1174</v>
      </c>
      <c r="F140" s="207" t="s">
        <v>1175</v>
      </c>
      <c r="G140" s="208" t="s">
        <v>147</v>
      </c>
      <c r="H140" s="209">
        <v>2079</v>
      </c>
      <c r="I140" s="210"/>
      <c r="J140" s="211">
        <f>ROUND(I140*H140,2)</f>
        <v>0</v>
      </c>
      <c r="K140" s="207" t="s">
        <v>148</v>
      </c>
      <c r="L140" s="45"/>
      <c r="M140" s="212" t="s">
        <v>19</v>
      </c>
      <c r="N140" s="213" t="s">
        <v>40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149</v>
      </c>
      <c r="AT140" s="216" t="s">
        <v>144</v>
      </c>
      <c r="AU140" s="216" t="s">
        <v>79</v>
      </c>
      <c r="AY140" s="18" t="s">
        <v>142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77</v>
      </c>
      <c r="BK140" s="217">
        <f>ROUND(I140*H140,2)</f>
        <v>0</v>
      </c>
      <c r="BL140" s="18" t="s">
        <v>149</v>
      </c>
      <c r="BM140" s="216" t="s">
        <v>1426</v>
      </c>
    </row>
    <row r="141" s="13" customFormat="1">
      <c r="A141" s="13"/>
      <c r="B141" s="218"/>
      <c r="C141" s="219"/>
      <c r="D141" s="220" t="s">
        <v>151</v>
      </c>
      <c r="E141" s="221" t="s">
        <v>19</v>
      </c>
      <c r="F141" s="222" t="s">
        <v>1415</v>
      </c>
      <c r="G141" s="219"/>
      <c r="H141" s="223">
        <v>2079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151</v>
      </c>
      <c r="AU141" s="229" t="s">
        <v>79</v>
      </c>
      <c r="AV141" s="13" t="s">
        <v>79</v>
      </c>
      <c r="AW141" s="13" t="s">
        <v>31</v>
      </c>
      <c r="AX141" s="13" t="s">
        <v>77</v>
      </c>
      <c r="AY141" s="229" t="s">
        <v>142</v>
      </c>
    </row>
    <row r="142" s="2" customFormat="1">
      <c r="A142" s="39"/>
      <c r="B142" s="40"/>
      <c r="C142" s="205" t="s">
        <v>252</v>
      </c>
      <c r="D142" s="205" t="s">
        <v>144</v>
      </c>
      <c r="E142" s="206" t="s">
        <v>1427</v>
      </c>
      <c r="F142" s="207" t="s">
        <v>1428</v>
      </c>
      <c r="G142" s="208" t="s">
        <v>226</v>
      </c>
      <c r="H142" s="209">
        <v>44</v>
      </c>
      <c r="I142" s="210"/>
      <c r="J142" s="211">
        <f>ROUND(I142*H142,2)</f>
        <v>0</v>
      </c>
      <c r="K142" s="207" t="s">
        <v>1246</v>
      </c>
      <c r="L142" s="45"/>
      <c r="M142" s="212" t="s">
        <v>19</v>
      </c>
      <c r="N142" s="213" t="s">
        <v>40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149</v>
      </c>
      <c r="AT142" s="216" t="s">
        <v>144</v>
      </c>
      <c r="AU142" s="216" t="s">
        <v>79</v>
      </c>
      <c r="AY142" s="18" t="s">
        <v>142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77</v>
      </c>
      <c r="BK142" s="217">
        <f>ROUND(I142*H142,2)</f>
        <v>0</v>
      </c>
      <c r="BL142" s="18" t="s">
        <v>149</v>
      </c>
      <c r="BM142" s="216" t="s">
        <v>1429</v>
      </c>
    </row>
    <row r="143" s="13" customFormat="1">
      <c r="A143" s="13"/>
      <c r="B143" s="218"/>
      <c r="C143" s="219"/>
      <c r="D143" s="220" t="s">
        <v>151</v>
      </c>
      <c r="E143" s="221" t="s">
        <v>19</v>
      </c>
      <c r="F143" s="222" t="s">
        <v>1430</v>
      </c>
      <c r="G143" s="219"/>
      <c r="H143" s="223">
        <v>44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151</v>
      </c>
      <c r="AU143" s="229" t="s">
        <v>79</v>
      </c>
      <c r="AV143" s="13" t="s">
        <v>79</v>
      </c>
      <c r="AW143" s="13" t="s">
        <v>31</v>
      </c>
      <c r="AX143" s="13" t="s">
        <v>77</v>
      </c>
      <c r="AY143" s="229" t="s">
        <v>142</v>
      </c>
    </row>
    <row r="144" s="2" customFormat="1" ht="33" customHeight="1">
      <c r="A144" s="39"/>
      <c r="B144" s="40"/>
      <c r="C144" s="205" t="s">
        <v>258</v>
      </c>
      <c r="D144" s="205" t="s">
        <v>144</v>
      </c>
      <c r="E144" s="206" t="s">
        <v>1431</v>
      </c>
      <c r="F144" s="207" t="s">
        <v>1432</v>
      </c>
      <c r="G144" s="208" t="s">
        <v>226</v>
      </c>
      <c r="H144" s="209">
        <v>44</v>
      </c>
      <c r="I144" s="210"/>
      <c r="J144" s="211">
        <f>ROUND(I144*H144,2)</f>
        <v>0</v>
      </c>
      <c r="K144" s="207" t="s">
        <v>1246</v>
      </c>
      <c r="L144" s="45"/>
      <c r="M144" s="212" t="s">
        <v>19</v>
      </c>
      <c r="N144" s="213" t="s">
        <v>40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149</v>
      </c>
      <c r="AT144" s="216" t="s">
        <v>144</v>
      </c>
      <c r="AU144" s="216" t="s">
        <v>79</v>
      </c>
      <c r="AY144" s="18" t="s">
        <v>142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77</v>
      </c>
      <c r="BK144" s="217">
        <f>ROUND(I144*H144,2)</f>
        <v>0</v>
      </c>
      <c r="BL144" s="18" t="s">
        <v>149</v>
      </c>
      <c r="BM144" s="216" t="s">
        <v>1433</v>
      </c>
    </row>
    <row r="145" s="13" customFormat="1">
      <c r="A145" s="13"/>
      <c r="B145" s="218"/>
      <c r="C145" s="219"/>
      <c r="D145" s="220" t="s">
        <v>151</v>
      </c>
      <c r="E145" s="221" t="s">
        <v>19</v>
      </c>
      <c r="F145" s="222" t="s">
        <v>411</v>
      </c>
      <c r="G145" s="219"/>
      <c r="H145" s="223">
        <v>44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151</v>
      </c>
      <c r="AU145" s="229" t="s">
        <v>79</v>
      </c>
      <c r="AV145" s="13" t="s">
        <v>79</v>
      </c>
      <c r="AW145" s="13" t="s">
        <v>31</v>
      </c>
      <c r="AX145" s="13" t="s">
        <v>77</v>
      </c>
      <c r="AY145" s="229" t="s">
        <v>142</v>
      </c>
    </row>
    <row r="146" s="2" customFormat="1" ht="16.5" customHeight="1">
      <c r="A146" s="39"/>
      <c r="B146" s="40"/>
      <c r="C146" s="205" t="s">
        <v>263</v>
      </c>
      <c r="D146" s="205" t="s">
        <v>144</v>
      </c>
      <c r="E146" s="206" t="s">
        <v>1434</v>
      </c>
      <c r="F146" s="207" t="s">
        <v>1435</v>
      </c>
      <c r="G146" s="208" t="s">
        <v>226</v>
      </c>
      <c r="H146" s="209">
        <v>44</v>
      </c>
      <c r="I146" s="210"/>
      <c r="J146" s="211">
        <f>ROUND(I146*H146,2)</f>
        <v>0</v>
      </c>
      <c r="K146" s="207" t="s">
        <v>1246</v>
      </c>
      <c r="L146" s="45"/>
      <c r="M146" s="212" t="s">
        <v>19</v>
      </c>
      <c r="N146" s="213" t="s">
        <v>40</v>
      </c>
      <c r="O146" s="85"/>
      <c r="P146" s="214">
        <f>O146*H146</f>
        <v>0</v>
      </c>
      <c r="Q146" s="214">
        <v>5.0000000000000002E-05</v>
      </c>
      <c r="R146" s="214">
        <f>Q146*H146</f>
        <v>0.0022000000000000001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149</v>
      </c>
      <c r="AT146" s="216" t="s">
        <v>144</v>
      </c>
      <c r="AU146" s="216" t="s">
        <v>79</v>
      </c>
      <c r="AY146" s="18" t="s">
        <v>142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77</v>
      </c>
      <c r="BK146" s="217">
        <f>ROUND(I146*H146,2)</f>
        <v>0</v>
      </c>
      <c r="BL146" s="18" t="s">
        <v>149</v>
      </c>
      <c r="BM146" s="216" t="s">
        <v>1436</v>
      </c>
    </row>
    <row r="147" s="13" customFormat="1">
      <c r="A147" s="13"/>
      <c r="B147" s="218"/>
      <c r="C147" s="219"/>
      <c r="D147" s="220" t="s">
        <v>151</v>
      </c>
      <c r="E147" s="221" t="s">
        <v>19</v>
      </c>
      <c r="F147" s="222" t="s">
        <v>411</v>
      </c>
      <c r="G147" s="219"/>
      <c r="H147" s="223">
        <v>44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151</v>
      </c>
      <c r="AU147" s="229" t="s">
        <v>79</v>
      </c>
      <c r="AV147" s="13" t="s">
        <v>79</v>
      </c>
      <c r="AW147" s="13" t="s">
        <v>31</v>
      </c>
      <c r="AX147" s="13" t="s">
        <v>77</v>
      </c>
      <c r="AY147" s="229" t="s">
        <v>142</v>
      </c>
    </row>
    <row r="148" s="2" customFormat="1" ht="16.5" customHeight="1">
      <c r="A148" s="39"/>
      <c r="B148" s="40"/>
      <c r="C148" s="241" t="s">
        <v>270</v>
      </c>
      <c r="D148" s="241" t="s">
        <v>223</v>
      </c>
      <c r="E148" s="242" t="s">
        <v>1437</v>
      </c>
      <c r="F148" s="243" t="s">
        <v>1438</v>
      </c>
      <c r="G148" s="244" t="s">
        <v>226</v>
      </c>
      <c r="H148" s="245">
        <v>44</v>
      </c>
      <c r="I148" s="246"/>
      <c r="J148" s="247">
        <f>ROUND(I148*H148,2)</f>
        <v>0</v>
      </c>
      <c r="K148" s="243" t="s">
        <v>1246</v>
      </c>
      <c r="L148" s="248"/>
      <c r="M148" s="249" t="s">
        <v>19</v>
      </c>
      <c r="N148" s="250" t="s">
        <v>40</v>
      </c>
      <c r="O148" s="85"/>
      <c r="P148" s="214">
        <f>O148*H148</f>
        <v>0</v>
      </c>
      <c r="Q148" s="214">
        <v>0.0047200000000000002</v>
      </c>
      <c r="R148" s="214">
        <f>Q148*H148</f>
        <v>0.20768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200</v>
      </c>
      <c r="AT148" s="216" t="s">
        <v>223</v>
      </c>
      <c r="AU148" s="216" t="s">
        <v>79</v>
      </c>
      <c r="AY148" s="18" t="s">
        <v>142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77</v>
      </c>
      <c r="BK148" s="217">
        <f>ROUND(I148*H148,2)</f>
        <v>0</v>
      </c>
      <c r="BL148" s="18" t="s">
        <v>149</v>
      </c>
      <c r="BM148" s="216" t="s">
        <v>1439</v>
      </c>
    </row>
    <row r="149" s="2" customFormat="1">
      <c r="A149" s="39"/>
      <c r="B149" s="40"/>
      <c r="C149" s="205" t="s">
        <v>7</v>
      </c>
      <c r="D149" s="205" t="s">
        <v>144</v>
      </c>
      <c r="E149" s="206" t="s">
        <v>1440</v>
      </c>
      <c r="F149" s="207" t="s">
        <v>1441</v>
      </c>
      <c r="G149" s="208" t="s">
        <v>147</v>
      </c>
      <c r="H149" s="209">
        <v>534.39999999999998</v>
      </c>
      <c r="I149" s="210"/>
      <c r="J149" s="211">
        <f>ROUND(I149*H149,2)</f>
        <v>0</v>
      </c>
      <c r="K149" s="207" t="s">
        <v>148</v>
      </c>
      <c r="L149" s="45"/>
      <c r="M149" s="212" t="s">
        <v>19</v>
      </c>
      <c r="N149" s="213" t="s">
        <v>40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149</v>
      </c>
      <c r="AT149" s="216" t="s">
        <v>144</v>
      </c>
      <c r="AU149" s="216" t="s">
        <v>79</v>
      </c>
      <c r="AY149" s="18" t="s">
        <v>142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77</v>
      </c>
      <c r="BK149" s="217">
        <f>ROUND(I149*H149,2)</f>
        <v>0</v>
      </c>
      <c r="BL149" s="18" t="s">
        <v>149</v>
      </c>
      <c r="BM149" s="216" t="s">
        <v>1442</v>
      </c>
    </row>
    <row r="150" s="13" customFormat="1">
      <c r="A150" s="13"/>
      <c r="B150" s="218"/>
      <c r="C150" s="219"/>
      <c r="D150" s="220" t="s">
        <v>151</v>
      </c>
      <c r="E150" s="221" t="s">
        <v>19</v>
      </c>
      <c r="F150" s="222" t="s">
        <v>1443</v>
      </c>
      <c r="G150" s="219"/>
      <c r="H150" s="223">
        <v>534.39999999999998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151</v>
      </c>
      <c r="AU150" s="229" t="s">
        <v>79</v>
      </c>
      <c r="AV150" s="13" t="s">
        <v>79</v>
      </c>
      <c r="AW150" s="13" t="s">
        <v>31</v>
      </c>
      <c r="AX150" s="13" t="s">
        <v>77</v>
      </c>
      <c r="AY150" s="229" t="s">
        <v>142</v>
      </c>
    </row>
    <row r="151" s="2" customFormat="1">
      <c r="A151" s="39"/>
      <c r="B151" s="40"/>
      <c r="C151" s="205" t="s">
        <v>279</v>
      </c>
      <c r="D151" s="205" t="s">
        <v>144</v>
      </c>
      <c r="E151" s="206" t="s">
        <v>1444</v>
      </c>
      <c r="F151" s="207" t="s">
        <v>1445</v>
      </c>
      <c r="G151" s="208" t="s">
        <v>147</v>
      </c>
      <c r="H151" s="209">
        <v>2003</v>
      </c>
      <c r="I151" s="210"/>
      <c r="J151" s="211">
        <f>ROUND(I151*H151,2)</f>
        <v>0</v>
      </c>
      <c r="K151" s="207" t="s">
        <v>148</v>
      </c>
      <c r="L151" s="45"/>
      <c r="M151" s="212" t="s">
        <v>19</v>
      </c>
      <c r="N151" s="213" t="s">
        <v>40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149</v>
      </c>
      <c r="AT151" s="216" t="s">
        <v>144</v>
      </c>
      <c r="AU151" s="216" t="s">
        <v>79</v>
      </c>
      <c r="AY151" s="18" t="s">
        <v>142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77</v>
      </c>
      <c r="BK151" s="217">
        <f>ROUND(I151*H151,2)</f>
        <v>0</v>
      </c>
      <c r="BL151" s="18" t="s">
        <v>149</v>
      </c>
      <c r="BM151" s="216" t="s">
        <v>1446</v>
      </c>
    </row>
    <row r="152" s="13" customFormat="1">
      <c r="A152" s="13"/>
      <c r="B152" s="218"/>
      <c r="C152" s="219"/>
      <c r="D152" s="220" t="s">
        <v>151</v>
      </c>
      <c r="E152" s="221" t="s">
        <v>19</v>
      </c>
      <c r="F152" s="222" t="s">
        <v>1447</v>
      </c>
      <c r="G152" s="219"/>
      <c r="H152" s="223">
        <v>2003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151</v>
      </c>
      <c r="AU152" s="229" t="s">
        <v>79</v>
      </c>
      <c r="AV152" s="13" t="s">
        <v>79</v>
      </c>
      <c r="AW152" s="13" t="s">
        <v>31</v>
      </c>
      <c r="AX152" s="13" t="s">
        <v>77</v>
      </c>
      <c r="AY152" s="229" t="s">
        <v>142</v>
      </c>
    </row>
    <row r="153" s="2" customFormat="1" ht="16.5" customHeight="1">
      <c r="A153" s="39"/>
      <c r="B153" s="40"/>
      <c r="C153" s="205" t="s">
        <v>284</v>
      </c>
      <c r="D153" s="205" t="s">
        <v>144</v>
      </c>
      <c r="E153" s="206" t="s">
        <v>1448</v>
      </c>
      <c r="F153" s="207" t="s">
        <v>1449</v>
      </c>
      <c r="G153" s="208" t="s">
        <v>226</v>
      </c>
      <c r="H153" s="209">
        <v>44</v>
      </c>
      <c r="I153" s="210"/>
      <c r="J153" s="211">
        <f>ROUND(I153*H153,2)</f>
        <v>0</v>
      </c>
      <c r="K153" s="207" t="s">
        <v>1246</v>
      </c>
      <c r="L153" s="45"/>
      <c r="M153" s="212" t="s">
        <v>19</v>
      </c>
      <c r="N153" s="213" t="s">
        <v>40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149</v>
      </c>
      <c r="AT153" s="216" t="s">
        <v>144</v>
      </c>
      <c r="AU153" s="216" t="s">
        <v>79</v>
      </c>
      <c r="AY153" s="18" t="s">
        <v>142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77</v>
      </c>
      <c r="BK153" s="217">
        <f>ROUND(I153*H153,2)</f>
        <v>0</v>
      </c>
      <c r="BL153" s="18" t="s">
        <v>149</v>
      </c>
      <c r="BM153" s="216" t="s">
        <v>1450</v>
      </c>
    </row>
    <row r="154" s="13" customFormat="1">
      <c r="A154" s="13"/>
      <c r="B154" s="218"/>
      <c r="C154" s="219"/>
      <c r="D154" s="220" t="s">
        <v>151</v>
      </c>
      <c r="E154" s="221" t="s">
        <v>19</v>
      </c>
      <c r="F154" s="222" t="s">
        <v>411</v>
      </c>
      <c r="G154" s="219"/>
      <c r="H154" s="223">
        <v>44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151</v>
      </c>
      <c r="AU154" s="229" t="s">
        <v>79</v>
      </c>
      <c r="AV154" s="13" t="s">
        <v>79</v>
      </c>
      <c r="AW154" s="13" t="s">
        <v>31</v>
      </c>
      <c r="AX154" s="13" t="s">
        <v>77</v>
      </c>
      <c r="AY154" s="229" t="s">
        <v>142</v>
      </c>
    </row>
    <row r="155" s="2" customFormat="1">
      <c r="A155" s="39"/>
      <c r="B155" s="40"/>
      <c r="C155" s="205" t="s">
        <v>289</v>
      </c>
      <c r="D155" s="205" t="s">
        <v>144</v>
      </c>
      <c r="E155" s="206" t="s">
        <v>1451</v>
      </c>
      <c r="F155" s="207" t="s">
        <v>1452</v>
      </c>
      <c r="G155" s="208" t="s">
        <v>226</v>
      </c>
      <c r="H155" s="209">
        <v>44</v>
      </c>
      <c r="I155" s="210"/>
      <c r="J155" s="211">
        <f>ROUND(I155*H155,2)</f>
        <v>0</v>
      </c>
      <c r="K155" s="207" t="s">
        <v>1246</v>
      </c>
      <c r="L155" s="45"/>
      <c r="M155" s="212" t="s">
        <v>19</v>
      </c>
      <c r="N155" s="213" t="s">
        <v>40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149</v>
      </c>
      <c r="AT155" s="216" t="s">
        <v>144</v>
      </c>
      <c r="AU155" s="216" t="s">
        <v>79</v>
      </c>
      <c r="AY155" s="18" t="s">
        <v>142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77</v>
      </c>
      <c r="BK155" s="217">
        <f>ROUND(I155*H155,2)</f>
        <v>0</v>
      </c>
      <c r="BL155" s="18" t="s">
        <v>149</v>
      </c>
      <c r="BM155" s="216" t="s">
        <v>1453</v>
      </c>
    </row>
    <row r="156" s="13" customFormat="1">
      <c r="A156" s="13"/>
      <c r="B156" s="218"/>
      <c r="C156" s="219"/>
      <c r="D156" s="220" t="s">
        <v>151</v>
      </c>
      <c r="E156" s="221" t="s">
        <v>19</v>
      </c>
      <c r="F156" s="222" t="s">
        <v>411</v>
      </c>
      <c r="G156" s="219"/>
      <c r="H156" s="223">
        <v>44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151</v>
      </c>
      <c r="AU156" s="229" t="s">
        <v>79</v>
      </c>
      <c r="AV156" s="13" t="s">
        <v>79</v>
      </c>
      <c r="AW156" s="13" t="s">
        <v>31</v>
      </c>
      <c r="AX156" s="13" t="s">
        <v>77</v>
      </c>
      <c r="AY156" s="229" t="s">
        <v>142</v>
      </c>
    </row>
    <row r="157" s="2" customFormat="1" ht="16.5" customHeight="1">
      <c r="A157" s="39"/>
      <c r="B157" s="40"/>
      <c r="C157" s="241" t="s">
        <v>296</v>
      </c>
      <c r="D157" s="241" t="s">
        <v>223</v>
      </c>
      <c r="E157" s="242" t="s">
        <v>1454</v>
      </c>
      <c r="F157" s="243" t="s">
        <v>1455</v>
      </c>
      <c r="G157" s="244" t="s">
        <v>249</v>
      </c>
      <c r="H157" s="245">
        <v>44</v>
      </c>
      <c r="I157" s="246"/>
      <c r="J157" s="247">
        <f>ROUND(I157*H157,2)</f>
        <v>0</v>
      </c>
      <c r="K157" s="243" t="s">
        <v>1246</v>
      </c>
      <c r="L157" s="248"/>
      <c r="M157" s="249" t="s">
        <v>19</v>
      </c>
      <c r="N157" s="250" t="s">
        <v>40</v>
      </c>
      <c r="O157" s="85"/>
      <c r="P157" s="214">
        <f>O157*H157</f>
        <v>0</v>
      </c>
      <c r="Q157" s="214">
        <v>0.0014</v>
      </c>
      <c r="R157" s="214">
        <f>Q157*H157</f>
        <v>0.061600000000000002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200</v>
      </c>
      <c r="AT157" s="216" t="s">
        <v>223</v>
      </c>
      <c r="AU157" s="216" t="s">
        <v>79</v>
      </c>
      <c r="AY157" s="18" t="s">
        <v>142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77</v>
      </c>
      <c r="BK157" s="217">
        <f>ROUND(I157*H157,2)</f>
        <v>0</v>
      </c>
      <c r="BL157" s="18" t="s">
        <v>149</v>
      </c>
      <c r="BM157" s="216" t="s">
        <v>1456</v>
      </c>
    </row>
    <row r="158" s="2" customFormat="1" ht="16.5" customHeight="1">
      <c r="A158" s="39"/>
      <c r="B158" s="40"/>
      <c r="C158" s="205" t="s">
        <v>300</v>
      </c>
      <c r="D158" s="205" t="s">
        <v>144</v>
      </c>
      <c r="E158" s="206" t="s">
        <v>1457</v>
      </c>
      <c r="F158" s="207" t="s">
        <v>1458</v>
      </c>
      <c r="G158" s="208" t="s">
        <v>155</v>
      </c>
      <c r="H158" s="209">
        <v>3</v>
      </c>
      <c r="I158" s="210"/>
      <c r="J158" s="211">
        <f>ROUND(I158*H158,2)</f>
        <v>0</v>
      </c>
      <c r="K158" s="207" t="s">
        <v>1246</v>
      </c>
      <c r="L158" s="45"/>
      <c r="M158" s="212" t="s">
        <v>19</v>
      </c>
      <c r="N158" s="213" t="s">
        <v>40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149</v>
      </c>
      <c r="AT158" s="216" t="s">
        <v>144</v>
      </c>
      <c r="AU158" s="216" t="s">
        <v>79</v>
      </c>
      <c r="AY158" s="18" t="s">
        <v>142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77</v>
      </c>
      <c r="BK158" s="217">
        <f>ROUND(I158*H158,2)</f>
        <v>0</v>
      </c>
      <c r="BL158" s="18" t="s">
        <v>149</v>
      </c>
      <c r="BM158" s="216" t="s">
        <v>1459</v>
      </c>
    </row>
    <row r="159" s="13" customFormat="1">
      <c r="A159" s="13"/>
      <c r="B159" s="218"/>
      <c r="C159" s="219"/>
      <c r="D159" s="220" t="s">
        <v>151</v>
      </c>
      <c r="E159" s="221" t="s">
        <v>19</v>
      </c>
      <c r="F159" s="222" t="s">
        <v>167</v>
      </c>
      <c r="G159" s="219"/>
      <c r="H159" s="223">
        <v>3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9" t="s">
        <v>151</v>
      </c>
      <c r="AU159" s="229" t="s">
        <v>79</v>
      </c>
      <c r="AV159" s="13" t="s">
        <v>79</v>
      </c>
      <c r="AW159" s="13" t="s">
        <v>31</v>
      </c>
      <c r="AX159" s="13" t="s">
        <v>77</v>
      </c>
      <c r="AY159" s="229" t="s">
        <v>142</v>
      </c>
    </row>
    <row r="160" s="2" customFormat="1" ht="16.5" customHeight="1">
      <c r="A160" s="39"/>
      <c r="B160" s="40"/>
      <c r="C160" s="241" t="s">
        <v>306</v>
      </c>
      <c r="D160" s="241" t="s">
        <v>223</v>
      </c>
      <c r="E160" s="242" t="s">
        <v>1460</v>
      </c>
      <c r="F160" s="243" t="s">
        <v>1461</v>
      </c>
      <c r="G160" s="244" t="s">
        <v>381</v>
      </c>
      <c r="H160" s="245">
        <v>11</v>
      </c>
      <c r="I160" s="246"/>
      <c r="J160" s="247">
        <f>ROUND(I160*H160,2)</f>
        <v>0</v>
      </c>
      <c r="K160" s="243" t="s">
        <v>19</v>
      </c>
      <c r="L160" s="248"/>
      <c r="M160" s="249" t="s">
        <v>19</v>
      </c>
      <c r="N160" s="250" t="s">
        <v>40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200</v>
      </c>
      <c r="AT160" s="216" t="s">
        <v>223</v>
      </c>
      <c r="AU160" s="216" t="s">
        <v>79</v>
      </c>
      <c r="AY160" s="18" t="s">
        <v>142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77</v>
      </c>
      <c r="BK160" s="217">
        <f>ROUND(I160*H160,2)</f>
        <v>0</v>
      </c>
      <c r="BL160" s="18" t="s">
        <v>149</v>
      </c>
      <c r="BM160" s="216" t="s">
        <v>1462</v>
      </c>
    </row>
    <row r="161" s="13" customFormat="1">
      <c r="A161" s="13"/>
      <c r="B161" s="218"/>
      <c r="C161" s="219"/>
      <c r="D161" s="220" t="s">
        <v>151</v>
      </c>
      <c r="E161" s="221" t="s">
        <v>19</v>
      </c>
      <c r="F161" s="222" t="s">
        <v>217</v>
      </c>
      <c r="G161" s="219"/>
      <c r="H161" s="223">
        <v>11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9" t="s">
        <v>151</v>
      </c>
      <c r="AU161" s="229" t="s">
        <v>79</v>
      </c>
      <c r="AV161" s="13" t="s">
        <v>79</v>
      </c>
      <c r="AW161" s="13" t="s">
        <v>31</v>
      </c>
      <c r="AX161" s="13" t="s">
        <v>77</v>
      </c>
      <c r="AY161" s="229" t="s">
        <v>142</v>
      </c>
    </row>
    <row r="162" s="2" customFormat="1" ht="16.5" customHeight="1">
      <c r="A162" s="39"/>
      <c r="B162" s="40"/>
      <c r="C162" s="241" t="s">
        <v>314</v>
      </c>
      <c r="D162" s="241" t="s">
        <v>223</v>
      </c>
      <c r="E162" s="242" t="s">
        <v>1463</v>
      </c>
      <c r="F162" s="243" t="s">
        <v>1464</v>
      </c>
      <c r="G162" s="244" t="s">
        <v>381</v>
      </c>
      <c r="H162" s="245">
        <v>11</v>
      </c>
      <c r="I162" s="246"/>
      <c r="J162" s="247">
        <f>ROUND(I162*H162,2)</f>
        <v>0</v>
      </c>
      <c r="K162" s="243" t="s">
        <v>19</v>
      </c>
      <c r="L162" s="248"/>
      <c r="M162" s="249" t="s">
        <v>19</v>
      </c>
      <c r="N162" s="250" t="s">
        <v>40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200</v>
      </c>
      <c r="AT162" s="216" t="s">
        <v>223</v>
      </c>
      <c r="AU162" s="216" t="s">
        <v>79</v>
      </c>
      <c r="AY162" s="18" t="s">
        <v>142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77</v>
      </c>
      <c r="BK162" s="217">
        <f>ROUND(I162*H162,2)</f>
        <v>0</v>
      </c>
      <c r="BL162" s="18" t="s">
        <v>149</v>
      </c>
      <c r="BM162" s="216" t="s">
        <v>1465</v>
      </c>
    </row>
    <row r="163" s="2" customFormat="1" ht="16.5" customHeight="1">
      <c r="A163" s="39"/>
      <c r="B163" s="40"/>
      <c r="C163" s="241" t="s">
        <v>320</v>
      </c>
      <c r="D163" s="241" t="s">
        <v>223</v>
      </c>
      <c r="E163" s="242" t="s">
        <v>1466</v>
      </c>
      <c r="F163" s="243" t="s">
        <v>1467</v>
      </c>
      <c r="G163" s="244" t="s">
        <v>381</v>
      </c>
      <c r="H163" s="245">
        <v>11</v>
      </c>
      <c r="I163" s="246"/>
      <c r="J163" s="247">
        <f>ROUND(I163*H163,2)</f>
        <v>0</v>
      </c>
      <c r="K163" s="243" t="s">
        <v>19</v>
      </c>
      <c r="L163" s="248"/>
      <c r="M163" s="249" t="s">
        <v>19</v>
      </c>
      <c r="N163" s="250" t="s">
        <v>40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200</v>
      </c>
      <c r="AT163" s="216" t="s">
        <v>223</v>
      </c>
      <c r="AU163" s="216" t="s">
        <v>79</v>
      </c>
      <c r="AY163" s="18" t="s">
        <v>142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77</v>
      </c>
      <c r="BK163" s="217">
        <f>ROUND(I163*H163,2)</f>
        <v>0</v>
      </c>
      <c r="BL163" s="18" t="s">
        <v>149</v>
      </c>
      <c r="BM163" s="216" t="s">
        <v>1468</v>
      </c>
    </row>
    <row r="164" s="13" customFormat="1">
      <c r="A164" s="13"/>
      <c r="B164" s="218"/>
      <c r="C164" s="219"/>
      <c r="D164" s="220" t="s">
        <v>151</v>
      </c>
      <c r="E164" s="221" t="s">
        <v>19</v>
      </c>
      <c r="F164" s="222" t="s">
        <v>217</v>
      </c>
      <c r="G164" s="219"/>
      <c r="H164" s="223">
        <v>11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151</v>
      </c>
      <c r="AU164" s="229" t="s">
        <v>79</v>
      </c>
      <c r="AV164" s="13" t="s">
        <v>79</v>
      </c>
      <c r="AW164" s="13" t="s">
        <v>31</v>
      </c>
      <c r="AX164" s="13" t="s">
        <v>77</v>
      </c>
      <c r="AY164" s="229" t="s">
        <v>142</v>
      </c>
    </row>
    <row r="165" s="2" customFormat="1" ht="16.5" customHeight="1">
      <c r="A165" s="39"/>
      <c r="B165" s="40"/>
      <c r="C165" s="241" t="s">
        <v>335</v>
      </c>
      <c r="D165" s="241" t="s">
        <v>223</v>
      </c>
      <c r="E165" s="242" t="s">
        <v>1194</v>
      </c>
      <c r="F165" s="243" t="s">
        <v>1469</v>
      </c>
      <c r="G165" s="244" t="s">
        <v>381</v>
      </c>
      <c r="H165" s="245">
        <v>11</v>
      </c>
      <c r="I165" s="246"/>
      <c r="J165" s="247">
        <f>ROUND(I165*H165,2)</f>
        <v>0</v>
      </c>
      <c r="K165" s="243" t="s">
        <v>19</v>
      </c>
      <c r="L165" s="248"/>
      <c r="M165" s="249" t="s">
        <v>19</v>
      </c>
      <c r="N165" s="250" t="s">
        <v>40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200</v>
      </c>
      <c r="AT165" s="216" t="s">
        <v>223</v>
      </c>
      <c r="AU165" s="216" t="s">
        <v>79</v>
      </c>
      <c r="AY165" s="18" t="s">
        <v>142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77</v>
      </c>
      <c r="BK165" s="217">
        <f>ROUND(I165*H165,2)</f>
        <v>0</v>
      </c>
      <c r="BL165" s="18" t="s">
        <v>149</v>
      </c>
      <c r="BM165" s="216" t="s">
        <v>1470</v>
      </c>
    </row>
    <row r="166" s="2" customFormat="1" ht="16.5" customHeight="1">
      <c r="A166" s="39"/>
      <c r="B166" s="40"/>
      <c r="C166" s="205" t="s">
        <v>339</v>
      </c>
      <c r="D166" s="205" t="s">
        <v>144</v>
      </c>
      <c r="E166" s="206" t="s">
        <v>1471</v>
      </c>
      <c r="F166" s="207" t="s">
        <v>1472</v>
      </c>
      <c r="G166" s="208" t="s">
        <v>155</v>
      </c>
      <c r="H166" s="209">
        <v>3</v>
      </c>
      <c r="I166" s="210"/>
      <c r="J166" s="211">
        <f>ROUND(I166*H166,2)</f>
        <v>0</v>
      </c>
      <c r="K166" s="207" t="s">
        <v>1246</v>
      </c>
      <c r="L166" s="45"/>
      <c r="M166" s="212" t="s">
        <v>19</v>
      </c>
      <c r="N166" s="213" t="s">
        <v>40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149</v>
      </c>
      <c r="AT166" s="216" t="s">
        <v>144</v>
      </c>
      <c r="AU166" s="216" t="s">
        <v>79</v>
      </c>
      <c r="AY166" s="18" t="s">
        <v>142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77</v>
      </c>
      <c r="BK166" s="217">
        <f>ROUND(I166*H166,2)</f>
        <v>0</v>
      </c>
      <c r="BL166" s="18" t="s">
        <v>149</v>
      </c>
      <c r="BM166" s="216" t="s">
        <v>1473</v>
      </c>
    </row>
    <row r="167" s="2" customFormat="1">
      <c r="A167" s="39"/>
      <c r="B167" s="40"/>
      <c r="C167" s="41"/>
      <c r="D167" s="220" t="s">
        <v>459</v>
      </c>
      <c r="E167" s="41"/>
      <c r="F167" s="261" t="s">
        <v>1474</v>
      </c>
      <c r="G167" s="41"/>
      <c r="H167" s="41"/>
      <c r="I167" s="262"/>
      <c r="J167" s="41"/>
      <c r="K167" s="41"/>
      <c r="L167" s="45"/>
      <c r="M167" s="263"/>
      <c r="N167" s="264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459</v>
      </c>
      <c r="AU167" s="18" t="s">
        <v>79</v>
      </c>
    </row>
    <row r="168" s="13" customFormat="1">
      <c r="A168" s="13"/>
      <c r="B168" s="218"/>
      <c r="C168" s="219"/>
      <c r="D168" s="220" t="s">
        <v>151</v>
      </c>
      <c r="E168" s="221" t="s">
        <v>19</v>
      </c>
      <c r="F168" s="222" t="s">
        <v>167</v>
      </c>
      <c r="G168" s="219"/>
      <c r="H168" s="223">
        <v>3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151</v>
      </c>
      <c r="AU168" s="229" t="s">
        <v>79</v>
      </c>
      <c r="AV168" s="13" t="s">
        <v>79</v>
      </c>
      <c r="AW168" s="13" t="s">
        <v>31</v>
      </c>
      <c r="AX168" s="13" t="s">
        <v>77</v>
      </c>
      <c r="AY168" s="229" t="s">
        <v>142</v>
      </c>
    </row>
    <row r="169" s="2" customFormat="1" ht="16.5" customHeight="1">
      <c r="A169" s="39"/>
      <c r="B169" s="40"/>
      <c r="C169" s="205" t="s">
        <v>447</v>
      </c>
      <c r="D169" s="205" t="s">
        <v>144</v>
      </c>
      <c r="E169" s="206" t="s">
        <v>1475</v>
      </c>
      <c r="F169" s="207" t="s">
        <v>1476</v>
      </c>
      <c r="G169" s="208" t="s">
        <v>1477</v>
      </c>
      <c r="H169" s="209">
        <v>2</v>
      </c>
      <c r="I169" s="210"/>
      <c r="J169" s="211">
        <f>ROUND(I169*H169,2)</f>
        <v>0</v>
      </c>
      <c r="K169" s="207" t="s">
        <v>19</v>
      </c>
      <c r="L169" s="45"/>
      <c r="M169" s="212" t="s">
        <v>19</v>
      </c>
      <c r="N169" s="213" t="s">
        <v>40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149</v>
      </c>
      <c r="AT169" s="216" t="s">
        <v>144</v>
      </c>
      <c r="AU169" s="216" t="s">
        <v>79</v>
      </c>
      <c r="AY169" s="18" t="s">
        <v>142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77</v>
      </c>
      <c r="BK169" s="217">
        <f>ROUND(I169*H169,2)</f>
        <v>0</v>
      </c>
      <c r="BL169" s="18" t="s">
        <v>149</v>
      </c>
      <c r="BM169" s="216" t="s">
        <v>1478</v>
      </c>
    </row>
    <row r="170" s="2" customFormat="1">
      <c r="A170" s="39"/>
      <c r="B170" s="40"/>
      <c r="C170" s="41"/>
      <c r="D170" s="220" t="s">
        <v>459</v>
      </c>
      <c r="E170" s="41"/>
      <c r="F170" s="261" t="s">
        <v>1479</v>
      </c>
      <c r="G170" s="41"/>
      <c r="H170" s="41"/>
      <c r="I170" s="262"/>
      <c r="J170" s="41"/>
      <c r="K170" s="41"/>
      <c r="L170" s="45"/>
      <c r="M170" s="263"/>
      <c r="N170" s="26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459</v>
      </c>
      <c r="AU170" s="18" t="s">
        <v>79</v>
      </c>
    </row>
    <row r="171" s="12" customFormat="1" ht="22.8" customHeight="1">
      <c r="A171" s="12"/>
      <c r="B171" s="189"/>
      <c r="C171" s="190"/>
      <c r="D171" s="191" t="s">
        <v>68</v>
      </c>
      <c r="E171" s="203" t="s">
        <v>79</v>
      </c>
      <c r="F171" s="203" t="s">
        <v>179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SUM(P172:P184)</f>
        <v>0</v>
      </c>
      <c r="Q171" s="197"/>
      <c r="R171" s="198">
        <f>SUM(R172:R184)</f>
        <v>417.59981119999998</v>
      </c>
      <c r="S171" s="197"/>
      <c r="T171" s="199">
        <f>SUM(T172:T184)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77</v>
      </c>
      <c r="AT171" s="201" t="s">
        <v>68</v>
      </c>
      <c r="AU171" s="201" t="s">
        <v>77</v>
      </c>
      <c r="AY171" s="200" t="s">
        <v>142</v>
      </c>
      <c r="BK171" s="202">
        <f>SUM(BK172:BK184)</f>
        <v>0</v>
      </c>
    </row>
    <row r="172" s="2" customFormat="1" ht="21.75" customHeight="1">
      <c r="A172" s="39"/>
      <c r="B172" s="40"/>
      <c r="C172" s="241" t="s">
        <v>349</v>
      </c>
      <c r="D172" s="241" t="s">
        <v>223</v>
      </c>
      <c r="E172" s="242" t="s">
        <v>1480</v>
      </c>
      <c r="F172" s="243" t="s">
        <v>1481</v>
      </c>
      <c r="G172" s="244" t="s">
        <v>147</v>
      </c>
      <c r="H172" s="245">
        <v>1353</v>
      </c>
      <c r="I172" s="246"/>
      <c r="J172" s="247">
        <f>ROUND(I172*H172,2)</f>
        <v>0</v>
      </c>
      <c r="K172" s="243" t="s">
        <v>148</v>
      </c>
      <c r="L172" s="248"/>
      <c r="M172" s="249" t="s">
        <v>19</v>
      </c>
      <c r="N172" s="250" t="s">
        <v>40</v>
      </c>
      <c r="O172" s="85"/>
      <c r="P172" s="214">
        <f>O172*H172</f>
        <v>0</v>
      </c>
      <c r="Q172" s="214">
        <v>0.050000000000000003</v>
      </c>
      <c r="R172" s="214">
        <f>Q172*H172</f>
        <v>67.650000000000006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200</v>
      </c>
      <c r="AT172" s="216" t="s">
        <v>223</v>
      </c>
      <c r="AU172" s="216" t="s">
        <v>79</v>
      </c>
      <c r="AY172" s="18" t="s">
        <v>142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77</v>
      </c>
      <c r="BK172" s="217">
        <f>ROUND(I172*H172,2)</f>
        <v>0</v>
      </c>
      <c r="BL172" s="18" t="s">
        <v>149</v>
      </c>
      <c r="BM172" s="216" t="s">
        <v>1482</v>
      </c>
    </row>
    <row r="173" s="13" customFormat="1">
      <c r="A173" s="13"/>
      <c r="B173" s="218"/>
      <c r="C173" s="219"/>
      <c r="D173" s="220" t="s">
        <v>151</v>
      </c>
      <c r="E173" s="221" t="s">
        <v>19</v>
      </c>
      <c r="F173" s="222" t="s">
        <v>1483</v>
      </c>
      <c r="G173" s="219"/>
      <c r="H173" s="223">
        <v>1230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9" t="s">
        <v>151</v>
      </c>
      <c r="AU173" s="229" t="s">
        <v>79</v>
      </c>
      <c r="AV173" s="13" t="s">
        <v>79</v>
      </c>
      <c r="AW173" s="13" t="s">
        <v>31</v>
      </c>
      <c r="AX173" s="13" t="s">
        <v>77</v>
      </c>
      <c r="AY173" s="229" t="s">
        <v>142</v>
      </c>
    </row>
    <row r="174" s="13" customFormat="1">
      <c r="A174" s="13"/>
      <c r="B174" s="218"/>
      <c r="C174" s="219"/>
      <c r="D174" s="220" t="s">
        <v>151</v>
      </c>
      <c r="E174" s="219"/>
      <c r="F174" s="222" t="s">
        <v>1484</v>
      </c>
      <c r="G174" s="219"/>
      <c r="H174" s="223">
        <v>1353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151</v>
      </c>
      <c r="AU174" s="229" t="s">
        <v>79</v>
      </c>
      <c r="AV174" s="13" t="s">
        <v>79</v>
      </c>
      <c r="AW174" s="13" t="s">
        <v>4</v>
      </c>
      <c r="AX174" s="13" t="s">
        <v>77</v>
      </c>
      <c r="AY174" s="229" t="s">
        <v>142</v>
      </c>
    </row>
    <row r="175" s="2" customFormat="1">
      <c r="A175" s="39"/>
      <c r="B175" s="40"/>
      <c r="C175" s="205" t="s">
        <v>354</v>
      </c>
      <c r="D175" s="205" t="s">
        <v>144</v>
      </c>
      <c r="E175" s="206" t="s">
        <v>1485</v>
      </c>
      <c r="F175" s="207" t="s">
        <v>1486</v>
      </c>
      <c r="G175" s="208" t="s">
        <v>147</v>
      </c>
      <c r="H175" s="209">
        <v>830</v>
      </c>
      <c r="I175" s="210"/>
      <c r="J175" s="211">
        <f>ROUND(I175*H175,2)</f>
        <v>0</v>
      </c>
      <c r="K175" s="207" t="s">
        <v>148</v>
      </c>
      <c r="L175" s="45"/>
      <c r="M175" s="212" t="s">
        <v>19</v>
      </c>
      <c r="N175" s="213" t="s">
        <v>40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149</v>
      </c>
      <c r="AT175" s="216" t="s">
        <v>144</v>
      </c>
      <c r="AU175" s="216" t="s">
        <v>79</v>
      </c>
      <c r="AY175" s="18" t="s">
        <v>142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77</v>
      </c>
      <c r="BK175" s="217">
        <f>ROUND(I175*H175,2)</f>
        <v>0</v>
      </c>
      <c r="BL175" s="18" t="s">
        <v>149</v>
      </c>
      <c r="BM175" s="216" t="s">
        <v>1487</v>
      </c>
    </row>
    <row r="176" s="13" customFormat="1">
      <c r="A176" s="13"/>
      <c r="B176" s="218"/>
      <c r="C176" s="219"/>
      <c r="D176" s="220" t="s">
        <v>151</v>
      </c>
      <c r="E176" s="221" t="s">
        <v>19</v>
      </c>
      <c r="F176" s="222" t="s">
        <v>1488</v>
      </c>
      <c r="G176" s="219"/>
      <c r="H176" s="223">
        <v>830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9" t="s">
        <v>151</v>
      </c>
      <c r="AU176" s="229" t="s">
        <v>79</v>
      </c>
      <c r="AV176" s="13" t="s">
        <v>79</v>
      </c>
      <c r="AW176" s="13" t="s">
        <v>31</v>
      </c>
      <c r="AX176" s="13" t="s">
        <v>77</v>
      </c>
      <c r="AY176" s="229" t="s">
        <v>142</v>
      </c>
    </row>
    <row r="177" s="2" customFormat="1" ht="16.5" customHeight="1">
      <c r="A177" s="39"/>
      <c r="B177" s="40"/>
      <c r="C177" s="241" t="s">
        <v>360</v>
      </c>
      <c r="D177" s="241" t="s">
        <v>223</v>
      </c>
      <c r="E177" s="242" t="s">
        <v>1489</v>
      </c>
      <c r="F177" s="243" t="s">
        <v>1490</v>
      </c>
      <c r="G177" s="244" t="s">
        <v>190</v>
      </c>
      <c r="H177" s="245">
        <v>348.87</v>
      </c>
      <c r="I177" s="246"/>
      <c r="J177" s="247">
        <f>ROUND(I177*H177,2)</f>
        <v>0</v>
      </c>
      <c r="K177" s="243" t="s">
        <v>148</v>
      </c>
      <c r="L177" s="248"/>
      <c r="M177" s="249" t="s">
        <v>19</v>
      </c>
      <c r="N177" s="250" t="s">
        <v>40</v>
      </c>
      <c r="O177" s="85"/>
      <c r="P177" s="214">
        <f>O177*H177</f>
        <v>0</v>
      </c>
      <c r="Q177" s="214">
        <v>1</v>
      </c>
      <c r="R177" s="214">
        <f>Q177*H177</f>
        <v>348.87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200</v>
      </c>
      <c r="AT177" s="216" t="s">
        <v>223</v>
      </c>
      <c r="AU177" s="216" t="s">
        <v>79</v>
      </c>
      <c r="AY177" s="18" t="s">
        <v>142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77</v>
      </c>
      <c r="BK177" s="217">
        <f>ROUND(I177*H177,2)</f>
        <v>0</v>
      </c>
      <c r="BL177" s="18" t="s">
        <v>149</v>
      </c>
      <c r="BM177" s="216" t="s">
        <v>1491</v>
      </c>
    </row>
    <row r="178" s="2" customFormat="1">
      <c r="A178" s="39"/>
      <c r="B178" s="40"/>
      <c r="C178" s="205" t="s">
        <v>366</v>
      </c>
      <c r="D178" s="205" t="s">
        <v>144</v>
      </c>
      <c r="E178" s="206" t="s">
        <v>1492</v>
      </c>
      <c r="F178" s="207" t="s">
        <v>1493</v>
      </c>
      <c r="G178" s="208" t="s">
        <v>147</v>
      </c>
      <c r="H178" s="209">
        <v>239.94999999999999</v>
      </c>
      <c r="I178" s="210"/>
      <c r="J178" s="211">
        <f>ROUND(I178*H178,2)</f>
        <v>0</v>
      </c>
      <c r="K178" s="207" t="s">
        <v>148</v>
      </c>
      <c r="L178" s="45"/>
      <c r="M178" s="212" t="s">
        <v>19</v>
      </c>
      <c r="N178" s="213" t="s">
        <v>40</v>
      </c>
      <c r="O178" s="85"/>
      <c r="P178" s="214">
        <f>O178*H178</f>
        <v>0</v>
      </c>
      <c r="Q178" s="214">
        <v>0.00013999999999999999</v>
      </c>
      <c r="R178" s="214">
        <f>Q178*H178</f>
        <v>0.033592999999999998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149</v>
      </c>
      <c r="AT178" s="216" t="s">
        <v>144</v>
      </c>
      <c r="AU178" s="216" t="s">
        <v>79</v>
      </c>
      <c r="AY178" s="18" t="s">
        <v>142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77</v>
      </c>
      <c r="BK178" s="217">
        <f>ROUND(I178*H178,2)</f>
        <v>0</v>
      </c>
      <c r="BL178" s="18" t="s">
        <v>149</v>
      </c>
      <c r="BM178" s="216" t="s">
        <v>1494</v>
      </c>
    </row>
    <row r="179" s="13" customFormat="1">
      <c r="A179" s="13"/>
      <c r="B179" s="218"/>
      <c r="C179" s="219"/>
      <c r="D179" s="220" t="s">
        <v>151</v>
      </c>
      <c r="E179" s="221" t="s">
        <v>19</v>
      </c>
      <c r="F179" s="222" t="s">
        <v>1495</v>
      </c>
      <c r="G179" s="219"/>
      <c r="H179" s="223">
        <v>239.94999999999999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9" t="s">
        <v>151</v>
      </c>
      <c r="AU179" s="229" t="s">
        <v>79</v>
      </c>
      <c r="AV179" s="13" t="s">
        <v>79</v>
      </c>
      <c r="AW179" s="13" t="s">
        <v>31</v>
      </c>
      <c r="AX179" s="13" t="s">
        <v>77</v>
      </c>
      <c r="AY179" s="229" t="s">
        <v>142</v>
      </c>
    </row>
    <row r="180" s="2" customFormat="1">
      <c r="A180" s="39"/>
      <c r="B180" s="40"/>
      <c r="C180" s="205" t="s">
        <v>373</v>
      </c>
      <c r="D180" s="205" t="s">
        <v>144</v>
      </c>
      <c r="E180" s="206" t="s">
        <v>1496</v>
      </c>
      <c r="F180" s="207" t="s">
        <v>1497</v>
      </c>
      <c r="G180" s="208" t="s">
        <v>147</v>
      </c>
      <c r="H180" s="209">
        <v>795</v>
      </c>
      <c r="I180" s="210"/>
      <c r="J180" s="211">
        <f>ROUND(I180*H180,2)</f>
        <v>0</v>
      </c>
      <c r="K180" s="207" t="s">
        <v>148</v>
      </c>
      <c r="L180" s="45"/>
      <c r="M180" s="212" t="s">
        <v>19</v>
      </c>
      <c r="N180" s="213" t="s">
        <v>40</v>
      </c>
      <c r="O180" s="85"/>
      <c r="P180" s="214">
        <f>O180*H180</f>
        <v>0</v>
      </c>
      <c r="Q180" s="214">
        <v>0.00022000000000000001</v>
      </c>
      <c r="R180" s="214">
        <f>Q180*H180</f>
        <v>0.1749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149</v>
      </c>
      <c r="AT180" s="216" t="s">
        <v>144</v>
      </c>
      <c r="AU180" s="216" t="s">
        <v>79</v>
      </c>
      <c r="AY180" s="18" t="s">
        <v>142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77</v>
      </c>
      <c r="BK180" s="217">
        <f>ROUND(I180*H180,2)</f>
        <v>0</v>
      </c>
      <c r="BL180" s="18" t="s">
        <v>149</v>
      </c>
      <c r="BM180" s="216" t="s">
        <v>1498</v>
      </c>
    </row>
    <row r="181" s="13" customFormat="1">
      <c r="A181" s="13"/>
      <c r="B181" s="218"/>
      <c r="C181" s="219"/>
      <c r="D181" s="220" t="s">
        <v>151</v>
      </c>
      <c r="E181" s="221" t="s">
        <v>19</v>
      </c>
      <c r="F181" s="222" t="s">
        <v>1499</v>
      </c>
      <c r="G181" s="219"/>
      <c r="H181" s="223">
        <v>795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151</v>
      </c>
      <c r="AU181" s="229" t="s">
        <v>79</v>
      </c>
      <c r="AV181" s="13" t="s">
        <v>79</v>
      </c>
      <c r="AW181" s="13" t="s">
        <v>31</v>
      </c>
      <c r="AX181" s="13" t="s">
        <v>77</v>
      </c>
      <c r="AY181" s="229" t="s">
        <v>142</v>
      </c>
    </row>
    <row r="182" s="2" customFormat="1" ht="21.75" customHeight="1">
      <c r="A182" s="39"/>
      <c r="B182" s="40"/>
      <c r="C182" s="241" t="s">
        <v>378</v>
      </c>
      <c r="D182" s="241" t="s">
        <v>223</v>
      </c>
      <c r="E182" s="242" t="s">
        <v>1500</v>
      </c>
      <c r="F182" s="243" t="s">
        <v>1501</v>
      </c>
      <c r="G182" s="244" t="s">
        <v>147</v>
      </c>
      <c r="H182" s="245">
        <v>1452.1969999999999</v>
      </c>
      <c r="I182" s="246"/>
      <c r="J182" s="247">
        <f>ROUND(I182*H182,2)</f>
        <v>0</v>
      </c>
      <c r="K182" s="243" t="s">
        <v>148</v>
      </c>
      <c r="L182" s="248"/>
      <c r="M182" s="249" t="s">
        <v>19</v>
      </c>
      <c r="N182" s="250" t="s">
        <v>40</v>
      </c>
      <c r="O182" s="85"/>
      <c r="P182" s="214">
        <f>O182*H182</f>
        <v>0</v>
      </c>
      <c r="Q182" s="214">
        <v>0.00059999999999999995</v>
      </c>
      <c r="R182" s="214">
        <f>Q182*H182</f>
        <v>0.87131819999999982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200</v>
      </c>
      <c r="AT182" s="216" t="s">
        <v>223</v>
      </c>
      <c r="AU182" s="216" t="s">
        <v>79</v>
      </c>
      <c r="AY182" s="18" t="s">
        <v>142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77</v>
      </c>
      <c r="BK182" s="217">
        <f>ROUND(I182*H182,2)</f>
        <v>0</v>
      </c>
      <c r="BL182" s="18" t="s">
        <v>149</v>
      </c>
      <c r="BM182" s="216" t="s">
        <v>1502</v>
      </c>
    </row>
    <row r="183" s="13" customFormat="1">
      <c r="A183" s="13"/>
      <c r="B183" s="218"/>
      <c r="C183" s="219"/>
      <c r="D183" s="220" t="s">
        <v>151</v>
      </c>
      <c r="E183" s="221" t="s">
        <v>19</v>
      </c>
      <c r="F183" s="222" t="s">
        <v>1503</v>
      </c>
      <c r="G183" s="219"/>
      <c r="H183" s="223">
        <v>1226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9" t="s">
        <v>151</v>
      </c>
      <c r="AU183" s="229" t="s">
        <v>79</v>
      </c>
      <c r="AV183" s="13" t="s">
        <v>79</v>
      </c>
      <c r="AW183" s="13" t="s">
        <v>31</v>
      </c>
      <c r="AX183" s="13" t="s">
        <v>77</v>
      </c>
      <c r="AY183" s="229" t="s">
        <v>142</v>
      </c>
    </row>
    <row r="184" s="13" customFormat="1">
      <c r="A184" s="13"/>
      <c r="B184" s="218"/>
      <c r="C184" s="219"/>
      <c r="D184" s="220" t="s">
        <v>151</v>
      </c>
      <c r="E184" s="219"/>
      <c r="F184" s="222" t="s">
        <v>1504</v>
      </c>
      <c r="G184" s="219"/>
      <c r="H184" s="223">
        <v>1452.1969999999999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9" t="s">
        <v>151</v>
      </c>
      <c r="AU184" s="229" t="s">
        <v>79</v>
      </c>
      <c r="AV184" s="13" t="s">
        <v>79</v>
      </c>
      <c r="AW184" s="13" t="s">
        <v>4</v>
      </c>
      <c r="AX184" s="13" t="s">
        <v>77</v>
      </c>
      <c r="AY184" s="229" t="s">
        <v>142</v>
      </c>
    </row>
    <row r="185" s="12" customFormat="1" ht="22.8" customHeight="1">
      <c r="A185" s="12"/>
      <c r="B185" s="189"/>
      <c r="C185" s="190"/>
      <c r="D185" s="191" t="s">
        <v>68</v>
      </c>
      <c r="E185" s="203" t="s">
        <v>149</v>
      </c>
      <c r="F185" s="203" t="s">
        <v>269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SUM(P186:P201)</f>
        <v>0</v>
      </c>
      <c r="Q185" s="197"/>
      <c r="R185" s="198">
        <f>SUM(R186:R201)</f>
        <v>575.049712</v>
      </c>
      <c r="S185" s="197"/>
      <c r="T185" s="199">
        <f>SUM(T186:T201)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0" t="s">
        <v>77</v>
      </c>
      <c r="AT185" s="201" t="s">
        <v>68</v>
      </c>
      <c r="AU185" s="201" t="s">
        <v>77</v>
      </c>
      <c r="AY185" s="200" t="s">
        <v>142</v>
      </c>
      <c r="BK185" s="202">
        <f>SUM(BK186:BK201)</f>
        <v>0</v>
      </c>
    </row>
    <row r="186" s="2" customFormat="1" ht="16.5" customHeight="1">
      <c r="A186" s="39"/>
      <c r="B186" s="40"/>
      <c r="C186" s="205" t="s">
        <v>393</v>
      </c>
      <c r="D186" s="205" t="s">
        <v>144</v>
      </c>
      <c r="E186" s="206" t="s">
        <v>1505</v>
      </c>
      <c r="F186" s="207" t="s">
        <v>1506</v>
      </c>
      <c r="G186" s="208" t="s">
        <v>147</v>
      </c>
      <c r="H186" s="209">
        <v>90.549999999999997</v>
      </c>
      <c r="I186" s="210"/>
      <c r="J186" s="211">
        <f>ROUND(I186*H186,2)</f>
        <v>0</v>
      </c>
      <c r="K186" s="207" t="s">
        <v>1246</v>
      </c>
      <c r="L186" s="45"/>
      <c r="M186" s="212" t="s">
        <v>19</v>
      </c>
      <c r="N186" s="213" t="s">
        <v>40</v>
      </c>
      <c r="O186" s="85"/>
      <c r="P186" s="214">
        <f>O186*H186</f>
        <v>0</v>
      </c>
      <c r="Q186" s="214">
        <v>0.37175000000000002</v>
      </c>
      <c r="R186" s="214">
        <f>Q186*H186</f>
        <v>33.661962500000001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149</v>
      </c>
      <c r="AT186" s="216" t="s">
        <v>144</v>
      </c>
      <c r="AU186" s="216" t="s">
        <v>79</v>
      </c>
      <c r="AY186" s="18" t="s">
        <v>142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77</v>
      </c>
      <c r="BK186" s="217">
        <f>ROUND(I186*H186,2)</f>
        <v>0</v>
      </c>
      <c r="BL186" s="18" t="s">
        <v>149</v>
      </c>
      <c r="BM186" s="216" t="s">
        <v>1507</v>
      </c>
    </row>
    <row r="187" s="2" customFormat="1">
      <c r="A187" s="39"/>
      <c r="B187" s="40"/>
      <c r="C187" s="41"/>
      <c r="D187" s="220" t="s">
        <v>459</v>
      </c>
      <c r="E187" s="41"/>
      <c r="F187" s="261" t="s">
        <v>1508</v>
      </c>
      <c r="G187" s="41"/>
      <c r="H187" s="41"/>
      <c r="I187" s="262"/>
      <c r="J187" s="41"/>
      <c r="K187" s="41"/>
      <c r="L187" s="45"/>
      <c r="M187" s="263"/>
      <c r="N187" s="264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459</v>
      </c>
      <c r="AU187" s="18" t="s">
        <v>79</v>
      </c>
    </row>
    <row r="188" s="13" customFormat="1">
      <c r="A188" s="13"/>
      <c r="B188" s="218"/>
      <c r="C188" s="219"/>
      <c r="D188" s="220" t="s">
        <v>151</v>
      </c>
      <c r="E188" s="221" t="s">
        <v>19</v>
      </c>
      <c r="F188" s="222" t="s">
        <v>1509</v>
      </c>
      <c r="G188" s="219"/>
      <c r="H188" s="223">
        <v>59.799999999999997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9" t="s">
        <v>151</v>
      </c>
      <c r="AU188" s="229" t="s">
        <v>79</v>
      </c>
      <c r="AV188" s="13" t="s">
        <v>79</v>
      </c>
      <c r="AW188" s="13" t="s">
        <v>31</v>
      </c>
      <c r="AX188" s="13" t="s">
        <v>69</v>
      </c>
      <c r="AY188" s="229" t="s">
        <v>142</v>
      </c>
    </row>
    <row r="189" s="13" customFormat="1">
      <c r="A189" s="13"/>
      <c r="B189" s="218"/>
      <c r="C189" s="219"/>
      <c r="D189" s="220" t="s">
        <v>151</v>
      </c>
      <c r="E189" s="221" t="s">
        <v>19</v>
      </c>
      <c r="F189" s="222" t="s">
        <v>1510</v>
      </c>
      <c r="G189" s="219"/>
      <c r="H189" s="223">
        <v>30.75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9" t="s">
        <v>151</v>
      </c>
      <c r="AU189" s="229" t="s">
        <v>79</v>
      </c>
      <c r="AV189" s="13" t="s">
        <v>79</v>
      </c>
      <c r="AW189" s="13" t="s">
        <v>31</v>
      </c>
      <c r="AX189" s="13" t="s">
        <v>69</v>
      </c>
      <c r="AY189" s="229" t="s">
        <v>142</v>
      </c>
    </row>
    <row r="190" s="14" customFormat="1">
      <c r="A190" s="14"/>
      <c r="B190" s="230"/>
      <c r="C190" s="231"/>
      <c r="D190" s="220" t="s">
        <v>151</v>
      </c>
      <c r="E190" s="232" t="s">
        <v>19</v>
      </c>
      <c r="F190" s="233" t="s">
        <v>174</v>
      </c>
      <c r="G190" s="231"/>
      <c r="H190" s="234">
        <v>90.549999999999997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0" t="s">
        <v>151</v>
      </c>
      <c r="AU190" s="240" t="s">
        <v>79</v>
      </c>
      <c r="AV190" s="14" t="s">
        <v>149</v>
      </c>
      <c r="AW190" s="14" t="s">
        <v>31</v>
      </c>
      <c r="AX190" s="14" t="s">
        <v>77</v>
      </c>
      <c r="AY190" s="240" t="s">
        <v>142</v>
      </c>
    </row>
    <row r="191" s="2" customFormat="1">
      <c r="A191" s="39"/>
      <c r="B191" s="40"/>
      <c r="C191" s="205" t="s">
        <v>401</v>
      </c>
      <c r="D191" s="205" t="s">
        <v>144</v>
      </c>
      <c r="E191" s="206" t="s">
        <v>1511</v>
      </c>
      <c r="F191" s="207" t="s">
        <v>1512</v>
      </c>
      <c r="G191" s="208" t="s">
        <v>155</v>
      </c>
      <c r="H191" s="209">
        <v>77.849999999999994</v>
      </c>
      <c r="I191" s="210"/>
      <c r="J191" s="211">
        <f>ROUND(I191*H191,2)</f>
        <v>0</v>
      </c>
      <c r="K191" s="207" t="s">
        <v>148</v>
      </c>
      <c r="L191" s="45"/>
      <c r="M191" s="212" t="s">
        <v>19</v>
      </c>
      <c r="N191" s="213" t="s">
        <v>40</v>
      </c>
      <c r="O191" s="85"/>
      <c r="P191" s="214">
        <f>O191*H191</f>
        <v>0</v>
      </c>
      <c r="Q191" s="214">
        <v>2.0019999999999998</v>
      </c>
      <c r="R191" s="214">
        <f>Q191*H191</f>
        <v>155.85569999999999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149</v>
      </c>
      <c r="AT191" s="216" t="s">
        <v>144</v>
      </c>
      <c r="AU191" s="216" t="s">
        <v>79</v>
      </c>
      <c r="AY191" s="18" t="s">
        <v>142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77</v>
      </c>
      <c r="BK191" s="217">
        <f>ROUND(I191*H191,2)</f>
        <v>0</v>
      </c>
      <c r="BL191" s="18" t="s">
        <v>149</v>
      </c>
      <c r="BM191" s="216" t="s">
        <v>1513</v>
      </c>
    </row>
    <row r="192" s="13" customFormat="1">
      <c r="A192" s="13"/>
      <c r="B192" s="218"/>
      <c r="C192" s="219"/>
      <c r="D192" s="220" t="s">
        <v>151</v>
      </c>
      <c r="E192" s="221" t="s">
        <v>19</v>
      </c>
      <c r="F192" s="222" t="s">
        <v>1514</v>
      </c>
      <c r="G192" s="219"/>
      <c r="H192" s="223">
        <v>77.849999999999994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151</v>
      </c>
      <c r="AU192" s="229" t="s">
        <v>79</v>
      </c>
      <c r="AV192" s="13" t="s">
        <v>79</v>
      </c>
      <c r="AW192" s="13" t="s">
        <v>31</v>
      </c>
      <c r="AX192" s="13" t="s">
        <v>77</v>
      </c>
      <c r="AY192" s="229" t="s">
        <v>142</v>
      </c>
    </row>
    <row r="193" s="2" customFormat="1" ht="33" customHeight="1">
      <c r="A193" s="39"/>
      <c r="B193" s="40"/>
      <c r="C193" s="205" t="s">
        <v>407</v>
      </c>
      <c r="D193" s="205" t="s">
        <v>144</v>
      </c>
      <c r="E193" s="206" t="s">
        <v>1515</v>
      </c>
      <c r="F193" s="207" t="s">
        <v>1516</v>
      </c>
      <c r="G193" s="208" t="s">
        <v>147</v>
      </c>
      <c r="H193" s="209">
        <v>67.5</v>
      </c>
      <c r="I193" s="210"/>
      <c r="J193" s="211">
        <f>ROUND(I193*H193,2)</f>
        <v>0</v>
      </c>
      <c r="K193" s="207" t="s">
        <v>148</v>
      </c>
      <c r="L193" s="45"/>
      <c r="M193" s="212" t="s">
        <v>19</v>
      </c>
      <c r="N193" s="213" t="s">
        <v>40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149</v>
      </c>
      <c r="AT193" s="216" t="s">
        <v>144</v>
      </c>
      <c r="AU193" s="216" t="s">
        <v>79</v>
      </c>
      <c r="AY193" s="18" t="s">
        <v>142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77</v>
      </c>
      <c r="BK193" s="217">
        <f>ROUND(I193*H193,2)</f>
        <v>0</v>
      </c>
      <c r="BL193" s="18" t="s">
        <v>149</v>
      </c>
      <c r="BM193" s="216" t="s">
        <v>1517</v>
      </c>
    </row>
    <row r="194" s="13" customFormat="1">
      <c r="A194" s="13"/>
      <c r="B194" s="218"/>
      <c r="C194" s="219"/>
      <c r="D194" s="220" t="s">
        <v>151</v>
      </c>
      <c r="E194" s="221" t="s">
        <v>19</v>
      </c>
      <c r="F194" s="222" t="s">
        <v>1518</v>
      </c>
      <c r="G194" s="219"/>
      <c r="H194" s="223">
        <v>67.5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9" t="s">
        <v>151</v>
      </c>
      <c r="AU194" s="229" t="s">
        <v>79</v>
      </c>
      <c r="AV194" s="13" t="s">
        <v>79</v>
      </c>
      <c r="AW194" s="13" t="s">
        <v>31</v>
      </c>
      <c r="AX194" s="13" t="s">
        <v>77</v>
      </c>
      <c r="AY194" s="229" t="s">
        <v>142</v>
      </c>
    </row>
    <row r="195" s="2" customFormat="1">
      <c r="A195" s="39"/>
      <c r="B195" s="40"/>
      <c r="C195" s="205" t="s">
        <v>411</v>
      </c>
      <c r="D195" s="205" t="s">
        <v>144</v>
      </c>
      <c r="E195" s="206" t="s">
        <v>1519</v>
      </c>
      <c r="F195" s="207" t="s">
        <v>1520</v>
      </c>
      <c r="G195" s="208" t="s">
        <v>155</v>
      </c>
      <c r="H195" s="209">
        <v>177.59999999999999</v>
      </c>
      <c r="I195" s="210"/>
      <c r="J195" s="211">
        <f>ROUND(I195*H195,2)</f>
        <v>0</v>
      </c>
      <c r="K195" s="207" t="s">
        <v>1246</v>
      </c>
      <c r="L195" s="45"/>
      <c r="M195" s="212" t="s">
        <v>19</v>
      </c>
      <c r="N195" s="213" t="s">
        <v>40</v>
      </c>
      <c r="O195" s="85"/>
      <c r="P195" s="214">
        <f>O195*H195</f>
        <v>0</v>
      </c>
      <c r="Q195" s="214">
        <v>1.9967999999999999</v>
      </c>
      <c r="R195" s="214">
        <f>Q195*H195</f>
        <v>354.63167999999996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149</v>
      </c>
      <c r="AT195" s="216" t="s">
        <v>144</v>
      </c>
      <c r="AU195" s="216" t="s">
        <v>79</v>
      </c>
      <c r="AY195" s="18" t="s">
        <v>142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77</v>
      </c>
      <c r="BK195" s="217">
        <f>ROUND(I195*H195,2)</f>
        <v>0</v>
      </c>
      <c r="BL195" s="18" t="s">
        <v>149</v>
      </c>
      <c r="BM195" s="216" t="s">
        <v>1521</v>
      </c>
    </row>
    <row r="196" s="2" customFormat="1">
      <c r="A196" s="39"/>
      <c r="B196" s="40"/>
      <c r="C196" s="41"/>
      <c r="D196" s="220" t="s">
        <v>459</v>
      </c>
      <c r="E196" s="41"/>
      <c r="F196" s="261" t="s">
        <v>1522</v>
      </c>
      <c r="G196" s="41"/>
      <c r="H196" s="41"/>
      <c r="I196" s="262"/>
      <c r="J196" s="41"/>
      <c r="K196" s="41"/>
      <c r="L196" s="45"/>
      <c r="M196" s="263"/>
      <c r="N196" s="264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459</v>
      </c>
      <c r="AU196" s="18" t="s">
        <v>79</v>
      </c>
    </row>
    <row r="197" s="13" customFormat="1">
      <c r="A197" s="13"/>
      <c r="B197" s="218"/>
      <c r="C197" s="219"/>
      <c r="D197" s="220" t="s">
        <v>151</v>
      </c>
      <c r="E197" s="221" t="s">
        <v>19</v>
      </c>
      <c r="F197" s="222" t="s">
        <v>1523</v>
      </c>
      <c r="G197" s="219"/>
      <c r="H197" s="223">
        <v>177.59999999999999</v>
      </c>
      <c r="I197" s="224"/>
      <c r="J197" s="219"/>
      <c r="K197" s="219"/>
      <c r="L197" s="225"/>
      <c r="M197" s="226"/>
      <c r="N197" s="227"/>
      <c r="O197" s="227"/>
      <c r="P197" s="227"/>
      <c r="Q197" s="227"/>
      <c r="R197" s="227"/>
      <c r="S197" s="227"/>
      <c r="T197" s="22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9" t="s">
        <v>151</v>
      </c>
      <c r="AU197" s="229" t="s">
        <v>79</v>
      </c>
      <c r="AV197" s="13" t="s">
        <v>79</v>
      </c>
      <c r="AW197" s="13" t="s">
        <v>31</v>
      </c>
      <c r="AX197" s="13" t="s">
        <v>77</v>
      </c>
      <c r="AY197" s="229" t="s">
        <v>142</v>
      </c>
    </row>
    <row r="198" s="2" customFormat="1" ht="16.5" customHeight="1">
      <c r="A198" s="39"/>
      <c r="B198" s="40"/>
      <c r="C198" s="205" t="s">
        <v>415</v>
      </c>
      <c r="D198" s="205" t="s">
        <v>144</v>
      </c>
      <c r="E198" s="206" t="s">
        <v>1524</v>
      </c>
      <c r="F198" s="207" t="s">
        <v>1525</v>
      </c>
      <c r="G198" s="208" t="s">
        <v>147</v>
      </c>
      <c r="H198" s="209">
        <v>444</v>
      </c>
      <c r="I198" s="210"/>
      <c r="J198" s="211">
        <f>ROUND(I198*H198,2)</f>
        <v>0</v>
      </c>
      <c r="K198" s="207" t="s">
        <v>1246</v>
      </c>
      <c r="L198" s="45"/>
      <c r="M198" s="212" t="s">
        <v>19</v>
      </c>
      <c r="N198" s="213" t="s">
        <v>40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149</v>
      </c>
      <c r="AT198" s="216" t="s">
        <v>144</v>
      </c>
      <c r="AU198" s="216" t="s">
        <v>79</v>
      </c>
      <c r="AY198" s="18" t="s">
        <v>142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77</v>
      </c>
      <c r="BK198" s="217">
        <f>ROUND(I198*H198,2)</f>
        <v>0</v>
      </c>
      <c r="BL198" s="18" t="s">
        <v>149</v>
      </c>
      <c r="BM198" s="216" t="s">
        <v>1526</v>
      </c>
    </row>
    <row r="199" s="13" customFormat="1">
      <c r="A199" s="13"/>
      <c r="B199" s="218"/>
      <c r="C199" s="219"/>
      <c r="D199" s="220" t="s">
        <v>151</v>
      </c>
      <c r="E199" s="221" t="s">
        <v>19</v>
      </c>
      <c r="F199" s="222" t="s">
        <v>1527</v>
      </c>
      <c r="G199" s="219"/>
      <c r="H199" s="223">
        <v>444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9" t="s">
        <v>151</v>
      </c>
      <c r="AU199" s="229" t="s">
        <v>79</v>
      </c>
      <c r="AV199" s="13" t="s">
        <v>79</v>
      </c>
      <c r="AW199" s="13" t="s">
        <v>31</v>
      </c>
      <c r="AX199" s="13" t="s">
        <v>77</v>
      </c>
      <c r="AY199" s="229" t="s">
        <v>142</v>
      </c>
    </row>
    <row r="200" s="2" customFormat="1">
      <c r="A200" s="39"/>
      <c r="B200" s="40"/>
      <c r="C200" s="205" t="s">
        <v>420</v>
      </c>
      <c r="D200" s="205" t="s">
        <v>144</v>
      </c>
      <c r="E200" s="206" t="s">
        <v>1528</v>
      </c>
      <c r="F200" s="207" t="s">
        <v>1529</v>
      </c>
      <c r="G200" s="208" t="s">
        <v>147</v>
      </c>
      <c r="H200" s="209">
        <v>50.049999999999997</v>
      </c>
      <c r="I200" s="210"/>
      <c r="J200" s="211">
        <f>ROUND(I200*H200,2)</f>
        <v>0</v>
      </c>
      <c r="K200" s="207" t="s">
        <v>148</v>
      </c>
      <c r="L200" s="45"/>
      <c r="M200" s="212" t="s">
        <v>19</v>
      </c>
      <c r="N200" s="213" t="s">
        <v>40</v>
      </c>
      <c r="O200" s="85"/>
      <c r="P200" s="214">
        <f>O200*H200</f>
        <v>0</v>
      </c>
      <c r="Q200" s="214">
        <v>0.61738999999999999</v>
      </c>
      <c r="R200" s="214">
        <f>Q200*H200</f>
        <v>30.900369499999996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149</v>
      </c>
      <c r="AT200" s="216" t="s">
        <v>144</v>
      </c>
      <c r="AU200" s="216" t="s">
        <v>79</v>
      </c>
      <c r="AY200" s="18" t="s">
        <v>142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77</v>
      </c>
      <c r="BK200" s="217">
        <f>ROUND(I200*H200,2)</f>
        <v>0</v>
      </c>
      <c r="BL200" s="18" t="s">
        <v>149</v>
      </c>
      <c r="BM200" s="216" t="s">
        <v>1530</v>
      </c>
    </row>
    <row r="201" s="13" customFormat="1">
      <c r="A201" s="13"/>
      <c r="B201" s="218"/>
      <c r="C201" s="219"/>
      <c r="D201" s="220" t="s">
        <v>151</v>
      </c>
      <c r="E201" s="221" t="s">
        <v>19</v>
      </c>
      <c r="F201" s="222" t="s">
        <v>1531</v>
      </c>
      <c r="G201" s="219"/>
      <c r="H201" s="223">
        <v>50.049999999999997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9" t="s">
        <v>151</v>
      </c>
      <c r="AU201" s="229" t="s">
        <v>79</v>
      </c>
      <c r="AV201" s="13" t="s">
        <v>79</v>
      </c>
      <c r="AW201" s="13" t="s">
        <v>31</v>
      </c>
      <c r="AX201" s="13" t="s">
        <v>77</v>
      </c>
      <c r="AY201" s="229" t="s">
        <v>142</v>
      </c>
    </row>
    <row r="202" s="12" customFormat="1" ht="22.8" customHeight="1">
      <c r="A202" s="12"/>
      <c r="B202" s="189"/>
      <c r="C202" s="190"/>
      <c r="D202" s="191" t="s">
        <v>68</v>
      </c>
      <c r="E202" s="203" t="s">
        <v>180</v>
      </c>
      <c r="F202" s="203" t="s">
        <v>295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SUM(P203:P208)</f>
        <v>0</v>
      </c>
      <c r="Q202" s="197"/>
      <c r="R202" s="198">
        <f>SUM(R203:R208)</f>
        <v>243.44329999999999</v>
      </c>
      <c r="S202" s="197"/>
      <c r="T202" s="199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0" t="s">
        <v>77</v>
      </c>
      <c r="AT202" s="201" t="s">
        <v>68</v>
      </c>
      <c r="AU202" s="201" t="s">
        <v>77</v>
      </c>
      <c r="AY202" s="200" t="s">
        <v>142</v>
      </c>
      <c r="BK202" s="202">
        <f>SUM(BK203:BK208)</f>
        <v>0</v>
      </c>
    </row>
    <row r="203" s="2" customFormat="1" ht="21.75" customHeight="1">
      <c r="A203" s="39"/>
      <c r="B203" s="40"/>
      <c r="C203" s="205" t="s">
        <v>424</v>
      </c>
      <c r="D203" s="205" t="s">
        <v>144</v>
      </c>
      <c r="E203" s="206" t="s">
        <v>1532</v>
      </c>
      <c r="F203" s="207" t="s">
        <v>1533</v>
      </c>
      <c r="G203" s="208" t="s">
        <v>147</v>
      </c>
      <c r="H203" s="209">
        <v>177.59999999999999</v>
      </c>
      <c r="I203" s="210"/>
      <c r="J203" s="211">
        <f>ROUND(I203*H203,2)</f>
        <v>0</v>
      </c>
      <c r="K203" s="207" t="s">
        <v>196</v>
      </c>
      <c r="L203" s="45"/>
      <c r="M203" s="212" t="s">
        <v>19</v>
      </c>
      <c r="N203" s="213" t="s">
        <v>40</v>
      </c>
      <c r="O203" s="85"/>
      <c r="P203" s="214">
        <f>O203*H203</f>
        <v>0</v>
      </c>
      <c r="Q203" s="214">
        <v>0.34499999999999997</v>
      </c>
      <c r="R203" s="214">
        <f>Q203*H203</f>
        <v>61.271999999999991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149</v>
      </c>
      <c r="AT203" s="216" t="s">
        <v>144</v>
      </c>
      <c r="AU203" s="216" t="s">
        <v>79</v>
      </c>
      <c r="AY203" s="18" t="s">
        <v>142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77</v>
      </c>
      <c r="BK203" s="217">
        <f>ROUND(I203*H203,2)</f>
        <v>0</v>
      </c>
      <c r="BL203" s="18" t="s">
        <v>149</v>
      </c>
      <c r="BM203" s="216" t="s">
        <v>1534</v>
      </c>
    </row>
    <row r="204" s="2" customFormat="1">
      <c r="A204" s="39"/>
      <c r="B204" s="40"/>
      <c r="C204" s="41"/>
      <c r="D204" s="220" t="s">
        <v>459</v>
      </c>
      <c r="E204" s="41"/>
      <c r="F204" s="261" t="s">
        <v>1535</v>
      </c>
      <c r="G204" s="41"/>
      <c r="H204" s="41"/>
      <c r="I204" s="262"/>
      <c r="J204" s="41"/>
      <c r="K204" s="41"/>
      <c r="L204" s="45"/>
      <c r="M204" s="263"/>
      <c r="N204" s="264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459</v>
      </c>
      <c r="AU204" s="18" t="s">
        <v>79</v>
      </c>
    </row>
    <row r="205" s="13" customFormat="1">
      <c r="A205" s="13"/>
      <c r="B205" s="218"/>
      <c r="C205" s="219"/>
      <c r="D205" s="220" t="s">
        <v>151</v>
      </c>
      <c r="E205" s="221" t="s">
        <v>19</v>
      </c>
      <c r="F205" s="222" t="s">
        <v>1523</v>
      </c>
      <c r="G205" s="219"/>
      <c r="H205" s="223">
        <v>177.59999999999999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9" t="s">
        <v>151</v>
      </c>
      <c r="AU205" s="229" t="s">
        <v>79</v>
      </c>
      <c r="AV205" s="13" t="s">
        <v>79</v>
      </c>
      <c r="AW205" s="13" t="s">
        <v>31</v>
      </c>
      <c r="AX205" s="13" t="s">
        <v>77</v>
      </c>
      <c r="AY205" s="229" t="s">
        <v>142</v>
      </c>
    </row>
    <row r="206" s="2" customFormat="1" ht="16.5" customHeight="1">
      <c r="A206" s="39"/>
      <c r="B206" s="40"/>
      <c r="C206" s="205" t="s">
        <v>428</v>
      </c>
      <c r="D206" s="205" t="s">
        <v>144</v>
      </c>
      <c r="E206" s="206" t="s">
        <v>1536</v>
      </c>
      <c r="F206" s="207" t="s">
        <v>1537</v>
      </c>
      <c r="G206" s="208" t="s">
        <v>147</v>
      </c>
      <c r="H206" s="209">
        <v>830</v>
      </c>
      <c r="I206" s="210"/>
      <c r="J206" s="211">
        <f>ROUND(I206*H206,2)</f>
        <v>0</v>
      </c>
      <c r="K206" s="207" t="s">
        <v>148</v>
      </c>
      <c r="L206" s="45"/>
      <c r="M206" s="212" t="s">
        <v>19</v>
      </c>
      <c r="N206" s="213" t="s">
        <v>40</v>
      </c>
      <c r="O206" s="85"/>
      <c r="P206" s="214">
        <f>O206*H206</f>
        <v>0</v>
      </c>
      <c r="Q206" s="214">
        <v>0.02111</v>
      </c>
      <c r="R206" s="214">
        <f>Q206*H206</f>
        <v>17.5213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149</v>
      </c>
      <c r="AT206" s="216" t="s">
        <v>144</v>
      </c>
      <c r="AU206" s="216" t="s">
        <v>79</v>
      </c>
      <c r="AY206" s="18" t="s">
        <v>142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77</v>
      </c>
      <c r="BK206" s="217">
        <f>ROUND(I206*H206,2)</f>
        <v>0</v>
      </c>
      <c r="BL206" s="18" t="s">
        <v>149</v>
      </c>
      <c r="BM206" s="216" t="s">
        <v>1538</v>
      </c>
    </row>
    <row r="207" s="13" customFormat="1">
      <c r="A207" s="13"/>
      <c r="B207" s="218"/>
      <c r="C207" s="219"/>
      <c r="D207" s="220" t="s">
        <v>151</v>
      </c>
      <c r="E207" s="221" t="s">
        <v>19</v>
      </c>
      <c r="F207" s="222" t="s">
        <v>1539</v>
      </c>
      <c r="G207" s="219"/>
      <c r="H207" s="223">
        <v>830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9" t="s">
        <v>151</v>
      </c>
      <c r="AU207" s="229" t="s">
        <v>79</v>
      </c>
      <c r="AV207" s="13" t="s">
        <v>79</v>
      </c>
      <c r="AW207" s="13" t="s">
        <v>31</v>
      </c>
      <c r="AX207" s="13" t="s">
        <v>77</v>
      </c>
      <c r="AY207" s="229" t="s">
        <v>142</v>
      </c>
    </row>
    <row r="208" s="2" customFormat="1" ht="16.5" customHeight="1">
      <c r="A208" s="39"/>
      <c r="B208" s="40"/>
      <c r="C208" s="241" t="s">
        <v>433</v>
      </c>
      <c r="D208" s="241" t="s">
        <v>223</v>
      </c>
      <c r="E208" s="242" t="s">
        <v>1540</v>
      </c>
      <c r="F208" s="243" t="s">
        <v>1541</v>
      </c>
      <c r="G208" s="244" t="s">
        <v>190</v>
      </c>
      <c r="H208" s="245">
        <v>164.65000000000001</v>
      </c>
      <c r="I208" s="246"/>
      <c r="J208" s="247">
        <f>ROUND(I208*H208,2)</f>
        <v>0</v>
      </c>
      <c r="K208" s="243" t="s">
        <v>148</v>
      </c>
      <c r="L208" s="248"/>
      <c r="M208" s="249" t="s">
        <v>19</v>
      </c>
      <c r="N208" s="250" t="s">
        <v>40</v>
      </c>
      <c r="O208" s="85"/>
      <c r="P208" s="214">
        <f>O208*H208</f>
        <v>0</v>
      </c>
      <c r="Q208" s="214">
        <v>1</v>
      </c>
      <c r="R208" s="214">
        <f>Q208*H208</f>
        <v>164.65000000000001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200</v>
      </c>
      <c r="AT208" s="216" t="s">
        <v>223</v>
      </c>
      <c r="AU208" s="216" t="s">
        <v>79</v>
      </c>
      <c r="AY208" s="18" t="s">
        <v>142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77</v>
      </c>
      <c r="BK208" s="217">
        <f>ROUND(I208*H208,2)</f>
        <v>0</v>
      </c>
      <c r="BL208" s="18" t="s">
        <v>149</v>
      </c>
      <c r="BM208" s="216" t="s">
        <v>1542</v>
      </c>
    </row>
    <row r="209" s="12" customFormat="1" ht="22.8" customHeight="1">
      <c r="A209" s="12"/>
      <c r="B209" s="189"/>
      <c r="C209" s="190"/>
      <c r="D209" s="191" t="s">
        <v>68</v>
      </c>
      <c r="E209" s="203" t="s">
        <v>527</v>
      </c>
      <c r="F209" s="203" t="s">
        <v>528</v>
      </c>
      <c r="G209" s="190"/>
      <c r="H209" s="190"/>
      <c r="I209" s="193"/>
      <c r="J209" s="204">
        <f>BK209</f>
        <v>0</v>
      </c>
      <c r="K209" s="190"/>
      <c r="L209" s="195"/>
      <c r="M209" s="196"/>
      <c r="N209" s="197"/>
      <c r="O209" s="197"/>
      <c r="P209" s="198">
        <f>P210</f>
        <v>0</v>
      </c>
      <c r="Q209" s="197"/>
      <c r="R209" s="198">
        <f>R210</f>
        <v>0</v>
      </c>
      <c r="S209" s="197"/>
      <c r="T209" s="199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0" t="s">
        <v>77</v>
      </c>
      <c r="AT209" s="201" t="s">
        <v>68</v>
      </c>
      <c r="AU209" s="201" t="s">
        <v>77</v>
      </c>
      <c r="AY209" s="200" t="s">
        <v>142</v>
      </c>
      <c r="BK209" s="202">
        <f>BK210</f>
        <v>0</v>
      </c>
    </row>
    <row r="210" s="2" customFormat="1" ht="21.75" customHeight="1">
      <c r="A210" s="39"/>
      <c r="B210" s="40"/>
      <c r="C210" s="205" t="s">
        <v>438</v>
      </c>
      <c r="D210" s="205" t="s">
        <v>144</v>
      </c>
      <c r="E210" s="206" t="s">
        <v>1543</v>
      </c>
      <c r="F210" s="207" t="s">
        <v>1544</v>
      </c>
      <c r="G210" s="208" t="s">
        <v>190</v>
      </c>
      <c r="H210" s="209">
        <v>1236.3679999999999</v>
      </c>
      <c r="I210" s="210"/>
      <c r="J210" s="211">
        <f>ROUND(I210*H210,2)</f>
        <v>0</v>
      </c>
      <c r="K210" s="207" t="s">
        <v>148</v>
      </c>
      <c r="L210" s="45"/>
      <c r="M210" s="268" t="s">
        <v>19</v>
      </c>
      <c r="N210" s="269" t="s">
        <v>40</v>
      </c>
      <c r="O210" s="270"/>
      <c r="P210" s="271">
        <f>O210*H210</f>
        <v>0</v>
      </c>
      <c r="Q210" s="271">
        <v>0</v>
      </c>
      <c r="R210" s="271">
        <f>Q210*H210</f>
        <v>0</v>
      </c>
      <c r="S210" s="271">
        <v>0</v>
      </c>
      <c r="T210" s="272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149</v>
      </c>
      <c r="AT210" s="216" t="s">
        <v>144</v>
      </c>
      <c r="AU210" s="216" t="s">
        <v>79</v>
      </c>
      <c r="AY210" s="18" t="s">
        <v>142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77</v>
      </c>
      <c r="BK210" s="217">
        <f>ROUND(I210*H210,2)</f>
        <v>0</v>
      </c>
      <c r="BL210" s="18" t="s">
        <v>149</v>
      </c>
      <c r="BM210" s="216" t="s">
        <v>1545</v>
      </c>
    </row>
    <row r="211" s="2" customFormat="1" ht="6.96" customHeight="1">
      <c r="A211" s="39"/>
      <c r="B211" s="60"/>
      <c r="C211" s="61"/>
      <c r="D211" s="61"/>
      <c r="E211" s="61"/>
      <c r="F211" s="61"/>
      <c r="G211" s="61"/>
      <c r="H211" s="61"/>
      <c r="I211" s="61"/>
      <c r="J211" s="61"/>
      <c r="K211" s="61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fPgquUiRZ3V1F68khSTuE1kpv+Ri7nlQtfj6cDnIEbPQ7yUvNFbaFIXZ37i4j5risRngNDVMimDfv5Z3rsWsTw==" hashValue="o4GQo8CL+wMsxqdHcOvg4b3U8GKzukJtYU55GOKEPlII2fS3gnmRHnQk4zrH0BaHdYazBR4MaQfl6VTcqEnuYA==" algorithmName="SHA-512" password="CC35"/>
  <autoFilter ref="C84:K21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98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VH uzel Vnorovy - křížení Baťova kanálu s Moravou_UPRAVA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1546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ROUND(J79,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ROUND((SUM(BE79:BE137)),  2)</f>
        <v>0</v>
      </c>
      <c r="G33" s="39"/>
      <c r="H33" s="39"/>
      <c r="I33" s="149">
        <v>0.20999999999999999</v>
      </c>
      <c r="J33" s="148">
        <f>ROUND(((SUM(BE79:BE137))*I33),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ROUND((SUM(BF79:BF137)),  2)</f>
        <v>0</v>
      </c>
      <c r="G34" s="39"/>
      <c r="H34" s="39"/>
      <c r="I34" s="149">
        <v>0.14999999999999999</v>
      </c>
      <c r="J34" s="148">
        <f>ROUND(((SUM(BF79:BF137))*I34),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ROUND((SUM(BG79:BG137)),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ROUND((SUM(BH79:BH137)),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ROUND((SUM(BI79:BI137)),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VH uzel Vnorovy - křížení Baťova kanálu s Moravou_UPRAVA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002b - ZTI Zázemí, přípojky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16. 3. 2021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103</v>
      </c>
      <c r="D57" s="163"/>
      <c r="E57" s="163"/>
      <c r="F57" s="163"/>
      <c r="G57" s="163"/>
      <c r="H57" s="163"/>
      <c r="I57" s="163"/>
      <c r="J57" s="164" t="s">
        <v>104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105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127</v>
      </c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1" t="str">
        <f>E7</f>
        <v>VH uzel Vnorovy - křížení Baťova kanálu s Moravou_UPRAVA</v>
      </c>
      <c r="F69" s="33"/>
      <c r="G69" s="33"/>
      <c r="H69" s="33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99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002b - ZTI Zázemí, přípojky</v>
      </c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 xml:space="preserve"> </v>
      </c>
      <c r="G73" s="41"/>
      <c r="H73" s="41"/>
      <c r="I73" s="33" t="s">
        <v>23</v>
      </c>
      <c r="J73" s="73" t="str">
        <f>IF(J12="","",J12)</f>
        <v>16. 3. 2021</v>
      </c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 xml:space="preserve"> </v>
      </c>
      <c r="G75" s="41"/>
      <c r="H75" s="41"/>
      <c r="I75" s="33" t="s">
        <v>30</v>
      </c>
      <c r="J75" s="37" t="str">
        <f>E21</f>
        <v xml:space="preserve"> 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28</v>
      </c>
      <c r="D76" s="41"/>
      <c r="E76" s="41"/>
      <c r="F76" s="28" t="str">
        <f>IF(E18="","",E18)</f>
        <v>Vyplň údaj</v>
      </c>
      <c r="G76" s="41"/>
      <c r="H76" s="41"/>
      <c r="I76" s="33" t="s">
        <v>32</v>
      </c>
      <c r="J76" s="37" t="str">
        <f>E24</f>
        <v xml:space="preserve"> 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8"/>
      <c r="B78" s="179"/>
      <c r="C78" s="180" t="s">
        <v>128</v>
      </c>
      <c r="D78" s="181" t="s">
        <v>54</v>
      </c>
      <c r="E78" s="181" t="s">
        <v>50</v>
      </c>
      <c r="F78" s="181" t="s">
        <v>51</v>
      </c>
      <c r="G78" s="181" t="s">
        <v>129</v>
      </c>
      <c r="H78" s="181" t="s">
        <v>130</v>
      </c>
      <c r="I78" s="181" t="s">
        <v>131</v>
      </c>
      <c r="J78" s="181" t="s">
        <v>104</v>
      </c>
      <c r="K78" s="182" t="s">
        <v>132</v>
      </c>
      <c r="L78" s="183"/>
      <c r="M78" s="93" t="s">
        <v>19</v>
      </c>
      <c r="N78" s="94" t="s">
        <v>39</v>
      </c>
      <c r="O78" s="94" t="s">
        <v>133</v>
      </c>
      <c r="P78" s="94" t="s">
        <v>134</v>
      </c>
      <c r="Q78" s="94" t="s">
        <v>135</v>
      </c>
      <c r="R78" s="94" t="s">
        <v>136</v>
      </c>
      <c r="S78" s="94" t="s">
        <v>137</v>
      </c>
      <c r="T78" s="95" t="s">
        <v>138</v>
      </c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</row>
    <row r="79" s="2" customFormat="1" ht="22.8" customHeight="1">
      <c r="A79" s="39"/>
      <c r="B79" s="40"/>
      <c r="C79" s="100" t="s">
        <v>139</v>
      </c>
      <c r="D79" s="41"/>
      <c r="E79" s="41"/>
      <c r="F79" s="41"/>
      <c r="G79" s="41"/>
      <c r="H79" s="41"/>
      <c r="I79" s="41"/>
      <c r="J79" s="184">
        <f>BK79</f>
        <v>0</v>
      </c>
      <c r="K79" s="41"/>
      <c r="L79" s="45"/>
      <c r="M79" s="96"/>
      <c r="N79" s="185"/>
      <c r="O79" s="97"/>
      <c r="P79" s="186">
        <f>SUM(P80:P137)</f>
        <v>0</v>
      </c>
      <c r="Q79" s="97"/>
      <c r="R79" s="186">
        <f>SUM(R80:R137)</f>
        <v>0</v>
      </c>
      <c r="S79" s="97"/>
      <c r="T79" s="187">
        <f>SUM(T80:T137)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68</v>
      </c>
      <c r="AU79" s="18" t="s">
        <v>105</v>
      </c>
      <c r="BK79" s="188">
        <f>SUM(BK80:BK137)</f>
        <v>0</v>
      </c>
    </row>
    <row r="80" s="2" customFormat="1" ht="21.75" customHeight="1">
      <c r="A80" s="39"/>
      <c r="B80" s="40"/>
      <c r="C80" s="205" t="s">
        <v>77</v>
      </c>
      <c r="D80" s="205" t="s">
        <v>144</v>
      </c>
      <c r="E80" s="206" t="s">
        <v>1547</v>
      </c>
      <c r="F80" s="207" t="s">
        <v>1548</v>
      </c>
      <c r="G80" s="208" t="s">
        <v>155</v>
      </c>
      <c r="H80" s="209">
        <v>20</v>
      </c>
      <c r="I80" s="210"/>
      <c r="J80" s="211">
        <f>ROUND(I80*H80,2)</f>
        <v>0</v>
      </c>
      <c r="K80" s="207" t="s">
        <v>19</v>
      </c>
      <c r="L80" s="45"/>
      <c r="M80" s="212" t="s">
        <v>19</v>
      </c>
      <c r="N80" s="213" t="s">
        <v>40</v>
      </c>
      <c r="O80" s="85"/>
      <c r="P80" s="214">
        <f>O80*H80</f>
        <v>0</v>
      </c>
      <c r="Q80" s="214">
        <v>0</v>
      </c>
      <c r="R80" s="214">
        <f>Q80*H80</f>
        <v>0</v>
      </c>
      <c r="S80" s="214">
        <v>0</v>
      </c>
      <c r="T80" s="215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6" t="s">
        <v>149</v>
      </c>
      <c r="AT80" s="216" t="s">
        <v>144</v>
      </c>
      <c r="AU80" s="216" t="s">
        <v>69</v>
      </c>
      <c r="AY80" s="18" t="s">
        <v>142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18" t="s">
        <v>77</v>
      </c>
      <c r="BK80" s="217">
        <f>ROUND(I80*H80,2)</f>
        <v>0</v>
      </c>
      <c r="BL80" s="18" t="s">
        <v>149</v>
      </c>
      <c r="BM80" s="216" t="s">
        <v>79</v>
      </c>
    </row>
    <row r="81" s="2" customFormat="1" ht="16.5" customHeight="1">
      <c r="A81" s="39"/>
      <c r="B81" s="40"/>
      <c r="C81" s="205" t="s">
        <v>79</v>
      </c>
      <c r="D81" s="205" t="s">
        <v>144</v>
      </c>
      <c r="E81" s="206" t="s">
        <v>1549</v>
      </c>
      <c r="F81" s="207" t="s">
        <v>1550</v>
      </c>
      <c r="G81" s="208" t="s">
        <v>155</v>
      </c>
      <c r="H81" s="209">
        <v>5</v>
      </c>
      <c r="I81" s="210"/>
      <c r="J81" s="211">
        <f>ROUND(I81*H81,2)</f>
        <v>0</v>
      </c>
      <c r="K81" s="207" t="s">
        <v>19</v>
      </c>
      <c r="L81" s="45"/>
      <c r="M81" s="212" t="s">
        <v>19</v>
      </c>
      <c r="N81" s="213" t="s">
        <v>40</v>
      </c>
      <c r="O81" s="85"/>
      <c r="P81" s="214">
        <f>O81*H81</f>
        <v>0</v>
      </c>
      <c r="Q81" s="214">
        <v>0</v>
      </c>
      <c r="R81" s="214">
        <f>Q81*H81</f>
        <v>0</v>
      </c>
      <c r="S81" s="214">
        <v>0</v>
      </c>
      <c r="T81" s="215">
        <f>S81*H81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R81" s="216" t="s">
        <v>149</v>
      </c>
      <c r="AT81" s="216" t="s">
        <v>144</v>
      </c>
      <c r="AU81" s="216" t="s">
        <v>69</v>
      </c>
      <c r="AY81" s="18" t="s">
        <v>142</v>
      </c>
      <c r="BE81" s="217">
        <f>IF(N81="základní",J81,0)</f>
        <v>0</v>
      </c>
      <c r="BF81" s="217">
        <f>IF(N81="snížená",J81,0)</f>
        <v>0</v>
      </c>
      <c r="BG81" s="217">
        <f>IF(N81="zákl. přenesená",J81,0)</f>
        <v>0</v>
      </c>
      <c r="BH81" s="217">
        <f>IF(N81="sníž. přenesená",J81,0)</f>
        <v>0</v>
      </c>
      <c r="BI81" s="217">
        <f>IF(N81="nulová",J81,0)</f>
        <v>0</v>
      </c>
      <c r="BJ81" s="18" t="s">
        <v>77</v>
      </c>
      <c r="BK81" s="217">
        <f>ROUND(I81*H81,2)</f>
        <v>0</v>
      </c>
      <c r="BL81" s="18" t="s">
        <v>149</v>
      </c>
      <c r="BM81" s="216" t="s">
        <v>149</v>
      </c>
    </row>
    <row r="82" s="2" customFormat="1" ht="16.5" customHeight="1">
      <c r="A82" s="39"/>
      <c r="B82" s="40"/>
      <c r="C82" s="205" t="s">
        <v>167</v>
      </c>
      <c r="D82" s="205" t="s">
        <v>144</v>
      </c>
      <c r="E82" s="206" t="s">
        <v>1551</v>
      </c>
      <c r="F82" s="207" t="s">
        <v>1552</v>
      </c>
      <c r="G82" s="208" t="s">
        <v>249</v>
      </c>
      <c r="H82" s="209">
        <v>6</v>
      </c>
      <c r="I82" s="210"/>
      <c r="J82" s="211">
        <f>ROUND(I82*H82,2)</f>
        <v>0</v>
      </c>
      <c r="K82" s="207" t="s">
        <v>19</v>
      </c>
      <c r="L82" s="45"/>
      <c r="M82" s="212" t="s">
        <v>19</v>
      </c>
      <c r="N82" s="213" t="s">
        <v>40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149</v>
      </c>
      <c r="AT82" s="216" t="s">
        <v>144</v>
      </c>
      <c r="AU82" s="216" t="s">
        <v>69</v>
      </c>
      <c r="AY82" s="18" t="s">
        <v>142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77</v>
      </c>
      <c r="BK82" s="217">
        <f>ROUND(I82*H82,2)</f>
        <v>0</v>
      </c>
      <c r="BL82" s="18" t="s">
        <v>149</v>
      </c>
      <c r="BM82" s="216" t="s">
        <v>187</v>
      </c>
    </row>
    <row r="83" s="2" customFormat="1" ht="16.5" customHeight="1">
      <c r="A83" s="39"/>
      <c r="B83" s="40"/>
      <c r="C83" s="205" t="s">
        <v>149</v>
      </c>
      <c r="D83" s="205" t="s">
        <v>144</v>
      </c>
      <c r="E83" s="206" t="s">
        <v>1553</v>
      </c>
      <c r="F83" s="207" t="s">
        <v>1554</v>
      </c>
      <c r="G83" s="208" t="s">
        <v>249</v>
      </c>
      <c r="H83" s="209">
        <v>6</v>
      </c>
      <c r="I83" s="210"/>
      <c r="J83" s="211">
        <f>ROUND(I83*H83,2)</f>
        <v>0</v>
      </c>
      <c r="K83" s="207" t="s">
        <v>19</v>
      </c>
      <c r="L83" s="45"/>
      <c r="M83" s="212" t="s">
        <v>19</v>
      </c>
      <c r="N83" s="213" t="s">
        <v>40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6" t="s">
        <v>149</v>
      </c>
      <c r="AT83" s="216" t="s">
        <v>144</v>
      </c>
      <c r="AU83" s="216" t="s">
        <v>69</v>
      </c>
      <c r="AY83" s="18" t="s">
        <v>142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8" t="s">
        <v>77</v>
      </c>
      <c r="BK83" s="217">
        <f>ROUND(I83*H83,2)</f>
        <v>0</v>
      </c>
      <c r="BL83" s="18" t="s">
        <v>149</v>
      </c>
      <c r="BM83" s="216" t="s">
        <v>200</v>
      </c>
    </row>
    <row r="84" s="2" customFormat="1" ht="21.75" customHeight="1">
      <c r="A84" s="39"/>
      <c r="B84" s="40"/>
      <c r="C84" s="205" t="s">
        <v>180</v>
      </c>
      <c r="D84" s="205" t="s">
        <v>144</v>
      </c>
      <c r="E84" s="206" t="s">
        <v>1555</v>
      </c>
      <c r="F84" s="207" t="s">
        <v>1556</v>
      </c>
      <c r="G84" s="208" t="s">
        <v>226</v>
      </c>
      <c r="H84" s="209">
        <v>1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40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149</v>
      </c>
      <c r="AT84" s="216" t="s">
        <v>144</v>
      </c>
      <c r="AU84" s="216" t="s">
        <v>69</v>
      </c>
      <c r="AY84" s="18" t="s">
        <v>142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77</v>
      </c>
      <c r="BK84" s="217">
        <f>ROUND(I84*H84,2)</f>
        <v>0</v>
      </c>
      <c r="BL84" s="18" t="s">
        <v>149</v>
      </c>
      <c r="BM84" s="216" t="s">
        <v>211</v>
      </c>
    </row>
    <row r="85" s="2" customFormat="1" ht="16.5" customHeight="1">
      <c r="A85" s="39"/>
      <c r="B85" s="40"/>
      <c r="C85" s="205" t="s">
        <v>187</v>
      </c>
      <c r="D85" s="205" t="s">
        <v>144</v>
      </c>
      <c r="E85" s="206" t="s">
        <v>1557</v>
      </c>
      <c r="F85" s="207" t="s">
        <v>1558</v>
      </c>
      <c r="G85" s="208" t="s">
        <v>1559</v>
      </c>
      <c r="H85" s="209">
        <v>18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40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149</v>
      </c>
      <c r="AT85" s="216" t="s">
        <v>144</v>
      </c>
      <c r="AU85" s="216" t="s">
        <v>69</v>
      </c>
      <c r="AY85" s="18" t="s">
        <v>142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77</v>
      </c>
      <c r="BK85" s="217">
        <f>ROUND(I85*H85,2)</f>
        <v>0</v>
      </c>
      <c r="BL85" s="18" t="s">
        <v>149</v>
      </c>
      <c r="BM85" s="216" t="s">
        <v>222</v>
      </c>
    </row>
    <row r="86" s="2" customFormat="1" ht="16.5" customHeight="1">
      <c r="A86" s="39"/>
      <c r="B86" s="40"/>
      <c r="C86" s="205" t="s">
        <v>193</v>
      </c>
      <c r="D86" s="205" t="s">
        <v>144</v>
      </c>
      <c r="E86" s="206" t="s">
        <v>1560</v>
      </c>
      <c r="F86" s="207" t="s">
        <v>1561</v>
      </c>
      <c r="G86" s="208" t="s">
        <v>249</v>
      </c>
      <c r="H86" s="209">
        <v>95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40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149</v>
      </c>
      <c r="AT86" s="216" t="s">
        <v>144</v>
      </c>
      <c r="AU86" s="216" t="s">
        <v>69</v>
      </c>
      <c r="AY86" s="18" t="s">
        <v>142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77</v>
      </c>
      <c r="BK86" s="217">
        <f>ROUND(I86*H86,2)</f>
        <v>0</v>
      </c>
      <c r="BL86" s="18" t="s">
        <v>149</v>
      </c>
      <c r="BM86" s="216" t="s">
        <v>238</v>
      </c>
    </row>
    <row r="87" s="2" customFormat="1" ht="16.5" customHeight="1">
      <c r="A87" s="39"/>
      <c r="B87" s="40"/>
      <c r="C87" s="205" t="s">
        <v>200</v>
      </c>
      <c r="D87" s="205" t="s">
        <v>144</v>
      </c>
      <c r="E87" s="206" t="s">
        <v>1562</v>
      </c>
      <c r="F87" s="207" t="s">
        <v>1563</v>
      </c>
      <c r="G87" s="208" t="s">
        <v>249</v>
      </c>
      <c r="H87" s="209">
        <v>95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40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149</v>
      </c>
      <c r="AT87" s="216" t="s">
        <v>144</v>
      </c>
      <c r="AU87" s="216" t="s">
        <v>69</v>
      </c>
      <c r="AY87" s="18" t="s">
        <v>142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77</v>
      </c>
      <c r="BK87" s="217">
        <f>ROUND(I87*H87,2)</f>
        <v>0</v>
      </c>
      <c r="BL87" s="18" t="s">
        <v>149</v>
      </c>
      <c r="BM87" s="216" t="s">
        <v>246</v>
      </c>
    </row>
    <row r="88" s="2" customFormat="1" ht="16.5" customHeight="1">
      <c r="A88" s="39"/>
      <c r="B88" s="40"/>
      <c r="C88" s="205" t="s">
        <v>207</v>
      </c>
      <c r="D88" s="205" t="s">
        <v>144</v>
      </c>
      <c r="E88" s="206" t="s">
        <v>1564</v>
      </c>
      <c r="F88" s="207" t="s">
        <v>1565</v>
      </c>
      <c r="G88" s="208" t="s">
        <v>249</v>
      </c>
      <c r="H88" s="209">
        <v>95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40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149</v>
      </c>
      <c r="AT88" s="216" t="s">
        <v>144</v>
      </c>
      <c r="AU88" s="216" t="s">
        <v>69</v>
      </c>
      <c r="AY88" s="18" t="s">
        <v>142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77</v>
      </c>
      <c r="BK88" s="217">
        <f>ROUND(I88*H88,2)</f>
        <v>0</v>
      </c>
      <c r="BL88" s="18" t="s">
        <v>149</v>
      </c>
      <c r="BM88" s="216" t="s">
        <v>258</v>
      </c>
    </row>
    <row r="89" s="2" customFormat="1" ht="16.5" customHeight="1">
      <c r="A89" s="39"/>
      <c r="B89" s="40"/>
      <c r="C89" s="205" t="s">
        <v>211</v>
      </c>
      <c r="D89" s="205" t="s">
        <v>144</v>
      </c>
      <c r="E89" s="206" t="s">
        <v>1566</v>
      </c>
      <c r="F89" s="207" t="s">
        <v>1567</v>
      </c>
      <c r="G89" s="208" t="s">
        <v>190</v>
      </c>
      <c r="H89" s="209">
        <v>1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40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149</v>
      </c>
      <c r="AT89" s="216" t="s">
        <v>144</v>
      </c>
      <c r="AU89" s="216" t="s">
        <v>69</v>
      </c>
      <c r="AY89" s="18" t="s">
        <v>142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77</v>
      </c>
      <c r="BK89" s="217">
        <f>ROUND(I89*H89,2)</f>
        <v>0</v>
      </c>
      <c r="BL89" s="18" t="s">
        <v>149</v>
      </c>
      <c r="BM89" s="216" t="s">
        <v>270</v>
      </c>
    </row>
    <row r="90" s="2" customFormat="1" ht="16.5" customHeight="1">
      <c r="A90" s="39"/>
      <c r="B90" s="40"/>
      <c r="C90" s="205" t="s">
        <v>217</v>
      </c>
      <c r="D90" s="205" t="s">
        <v>144</v>
      </c>
      <c r="E90" s="206" t="s">
        <v>1568</v>
      </c>
      <c r="F90" s="207" t="s">
        <v>1569</v>
      </c>
      <c r="G90" s="208" t="s">
        <v>249</v>
      </c>
      <c r="H90" s="209">
        <v>128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40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149</v>
      </c>
      <c r="AT90" s="216" t="s">
        <v>144</v>
      </c>
      <c r="AU90" s="216" t="s">
        <v>69</v>
      </c>
      <c r="AY90" s="18" t="s">
        <v>142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77</v>
      </c>
      <c r="BK90" s="217">
        <f>ROUND(I90*H90,2)</f>
        <v>0</v>
      </c>
      <c r="BL90" s="18" t="s">
        <v>149</v>
      </c>
      <c r="BM90" s="216" t="s">
        <v>279</v>
      </c>
    </row>
    <row r="91" s="2" customFormat="1" ht="16.5" customHeight="1">
      <c r="A91" s="39"/>
      <c r="B91" s="40"/>
      <c r="C91" s="205" t="s">
        <v>222</v>
      </c>
      <c r="D91" s="205" t="s">
        <v>144</v>
      </c>
      <c r="E91" s="206" t="s">
        <v>1570</v>
      </c>
      <c r="F91" s="207" t="s">
        <v>1571</v>
      </c>
      <c r="G91" s="208" t="s">
        <v>249</v>
      </c>
      <c r="H91" s="209">
        <v>4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40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149</v>
      </c>
      <c r="AT91" s="216" t="s">
        <v>144</v>
      </c>
      <c r="AU91" s="216" t="s">
        <v>69</v>
      </c>
      <c r="AY91" s="18" t="s">
        <v>142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77</v>
      </c>
      <c r="BK91" s="217">
        <f>ROUND(I91*H91,2)</f>
        <v>0</v>
      </c>
      <c r="BL91" s="18" t="s">
        <v>149</v>
      </c>
      <c r="BM91" s="216" t="s">
        <v>289</v>
      </c>
    </row>
    <row r="92" s="2" customFormat="1" ht="16.5" customHeight="1">
      <c r="A92" s="39"/>
      <c r="B92" s="40"/>
      <c r="C92" s="205" t="s">
        <v>228</v>
      </c>
      <c r="D92" s="205" t="s">
        <v>144</v>
      </c>
      <c r="E92" s="206" t="s">
        <v>1572</v>
      </c>
      <c r="F92" s="207" t="s">
        <v>1573</v>
      </c>
      <c r="G92" s="208" t="s">
        <v>249</v>
      </c>
      <c r="H92" s="209">
        <v>6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40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149</v>
      </c>
      <c r="AT92" s="216" t="s">
        <v>144</v>
      </c>
      <c r="AU92" s="216" t="s">
        <v>69</v>
      </c>
      <c r="AY92" s="18" t="s">
        <v>142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77</v>
      </c>
      <c r="BK92" s="217">
        <f>ROUND(I92*H92,2)</f>
        <v>0</v>
      </c>
      <c r="BL92" s="18" t="s">
        <v>149</v>
      </c>
      <c r="BM92" s="216" t="s">
        <v>300</v>
      </c>
    </row>
    <row r="93" s="2" customFormat="1" ht="16.5" customHeight="1">
      <c r="A93" s="39"/>
      <c r="B93" s="40"/>
      <c r="C93" s="205" t="s">
        <v>238</v>
      </c>
      <c r="D93" s="205" t="s">
        <v>144</v>
      </c>
      <c r="E93" s="206" t="s">
        <v>1574</v>
      </c>
      <c r="F93" s="207" t="s">
        <v>1575</v>
      </c>
      <c r="G93" s="208" t="s">
        <v>249</v>
      </c>
      <c r="H93" s="209">
        <v>2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40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149</v>
      </c>
      <c r="AT93" s="216" t="s">
        <v>144</v>
      </c>
      <c r="AU93" s="216" t="s">
        <v>69</v>
      </c>
      <c r="AY93" s="18" t="s">
        <v>142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77</v>
      </c>
      <c r="BK93" s="217">
        <f>ROUND(I93*H93,2)</f>
        <v>0</v>
      </c>
      <c r="BL93" s="18" t="s">
        <v>149</v>
      </c>
      <c r="BM93" s="216" t="s">
        <v>314</v>
      </c>
    </row>
    <row r="94" s="2" customFormat="1" ht="16.5" customHeight="1">
      <c r="A94" s="39"/>
      <c r="B94" s="40"/>
      <c r="C94" s="205" t="s">
        <v>8</v>
      </c>
      <c r="D94" s="205" t="s">
        <v>144</v>
      </c>
      <c r="E94" s="206" t="s">
        <v>1576</v>
      </c>
      <c r="F94" s="207" t="s">
        <v>1577</v>
      </c>
      <c r="G94" s="208" t="s">
        <v>249</v>
      </c>
      <c r="H94" s="209">
        <v>3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40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149</v>
      </c>
      <c r="AT94" s="216" t="s">
        <v>144</v>
      </c>
      <c r="AU94" s="216" t="s">
        <v>69</v>
      </c>
      <c r="AY94" s="18" t="s">
        <v>142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77</v>
      </c>
      <c r="BK94" s="217">
        <f>ROUND(I94*H94,2)</f>
        <v>0</v>
      </c>
      <c r="BL94" s="18" t="s">
        <v>149</v>
      </c>
      <c r="BM94" s="216" t="s">
        <v>335</v>
      </c>
    </row>
    <row r="95" s="2" customFormat="1" ht="16.5" customHeight="1">
      <c r="A95" s="39"/>
      <c r="B95" s="40"/>
      <c r="C95" s="205" t="s">
        <v>246</v>
      </c>
      <c r="D95" s="205" t="s">
        <v>144</v>
      </c>
      <c r="E95" s="206" t="s">
        <v>1578</v>
      </c>
      <c r="F95" s="207" t="s">
        <v>1579</v>
      </c>
      <c r="G95" s="208" t="s">
        <v>249</v>
      </c>
      <c r="H95" s="209">
        <v>4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40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149</v>
      </c>
      <c r="AT95" s="216" t="s">
        <v>144</v>
      </c>
      <c r="AU95" s="216" t="s">
        <v>69</v>
      </c>
      <c r="AY95" s="18" t="s">
        <v>142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77</v>
      </c>
      <c r="BK95" s="217">
        <f>ROUND(I95*H95,2)</f>
        <v>0</v>
      </c>
      <c r="BL95" s="18" t="s">
        <v>149</v>
      </c>
      <c r="BM95" s="216" t="s">
        <v>344</v>
      </c>
    </row>
    <row r="96" s="2" customFormat="1" ht="16.5" customHeight="1">
      <c r="A96" s="39"/>
      <c r="B96" s="40"/>
      <c r="C96" s="205" t="s">
        <v>252</v>
      </c>
      <c r="D96" s="205" t="s">
        <v>144</v>
      </c>
      <c r="E96" s="206" t="s">
        <v>1580</v>
      </c>
      <c r="F96" s="207" t="s">
        <v>1581</v>
      </c>
      <c r="G96" s="208" t="s">
        <v>249</v>
      </c>
      <c r="H96" s="209">
        <v>1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149</v>
      </c>
      <c r="AT96" s="216" t="s">
        <v>144</v>
      </c>
      <c r="AU96" s="216" t="s">
        <v>69</v>
      </c>
      <c r="AY96" s="18" t="s">
        <v>142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77</v>
      </c>
      <c r="BK96" s="217">
        <f>ROUND(I96*H96,2)</f>
        <v>0</v>
      </c>
      <c r="BL96" s="18" t="s">
        <v>149</v>
      </c>
      <c r="BM96" s="216" t="s">
        <v>354</v>
      </c>
    </row>
    <row r="97" s="2" customFormat="1" ht="16.5" customHeight="1">
      <c r="A97" s="39"/>
      <c r="B97" s="40"/>
      <c r="C97" s="205" t="s">
        <v>258</v>
      </c>
      <c r="D97" s="205" t="s">
        <v>144</v>
      </c>
      <c r="E97" s="206" t="s">
        <v>1582</v>
      </c>
      <c r="F97" s="207" t="s">
        <v>1583</v>
      </c>
      <c r="G97" s="208" t="s">
        <v>249</v>
      </c>
      <c r="H97" s="209">
        <v>13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40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149</v>
      </c>
      <c r="AT97" s="216" t="s">
        <v>144</v>
      </c>
      <c r="AU97" s="216" t="s">
        <v>69</v>
      </c>
      <c r="AY97" s="18" t="s">
        <v>142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77</v>
      </c>
      <c r="BK97" s="217">
        <f>ROUND(I97*H97,2)</f>
        <v>0</v>
      </c>
      <c r="BL97" s="18" t="s">
        <v>149</v>
      </c>
      <c r="BM97" s="216" t="s">
        <v>366</v>
      </c>
    </row>
    <row r="98" s="2" customFormat="1" ht="16.5" customHeight="1">
      <c r="A98" s="39"/>
      <c r="B98" s="40"/>
      <c r="C98" s="205" t="s">
        <v>263</v>
      </c>
      <c r="D98" s="205" t="s">
        <v>144</v>
      </c>
      <c r="E98" s="206" t="s">
        <v>1584</v>
      </c>
      <c r="F98" s="207" t="s">
        <v>1585</v>
      </c>
      <c r="G98" s="208" t="s">
        <v>249</v>
      </c>
      <c r="H98" s="209">
        <v>15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40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149</v>
      </c>
      <c r="AT98" s="216" t="s">
        <v>144</v>
      </c>
      <c r="AU98" s="216" t="s">
        <v>69</v>
      </c>
      <c r="AY98" s="18" t="s">
        <v>142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77</v>
      </c>
      <c r="BK98" s="217">
        <f>ROUND(I98*H98,2)</f>
        <v>0</v>
      </c>
      <c r="BL98" s="18" t="s">
        <v>149</v>
      </c>
      <c r="BM98" s="216" t="s">
        <v>378</v>
      </c>
    </row>
    <row r="99" s="2" customFormat="1" ht="16.5" customHeight="1">
      <c r="A99" s="39"/>
      <c r="B99" s="40"/>
      <c r="C99" s="205" t="s">
        <v>270</v>
      </c>
      <c r="D99" s="205" t="s">
        <v>144</v>
      </c>
      <c r="E99" s="206" t="s">
        <v>1586</v>
      </c>
      <c r="F99" s="207" t="s">
        <v>1587</v>
      </c>
      <c r="G99" s="208" t="s">
        <v>190</v>
      </c>
      <c r="H99" s="209">
        <v>1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40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149</v>
      </c>
      <c r="AT99" s="216" t="s">
        <v>144</v>
      </c>
      <c r="AU99" s="216" t="s">
        <v>69</v>
      </c>
      <c r="AY99" s="18" t="s">
        <v>142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77</v>
      </c>
      <c r="BK99" s="217">
        <f>ROUND(I99*H99,2)</f>
        <v>0</v>
      </c>
      <c r="BL99" s="18" t="s">
        <v>149</v>
      </c>
      <c r="BM99" s="216" t="s">
        <v>389</v>
      </c>
    </row>
    <row r="100" s="2" customFormat="1" ht="16.5" customHeight="1">
      <c r="A100" s="39"/>
      <c r="B100" s="40"/>
      <c r="C100" s="205" t="s">
        <v>7</v>
      </c>
      <c r="D100" s="205" t="s">
        <v>144</v>
      </c>
      <c r="E100" s="206" t="s">
        <v>1588</v>
      </c>
      <c r="F100" s="207" t="s">
        <v>1589</v>
      </c>
      <c r="G100" s="208" t="s">
        <v>249</v>
      </c>
      <c r="H100" s="209">
        <v>83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40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149</v>
      </c>
      <c r="AT100" s="216" t="s">
        <v>144</v>
      </c>
      <c r="AU100" s="216" t="s">
        <v>69</v>
      </c>
      <c r="AY100" s="18" t="s">
        <v>142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77</v>
      </c>
      <c r="BK100" s="217">
        <f>ROUND(I100*H100,2)</f>
        <v>0</v>
      </c>
      <c r="BL100" s="18" t="s">
        <v>149</v>
      </c>
      <c r="BM100" s="216" t="s">
        <v>401</v>
      </c>
    </row>
    <row r="101" s="2" customFormat="1" ht="16.5" customHeight="1">
      <c r="A101" s="39"/>
      <c r="B101" s="40"/>
      <c r="C101" s="205" t="s">
        <v>279</v>
      </c>
      <c r="D101" s="205" t="s">
        <v>144</v>
      </c>
      <c r="E101" s="206" t="s">
        <v>1590</v>
      </c>
      <c r="F101" s="207" t="s">
        <v>1591</v>
      </c>
      <c r="G101" s="208" t="s">
        <v>249</v>
      </c>
      <c r="H101" s="209">
        <v>83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40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149</v>
      </c>
      <c r="AT101" s="216" t="s">
        <v>144</v>
      </c>
      <c r="AU101" s="216" t="s">
        <v>69</v>
      </c>
      <c r="AY101" s="18" t="s">
        <v>142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77</v>
      </c>
      <c r="BK101" s="217">
        <f>ROUND(I101*H101,2)</f>
        <v>0</v>
      </c>
      <c r="BL101" s="18" t="s">
        <v>149</v>
      </c>
      <c r="BM101" s="216" t="s">
        <v>411</v>
      </c>
    </row>
    <row r="102" s="2" customFormat="1" ht="16.5" customHeight="1">
      <c r="A102" s="39"/>
      <c r="B102" s="40"/>
      <c r="C102" s="205" t="s">
        <v>284</v>
      </c>
      <c r="D102" s="205" t="s">
        <v>144</v>
      </c>
      <c r="E102" s="206" t="s">
        <v>1592</v>
      </c>
      <c r="F102" s="207" t="s">
        <v>1593</v>
      </c>
      <c r="G102" s="208" t="s">
        <v>226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40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149</v>
      </c>
      <c r="AT102" s="216" t="s">
        <v>144</v>
      </c>
      <c r="AU102" s="216" t="s">
        <v>69</v>
      </c>
      <c r="AY102" s="18" t="s">
        <v>142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77</v>
      </c>
      <c r="BK102" s="217">
        <f>ROUND(I102*H102,2)</f>
        <v>0</v>
      </c>
      <c r="BL102" s="18" t="s">
        <v>149</v>
      </c>
      <c r="BM102" s="216" t="s">
        <v>420</v>
      </c>
    </row>
    <row r="103" s="2" customFormat="1" ht="16.5" customHeight="1">
      <c r="A103" s="39"/>
      <c r="B103" s="40"/>
      <c r="C103" s="205" t="s">
        <v>289</v>
      </c>
      <c r="D103" s="205" t="s">
        <v>144</v>
      </c>
      <c r="E103" s="206" t="s">
        <v>1594</v>
      </c>
      <c r="F103" s="207" t="s">
        <v>1595</v>
      </c>
      <c r="G103" s="208" t="s">
        <v>226</v>
      </c>
      <c r="H103" s="209">
        <v>8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40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149</v>
      </c>
      <c r="AT103" s="216" t="s">
        <v>144</v>
      </c>
      <c r="AU103" s="216" t="s">
        <v>69</v>
      </c>
      <c r="AY103" s="18" t="s">
        <v>142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77</v>
      </c>
      <c r="BK103" s="217">
        <f>ROUND(I103*H103,2)</f>
        <v>0</v>
      </c>
      <c r="BL103" s="18" t="s">
        <v>149</v>
      </c>
      <c r="BM103" s="216" t="s">
        <v>428</v>
      </c>
    </row>
    <row r="104" s="2" customFormat="1" ht="16.5" customHeight="1">
      <c r="A104" s="39"/>
      <c r="B104" s="40"/>
      <c r="C104" s="205" t="s">
        <v>296</v>
      </c>
      <c r="D104" s="205" t="s">
        <v>144</v>
      </c>
      <c r="E104" s="206" t="s">
        <v>1596</v>
      </c>
      <c r="F104" s="207" t="s">
        <v>1597</v>
      </c>
      <c r="G104" s="208" t="s">
        <v>226</v>
      </c>
      <c r="H104" s="209">
        <v>8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40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149</v>
      </c>
      <c r="AT104" s="216" t="s">
        <v>144</v>
      </c>
      <c r="AU104" s="216" t="s">
        <v>69</v>
      </c>
      <c r="AY104" s="18" t="s">
        <v>142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77</v>
      </c>
      <c r="BK104" s="217">
        <f>ROUND(I104*H104,2)</f>
        <v>0</v>
      </c>
      <c r="BL104" s="18" t="s">
        <v>149</v>
      </c>
      <c r="BM104" s="216" t="s">
        <v>438</v>
      </c>
    </row>
    <row r="105" s="2" customFormat="1" ht="16.5" customHeight="1">
      <c r="A105" s="39"/>
      <c r="B105" s="40"/>
      <c r="C105" s="205" t="s">
        <v>300</v>
      </c>
      <c r="D105" s="205" t="s">
        <v>144</v>
      </c>
      <c r="E105" s="206" t="s">
        <v>1598</v>
      </c>
      <c r="F105" s="207" t="s">
        <v>1599</v>
      </c>
      <c r="G105" s="208" t="s">
        <v>226</v>
      </c>
      <c r="H105" s="209">
        <v>4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40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149</v>
      </c>
      <c r="AT105" s="216" t="s">
        <v>144</v>
      </c>
      <c r="AU105" s="216" t="s">
        <v>69</v>
      </c>
      <c r="AY105" s="18" t="s">
        <v>142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77</v>
      </c>
      <c r="BK105" s="217">
        <f>ROUND(I105*H105,2)</f>
        <v>0</v>
      </c>
      <c r="BL105" s="18" t="s">
        <v>149</v>
      </c>
      <c r="BM105" s="216" t="s">
        <v>447</v>
      </c>
    </row>
    <row r="106" s="2" customFormat="1" ht="16.5" customHeight="1">
      <c r="A106" s="39"/>
      <c r="B106" s="40"/>
      <c r="C106" s="205" t="s">
        <v>306</v>
      </c>
      <c r="D106" s="205" t="s">
        <v>144</v>
      </c>
      <c r="E106" s="206" t="s">
        <v>1600</v>
      </c>
      <c r="F106" s="207" t="s">
        <v>1601</v>
      </c>
      <c r="G106" s="208" t="s">
        <v>226</v>
      </c>
      <c r="H106" s="209">
        <v>4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40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149</v>
      </c>
      <c r="AT106" s="216" t="s">
        <v>144</v>
      </c>
      <c r="AU106" s="216" t="s">
        <v>69</v>
      </c>
      <c r="AY106" s="18" t="s">
        <v>142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77</v>
      </c>
      <c r="BK106" s="217">
        <f>ROUND(I106*H106,2)</f>
        <v>0</v>
      </c>
      <c r="BL106" s="18" t="s">
        <v>149</v>
      </c>
      <c r="BM106" s="216" t="s">
        <v>455</v>
      </c>
    </row>
    <row r="107" s="2" customFormat="1" ht="16.5" customHeight="1">
      <c r="A107" s="39"/>
      <c r="B107" s="40"/>
      <c r="C107" s="205" t="s">
        <v>314</v>
      </c>
      <c r="D107" s="205" t="s">
        <v>144</v>
      </c>
      <c r="E107" s="206" t="s">
        <v>1602</v>
      </c>
      <c r="F107" s="207" t="s">
        <v>1603</v>
      </c>
      <c r="G107" s="208" t="s">
        <v>226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40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149</v>
      </c>
      <c r="AT107" s="216" t="s">
        <v>144</v>
      </c>
      <c r="AU107" s="216" t="s">
        <v>69</v>
      </c>
      <c r="AY107" s="18" t="s">
        <v>142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77</v>
      </c>
      <c r="BK107" s="217">
        <f>ROUND(I107*H107,2)</f>
        <v>0</v>
      </c>
      <c r="BL107" s="18" t="s">
        <v>149</v>
      </c>
      <c r="BM107" s="216" t="s">
        <v>465</v>
      </c>
    </row>
    <row r="108" s="2" customFormat="1" ht="16.5" customHeight="1">
      <c r="A108" s="39"/>
      <c r="B108" s="40"/>
      <c r="C108" s="205" t="s">
        <v>320</v>
      </c>
      <c r="D108" s="205" t="s">
        <v>144</v>
      </c>
      <c r="E108" s="206" t="s">
        <v>1604</v>
      </c>
      <c r="F108" s="207" t="s">
        <v>1605</v>
      </c>
      <c r="G108" s="208" t="s">
        <v>249</v>
      </c>
      <c r="H108" s="209">
        <v>83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40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149</v>
      </c>
      <c r="AT108" s="216" t="s">
        <v>144</v>
      </c>
      <c r="AU108" s="216" t="s">
        <v>69</v>
      </c>
      <c r="AY108" s="18" t="s">
        <v>142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77</v>
      </c>
      <c r="BK108" s="217">
        <f>ROUND(I108*H108,2)</f>
        <v>0</v>
      </c>
      <c r="BL108" s="18" t="s">
        <v>149</v>
      </c>
      <c r="BM108" s="216" t="s">
        <v>473</v>
      </c>
    </row>
    <row r="109" s="2" customFormat="1" ht="16.5" customHeight="1">
      <c r="A109" s="39"/>
      <c r="B109" s="40"/>
      <c r="C109" s="205" t="s">
        <v>335</v>
      </c>
      <c r="D109" s="205" t="s">
        <v>144</v>
      </c>
      <c r="E109" s="206" t="s">
        <v>1606</v>
      </c>
      <c r="F109" s="207" t="s">
        <v>1607</v>
      </c>
      <c r="G109" s="208" t="s">
        <v>249</v>
      </c>
      <c r="H109" s="209">
        <v>20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40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149</v>
      </c>
      <c r="AT109" s="216" t="s">
        <v>144</v>
      </c>
      <c r="AU109" s="216" t="s">
        <v>69</v>
      </c>
      <c r="AY109" s="18" t="s">
        <v>142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77</v>
      </c>
      <c r="BK109" s="217">
        <f>ROUND(I109*H109,2)</f>
        <v>0</v>
      </c>
      <c r="BL109" s="18" t="s">
        <v>149</v>
      </c>
      <c r="BM109" s="216" t="s">
        <v>482</v>
      </c>
    </row>
    <row r="110" s="2" customFormat="1" ht="16.5" customHeight="1">
      <c r="A110" s="39"/>
      <c r="B110" s="40"/>
      <c r="C110" s="205" t="s">
        <v>339</v>
      </c>
      <c r="D110" s="205" t="s">
        <v>144</v>
      </c>
      <c r="E110" s="206" t="s">
        <v>1608</v>
      </c>
      <c r="F110" s="207" t="s">
        <v>1609</v>
      </c>
      <c r="G110" s="208" t="s">
        <v>249</v>
      </c>
      <c r="H110" s="209">
        <v>15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40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149</v>
      </c>
      <c r="AT110" s="216" t="s">
        <v>144</v>
      </c>
      <c r="AU110" s="216" t="s">
        <v>69</v>
      </c>
      <c r="AY110" s="18" t="s">
        <v>142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77</v>
      </c>
      <c r="BK110" s="217">
        <f>ROUND(I110*H110,2)</f>
        <v>0</v>
      </c>
      <c r="BL110" s="18" t="s">
        <v>149</v>
      </c>
      <c r="BM110" s="216" t="s">
        <v>491</v>
      </c>
    </row>
    <row r="111" s="2" customFormat="1" ht="16.5" customHeight="1">
      <c r="A111" s="39"/>
      <c r="B111" s="40"/>
      <c r="C111" s="205" t="s">
        <v>344</v>
      </c>
      <c r="D111" s="205" t="s">
        <v>144</v>
      </c>
      <c r="E111" s="206" t="s">
        <v>1610</v>
      </c>
      <c r="F111" s="207" t="s">
        <v>1611</v>
      </c>
      <c r="G111" s="208" t="s">
        <v>249</v>
      </c>
      <c r="H111" s="209">
        <v>48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40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149</v>
      </c>
      <c r="AT111" s="216" t="s">
        <v>144</v>
      </c>
      <c r="AU111" s="216" t="s">
        <v>69</v>
      </c>
      <c r="AY111" s="18" t="s">
        <v>142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77</v>
      </c>
      <c r="BK111" s="217">
        <f>ROUND(I111*H111,2)</f>
        <v>0</v>
      </c>
      <c r="BL111" s="18" t="s">
        <v>149</v>
      </c>
      <c r="BM111" s="216" t="s">
        <v>500</v>
      </c>
    </row>
    <row r="112" s="2" customFormat="1" ht="16.5" customHeight="1">
      <c r="A112" s="39"/>
      <c r="B112" s="40"/>
      <c r="C112" s="205" t="s">
        <v>349</v>
      </c>
      <c r="D112" s="205" t="s">
        <v>144</v>
      </c>
      <c r="E112" s="206" t="s">
        <v>1612</v>
      </c>
      <c r="F112" s="207" t="s">
        <v>1613</v>
      </c>
      <c r="G112" s="208" t="s">
        <v>249</v>
      </c>
      <c r="H112" s="209">
        <v>20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40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149</v>
      </c>
      <c r="AT112" s="216" t="s">
        <v>144</v>
      </c>
      <c r="AU112" s="216" t="s">
        <v>69</v>
      </c>
      <c r="AY112" s="18" t="s">
        <v>142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77</v>
      </c>
      <c r="BK112" s="217">
        <f>ROUND(I112*H112,2)</f>
        <v>0</v>
      </c>
      <c r="BL112" s="18" t="s">
        <v>149</v>
      </c>
      <c r="BM112" s="216" t="s">
        <v>508</v>
      </c>
    </row>
    <row r="113" s="2" customFormat="1" ht="16.5" customHeight="1">
      <c r="A113" s="39"/>
      <c r="B113" s="40"/>
      <c r="C113" s="205" t="s">
        <v>354</v>
      </c>
      <c r="D113" s="205" t="s">
        <v>144</v>
      </c>
      <c r="E113" s="206" t="s">
        <v>1614</v>
      </c>
      <c r="F113" s="207" t="s">
        <v>1615</v>
      </c>
      <c r="G113" s="208" t="s">
        <v>249</v>
      </c>
      <c r="H113" s="209">
        <v>15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40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149</v>
      </c>
      <c r="AT113" s="216" t="s">
        <v>144</v>
      </c>
      <c r="AU113" s="216" t="s">
        <v>69</v>
      </c>
      <c r="AY113" s="18" t="s">
        <v>142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77</v>
      </c>
      <c r="BK113" s="217">
        <f>ROUND(I113*H113,2)</f>
        <v>0</v>
      </c>
      <c r="BL113" s="18" t="s">
        <v>149</v>
      </c>
      <c r="BM113" s="216" t="s">
        <v>518</v>
      </c>
    </row>
    <row r="114" s="2" customFormat="1" ht="16.5" customHeight="1">
      <c r="A114" s="39"/>
      <c r="B114" s="40"/>
      <c r="C114" s="205" t="s">
        <v>360</v>
      </c>
      <c r="D114" s="205" t="s">
        <v>144</v>
      </c>
      <c r="E114" s="206" t="s">
        <v>1616</v>
      </c>
      <c r="F114" s="207" t="s">
        <v>1617</v>
      </c>
      <c r="G114" s="208" t="s">
        <v>249</v>
      </c>
      <c r="H114" s="209">
        <v>48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40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149</v>
      </c>
      <c r="AT114" s="216" t="s">
        <v>144</v>
      </c>
      <c r="AU114" s="216" t="s">
        <v>69</v>
      </c>
      <c r="AY114" s="18" t="s">
        <v>142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77</v>
      </c>
      <c r="BK114" s="217">
        <f>ROUND(I114*H114,2)</f>
        <v>0</v>
      </c>
      <c r="BL114" s="18" t="s">
        <v>149</v>
      </c>
      <c r="BM114" s="216" t="s">
        <v>529</v>
      </c>
    </row>
    <row r="115" s="2" customFormat="1" ht="16.5" customHeight="1">
      <c r="A115" s="39"/>
      <c r="B115" s="40"/>
      <c r="C115" s="205" t="s">
        <v>366</v>
      </c>
      <c r="D115" s="205" t="s">
        <v>144</v>
      </c>
      <c r="E115" s="206" t="s">
        <v>1618</v>
      </c>
      <c r="F115" s="207" t="s">
        <v>1619</v>
      </c>
      <c r="G115" s="208" t="s">
        <v>226</v>
      </c>
      <c r="H115" s="209">
        <v>1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40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149</v>
      </c>
      <c r="AT115" s="216" t="s">
        <v>144</v>
      </c>
      <c r="AU115" s="216" t="s">
        <v>69</v>
      </c>
      <c r="AY115" s="18" t="s">
        <v>142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77</v>
      </c>
      <c r="BK115" s="217">
        <f>ROUND(I115*H115,2)</f>
        <v>0</v>
      </c>
      <c r="BL115" s="18" t="s">
        <v>149</v>
      </c>
      <c r="BM115" s="216" t="s">
        <v>542</v>
      </c>
    </row>
    <row r="116" s="2" customFormat="1" ht="16.5" customHeight="1">
      <c r="A116" s="39"/>
      <c r="B116" s="40"/>
      <c r="C116" s="205" t="s">
        <v>373</v>
      </c>
      <c r="D116" s="205" t="s">
        <v>144</v>
      </c>
      <c r="E116" s="206" t="s">
        <v>1620</v>
      </c>
      <c r="F116" s="207" t="s">
        <v>1621</v>
      </c>
      <c r="G116" s="208" t="s">
        <v>226</v>
      </c>
      <c r="H116" s="209">
        <v>22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40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149</v>
      </c>
      <c r="AT116" s="216" t="s">
        <v>144</v>
      </c>
      <c r="AU116" s="216" t="s">
        <v>69</v>
      </c>
      <c r="AY116" s="18" t="s">
        <v>142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77</v>
      </c>
      <c r="BK116" s="217">
        <f>ROUND(I116*H116,2)</f>
        <v>0</v>
      </c>
      <c r="BL116" s="18" t="s">
        <v>149</v>
      </c>
      <c r="BM116" s="216" t="s">
        <v>552</v>
      </c>
    </row>
    <row r="117" s="2" customFormat="1" ht="16.5" customHeight="1">
      <c r="A117" s="39"/>
      <c r="B117" s="40"/>
      <c r="C117" s="205" t="s">
        <v>378</v>
      </c>
      <c r="D117" s="205" t="s">
        <v>144</v>
      </c>
      <c r="E117" s="206" t="s">
        <v>1622</v>
      </c>
      <c r="F117" s="207" t="s">
        <v>1623</v>
      </c>
      <c r="G117" s="208" t="s">
        <v>226</v>
      </c>
      <c r="H117" s="209">
        <v>1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40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149</v>
      </c>
      <c r="AT117" s="216" t="s">
        <v>144</v>
      </c>
      <c r="AU117" s="216" t="s">
        <v>69</v>
      </c>
      <c r="AY117" s="18" t="s">
        <v>142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77</v>
      </c>
      <c r="BK117" s="217">
        <f>ROUND(I117*H117,2)</f>
        <v>0</v>
      </c>
      <c r="BL117" s="18" t="s">
        <v>149</v>
      </c>
      <c r="BM117" s="216" t="s">
        <v>565</v>
      </c>
    </row>
    <row r="118" s="2" customFormat="1" ht="16.5" customHeight="1">
      <c r="A118" s="39"/>
      <c r="B118" s="40"/>
      <c r="C118" s="205" t="s">
        <v>384</v>
      </c>
      <c r="D118" s="205" t="s">
        <v>144</v>
      </c>
      <c r="E118" s="206" t="s">
        <v>1624</v>
      </c>
      <c r="F118" s="207" t="s">
        <v>1625</v>
      </c>
      <c r="G118" s="208" t="s">
        <v>226</v>
      </c>
      <c r="H118" s="209">
        <v>1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40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149</v>
      </c>
      <c r="AT118" s="216" t="s">
        <v>144</v>
      </c>
      <c r="AU118" s="216" t="s">
        <v>69</v>
      </c>
      <c r="AY118" s="18" t="s">
        <v>142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77</v>
      </c>
      <c r="BK118" s="217">
        <f>ROUND(I118*H118,2)</f>
        <v>0</v>
      </c>
      <c r="BL118" s="18" t="s">
        <v>149</v>
      </c>
      <c r="BM118" s="216" t="s">
        <v>571</v>
      </c>
    </row>
    <row r="119" s="2" customFormat="1" ht="16.5" customHeight="1">
      <c r="A119" s="39"/>
      <c r="B119" s="40"/>
      <c r="C119" s="205" t="s">
        <v>389</v>
      </c>
      <c r="D119" s="205" t="s">
        <v>144</v>
      </c>
      <c r="E119" s="206" t="s">
        <v>1626</v>
      </c>
      <c r="F119" s="207" t="s">
        <v>1627</v>
      </c>
      <c r="G119" s="208" t="s">
        <v>226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40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149</v>
      </c>
      <c r="AT119" s="216" t="s">
        <v>144</v>
      </c>
      <c r="AU119" s="216" t="s">
        <v>69</v>
      </c>
      <c r="AY119" s="18" t="s">
        <v>142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77</v>
      </c>
      <c r="BK119" s="217">
        <f>ROUND(I119*H119,2)</f>
        <v>0</v>
      </c>
      <c r="BL119" s="18" t="s">
        <v>149</v>
      </c>
      <c r="BM119" s="216" t="s">
        <v>581</v>
      </c>
    </row>
    <row r="120" s="2" customFormat="1" ht="16.5" customHeight="1">
      <c r="A120" s="39"/>
      <c r="B120" s="40"/>
      <c r="C120" s="205" t="s">
        <v>393</v>
      </c>
      <c r="D120" s="205" t="s">
        <v>144</v>
      </c>
      <c r="E120" s="206" t="s">
        <v>1628</v>
      </c>
      <c r="F120" s="207" t="s">
        <v>1629</v>
      </c>
      <c r="G120" s="208" t="s">
        <v>226</v>
      </c>
      <c r="H120" s="209">
        <v>1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40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149</v>
      </c>
      <c r="AT120" s="216" t="s">
        <v>144</v>
      </c>
      <c r="AU120" s="216" t="s">
        <v>69</v>
      </c>
      <c r="AY120" s="18" t="s">
        <v>142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77</v>
      </c>
      <c r="BK120" s="217">
        <f>ROUND(I120*H120,2)</f>
        <v>0</v>
      </c>
      <c r="BL120" s="18" t="s">
        <v>149</v>
      </c>
      <c r="BM120" s="216" t="s">
        <v>591</v>
      </c>
    </row>
    <row r="121" s="2" customFormat="1" ht="16.5" customHeight="1">
      <c r="A121" s="39"/>
      <c r="B121" s="40"/>
      <c r="C121" s="205" t="s">
        <v>401</v>
      </c>
      <c r="D121" s="205" t="s">
        <v>144</v>
      </c>
      <c r="E121" s="206" t="s">
        <v>1630</v>
      </c>
      <c r="F121" s="207" t="s">
        <v>1631</v>
      </c>
      <c r="G121" s="208" t="s">
        <v>190</v>
      </c>
      <c r="H121" s="209">
        <v>1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40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149</v>
      </c>
      <c r="AT121" s="216" t="s">
        <v>144</v>
      </c>
      <c r="AU121" s="216" t="s">
        <v>69</v>
      </c>
      <c r="AY121" s="18" t="s">
        <v>142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77</v>
      </c>
      <c r="BK121" s="217">
        <f>ROUND(I121*H121,2)</f>
        <v>0</v>
      </c>
      <c r="BL121" s="18" t="s">
        <v>149</v>
      </c>
      <c r="BM121" s="216" t="s">
        <v>601</v>
      </c>
    </row>
    <row r="122" s="2" customFormat="1" ht="16.5" customHeight="1">
      <c r="A122" s="39"/>
      <c r="B122" s="40"/>
      <c r="C122" s="205" t="s">
        <v>407</v>
      </c>
      <c r="D122" s="205" t="s">
        <v>144</v>
      </c>
      <c r="E122" s="206" t="s">
        <v>1632</v>
      </c>
      <c r="F122" s="207" t="s">
        <v>1633</v>
      </c>
      <c r="G122" s="208" t="s">
        <v>226</v>
      </c>
      <c r="H122" s="209">
        <v>6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40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149</v>
      </c>
      <c r="AT122" s="216" t="s">
        <v>144</v>
      </c>
      <c r="AU122" s="216" t="s">
        <v>69</v>
      </c>
      <c r="AY122" s="18" t="s">
        <v>142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77</v>
      </c>
      <c r="BK122" s="217">
        <f>ROUND(I122*H122,2)</f>
        <v>0</v>
      </c>
      <c r="BL122" s="18" t="s">
        <v>149</v>
      </c>
      <c r="BM122" s="216" t="s">
        <v>612</v>
      </c>
    </row>
    <row r="123" s="2" customFormat="1" ht="16.5" customHeight="1">
      <c r="A123" s="39"/>
      <c r="B123" s="40"/>
      <c r="C123" s="205" t="s">
        <v>411</v>
      </c>
      <c r="D123" s="205" t="s">
        <v>144</v>
      </c>
      <c r="E123" s="206" t="s">
        <v>1634</v>
      </c>
      <c r="F123" s="207" t="s">
        <v>1635</v>
      </c>
      <c r="G123" s="208" t="s">
        <v>226</v>
      </c>
      <c r="H123" s="209">
        <v>1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40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149</v>
      </c>
      <c r="AT123" s="216" t="s">
        <v>144</v>
      </c>
      <c r="AU123" s="216" t="s">
        <v>69</v>
      </c>
      <c r="AY123" s="18" t="s">
        <v>142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77</v>
      </c>
      <c r="BK123" s="217">
        <f>ROUND(I123*H123,2)</f>
        <v>0</v>
      </c>
      <c r="BL123" s="18" t="s">
        <v>149</v>
      </c>
      <c r="BM123" s="216" t="s">
        <v>622</v>
      </c>
    </row>
    <row r="124" s="2" customFormat="1" ht="16.5" customHeight="1">
      <c r="A124" s="39"/>
      <c r="B124" s="40"/>
      <c r="C124" s="205" t="s">
        <v>415</v>
      </c>
      <c r="D124" s="205" t="s">
        <v>144</v>
      </c>
      <c r="E124" s="206" t="s">
        <v>1636</v>
      </c>
      <c r="F124" s="207" t="s">
        <v>1637</v>
      </c>
      <c r="G124" s="208" t="s">
        <v>226</v>
      </c>
      <c r="H124" s="209">
        <v>4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40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149</v>
      </c>
      <c r="AT124" s="216" t="s">
        <v>144</v>
      </c>
      <c r="AU124" s="216" t="s">
        <v>69</v>
      </c>
      <c r="AY124" s="18" t="s">
        <v>142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77</v>
      </c>
      <c r="BK124" s="217">
        <f>ROUND(I124*H124,2)</f>
        <v>0</v>
      </c>
      <c r="BL124" s="18" t="s">
        <v>149</v>
      </c>
      <c r="BM124" s="216" t="s">
        <v>632</v>
      </c>
    </row>
    <row r="125" s="2" customFormat="1" ht="16.5" customHeight="1">
      <c r="A125" s="39"/>
      <c r="B125" s="40"/>
      <c r="C125" s="205" t="s">
        <v>420</v>
      </c>
      <c r="D125" s="205" t="s">
        <v>144</v>
      </c>
      <c r="E125" s="206" t="s">
        <v>1638</v>
      </c>
      <c r="F125" s="207" t="s">
        <v>1639</v>
      </c>
      <c r="G125" s="208" t="s">
        <v>1304</v>
      </c>
      <c r="H125" s="209">
        <v>1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40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149</v>
      </c>
      <c r="AT125" s="216" t="s">
        <v>144</v>
      </c>
      <c r="AU125" s="216" t="s">
        <v>69</v>
      </c>
      <c r="AY125" s="18" t="s">
        <v>142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77</v>
      </c>
      <c r="BK125" s="217">
        <f>ROUND(I125*H125,2)</f>
        <v>0</v>
      </c>
      <c r="BL125" s="18" t="s">
        <v>149</v>
      </c>
      <c r="BM125" s="216" t="s">
        <v>643</v>
      </c>
    </row>
    <row r="126" s="2" customFormat="1" ht="16.5" customHeight="1">
      <c r="A126" s="39"/>
      <c r="B126" s="40"/>
      <c r="C126" s="205" t="s">
        <v>424</v>
      </c>
      <c r="D126" s="205" t="s">
        <v>144</v>
      </c>
      <c r="E126" s="206" t="s">
        <v>1640</v>
      </c>
      <c r="F126" s="207" t="s">
        <v>1641</v>
      </c>
      <c r="G126" s="208" t="s">
        <v>226</v>
      </c>
      <c r="H126" s="209">
        <v>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40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149</v>
      </c>
      <c r="AT126" s="216" t="s">
        <v>144</v>
      </c>
      <c r="AU126" s="216" t="s">
        <v>69</v>
      </c>
      <c r="AY126" s="18" t="s">
        <v>142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77</v>
      </c>
      <c r="BK126" s="217">
        <f>ROUND(I126*H126,2)</f>
        <v>0</v>
      </c>
      <c r="BL126" s="18" t="s">
        <v>149</v>
      </c>
      <c r="BM126" s="216" t="s">
        <v>652</v>
      </c>
    </row>
    <row r="127" s="2" customFormat="1" ht="16.5" customHeight="1">
      <c r="A127" s="39"/>
      <c r="B127" s="40"/>
      <c r="C127" s="205" t="s">
        <v>428</v>
      </c>
      <c r="D127" s="205" t="s">
        <v>144</v>
      </c>
      <c r="E127" s="206" t="s">
        <v>1642</v>
      </c>
      <c r="F127" s="207" t="s">
        <v>1643</v>
      </c>
      <c r="G127" s="208" t="s">
        <v>226</v>
      </c>
      <c r="H127" s="209">
        <v>3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40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149</v>
      </c>
      <c r="AT127" s="216" t="s">
        <v>144</v>
      </c>
      <c r="AU127" s="216" t="s">
        <v>69</v>
      </c>
      <c r="AY127" s="18" t="s">
        <v>142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77</v>
      </c>
      <c r="BK127" s="217">
        <f>ROUND(I127*H127,2)</f>
        <v>0</v>
      </c>
      <c r="BL127" s="18" t="s">
        <v>149</v>
      </c>
      <c r="BM127" s="216" t="s">
        <v>668</v>
      </c>
    </row>
    <row r="128" s="2" customFormat="1" ht="16.5" customHeight="1">
      <c r="A128" s="39"/>
      <c r="B128" s="40"/>
      <c r="C128" s="205" t="s">
        <v>433</v>
      </c>
      <c r="D128" s="205" t="s">
        <v>144</v>
      </c>
      <c r="E128" s="206" t="s">
        <v>1644</v>
      </c>
      <c r="F128" s="207" t="s">
        <v>1645</v>
      </c>
      <c r="G128" s="208" t="s">
        <v>226</v>
      </c>
      <c r="H128" s="209">
        <v>16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40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149</v>
      </c>
      <c r="AT128" s="216" t="s">
        <v>144</v>
      </c>
      <c r="AU128" s="216" t="s">
        <v>69</v>
      </c>
      <c r="AY128" s="18" t="s">
        <v>142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77</v>
      </c>
      <c r="BK128" s="217">
        <f>ROUND(I128*H128,2)</f>
        <v>0</v>
      </c>
      <c r="BL128" s="18" t="s">
        <v>149</v>
      </c>
      <c r="BM128" s="216" t="s">
        <v>682</v>
      </c>
    </row>
    <row r="129" s="2" customFormat="1" ht="16.5" customHeight="1">
      <c r="A129" s="39"/>
      <c r="B129" s="40"/>
      <c r="C129" s="205" t="s">
        <v>438</v>
      </c>
      <c r="D129" s="205" t="s">
        <v>144</v>
      </c>
      <c r="E129" s="206" t="s">
        <v>1646</v>
      </c>
      <c r="F129" s="207" t="s">
        <v>1647</v>
      </c>
      <c r="G129" s="208" t="s">
        <v>1304</v>
      </c>
      <c r="H129" s="209">
        <v>2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40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149</v>
      </c>
      <c r="AT129" s="216" t="s">
        <v>144</v>
      </c>
      <c r="AU129" s="216" t="s">
        <v>69</v>
      </c>
      <c r="AY129" s="18" t="s">
        <v>142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77</v>
      </c>
      <c r="BK129" s="217">
        <f>ROUND(I129*H129,2)</f>
        <v>0</v>
      </c>
      <c r="BL129" s="18" t="s">
        <v>149</v>
      </c>
      <c r="BM129" s="216" t="s">
        <v>692</v>
      </c>
    </row>
    <row r="130" s="2" customFormat="1" ht="16.5" customHeight="1">
      <c r="A130" s="39"/>
      <c r="B130" s="40"/>
      <c r="C130" s="205" t="s">
        <v>442</v>
      </c>
      <c r="D130" s="205" t="s">
        <v>144</v>
      </c>
      <c r="E130" s="206" t="s">
        <v>1648</v>
      </c>
      <c r="F130" s="207" t="s">
        <v>1649</v>
      </c>
      <c r="G130" s="208" t="s">
        <v>1304</v>
      </c>
      <c r="H130" s="209">
        <v>2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40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149</v>
      </c>
      <c r="AT130" s="216" t="s">
        <v>144</v>
      </c>
      <c r="AU130" s="216" t="s">
        <v>69</v>
      </c>
      <c r="AY130" s="18" t="s">
        <v>142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77</v>
      </c>
      <c r="BK130" s="217">
        <f>ROUND(I130*H130,2)</f>
        <v>0</v>
      </c>
      <c r="BL130" s="18" t="s">
        <v>149</v>
      </c>
      <c r="BM130" s="216" t="s">
        <v>702</v>
      </c>
    </row>
    <row r="131" s="2" customFormat="1" ht="16.5" customHeight="1">
      <c r="A131" s="39"/>
      <c r="B131" s="40"/>
      <c r="C131" s="205" t="s">
        <v>447</v>
      </c>
      <c r="D131" s="205" t="s">
        <v>144</v>
      </c>
      <c r="E131" s="206" t="s">
        <v>1650</v>
      </c>
      <c r="F131" s="207" t="s">
        <v>1651</v>
      </c>
      <c r="G131" s="208" t="s">
        <v>226</v>
      </c>
      <c r="H131" s="209">
        <v>2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40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149</v>
      </c>
      <c r="AT131" s="216" t="s">
        <v>144</v>
      </c>
      <c r="AU131" s="216" t="s">
        <v>69</v>
      </c>
      <c r="AY131" s="18" t="s">
        <v>142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77</v>
      </c>
      <c r="BK131" s="217">
        <f>ROUND(I131*H131,2)</f>
        <v>0</v>
      </c>
      <c r="BL131" s="18" t="s">
        <v>149</v>
      </c>
      <c r="BM131" s="216" t="s">
        <v>712</v>
      </c>
    </row>
    <row r="132" s="2" customFormat="1" ht="16.5" customHeight="1">
      <c r="A132" s="39"/>
      <c r="B132" s="40"/>
      <c r="C132" s="205" t="s">
        <v>451</v>
      </c>
      <c r="D132" s="205" t="s">
        <v>144</v>
      </c>
      <c r="E132" s="206" t="s">
        <v>1652</v>
      </c>
      <c r="F132" s="207" t="s">
        <v>1653</v>
      </c>
      <c r="G132" s="208" t="s">
        <v>226</v>
      </c>
      <c r="H132" s="209">
        <v>2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40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149</v>
      </c>
      <c r="AT132" s="216" t="s">
        <v>144</v>
      </c>
      <c r="AU132" s="216" t="s">
        <v>69</v>
      </c>
      <c r="AY132" s="18" t="s">
        <v>142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77</v>
      </c>
      <c r="BK132" s="217">
        <f>ROUND(I132*H132,2)</f>
        <v>0</v>
      </c>
      <c r="BL132" s="18" t="s">
        <v>149</v>
      </c>
      <c r="BM132" s="216" t="s">
        <v>723</v>
      </c>
    </row>
    <row r="133" s="2" customFormat="1" ht="16.5" customHeight="1">
      <c r="A133" s="39"/>
      <c r="B133" s="40"/>
      <c r="C133" s="205" t="s">
        <v>455</v>
      </c>
      <c r="D133" s="205" t="s">
        <v>144</v>
      </c>
      <c r="E133" s="206" t="s">
        <v>1654</v>
      </c>
      <c r="F133" s="207" t="s">
        <v>1655</v>
      </c>
      <c r="G133" s="208" t="s">
        <v>1304</v>
      </c>
      <c r="H133" s="209">
        <v>2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40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149</v>
      </c>
      <c r="AT133" s="216" t="s">
        <v>144</v>
      </c>
      <c r="AU133" s="216" t="s">
        <v>69</v>
      </c>
      <c r="AY133" s="18" t="s">
        <v>142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77</v>
      </c>
      <c r="BK133" s="217">
        <f>ROUND(I133*H133,2)</f>
        <v>0</v>
      </c>
      <c r="BL133" s="18" t="s">
        <v>149</v>
      </c>
      <c r="BM133" s="216" t="s">
        <v>734</v>
      </c>
    </row>
    <row r="134" s="2" customFormat="1" ht="16.5" customHeight="1">
      <c r="A134" s="39"/>
      <c r="B134" s="40"/>
      <c r="C134" s="205" t="s">
        <v>461</v>
      </c>
      <c r="D134" s="205" t="s">
        <v>144</v>
      </c>
      <c r="E134" s="206" t="s">
        <v>1656</v>
      </c>
      <c r="F134" s="207" t="s">
        <v>1657</v>
      </c>
      <c r="G134" s="208" t="s">
        <v>1304</v>
      </c>
      <c r="H134" s="209">
        <v>1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40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149</v>
      </c>
      <c r="AT134" s="216" t="s">
        <v>144</v>
      </c>
      <c r="AU134" s="216" t="s">
        <v>69</v>
      </c>
      <c r="AY134" s="18" t="s">
        <v>142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77</v>
      </c>
      <c r="BK134" s="217">
        <f>ROUND(I134*H134,2)</f>
        <v>0</v>
      </c>
      <c r="BL134" s="18" t="s">
        <v>149</v>
      </c>
      <c r="BM134" s="216" t="s">
        <v>742</v>
      </c>
    </row>
    <row r="135" s="2" customFormat="1" ht="16.5" customHeight="1">
      <c r="A135" s="39"/>
      <c r="B135" s="40"/>
      <c r="C135" s="205" t="s">
        <v>469</v>
      </c>
      <c r="D135" s="205" t="s">
        <v>144</v>
      </c>
      <c r="E135" s="206" t="s">
        <v>1658</v>
      </c>
      <c r="F135" s="207" t="s">
        <v>1659</v>
      </c>
      <c r="G135" s="208" t="s">
        <v>226</v>
      </c>
      <c r="H135" s="209">
        <v>2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40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149</v>
      </c>
      <c r="AT135" s="216" t="s">
        <v>144</v>
      </c>
      <c r="AU135" s="216" t="s">
        <v>69</v>
      </c>
      <c r="AY135" s="18" t="s">
        <v>142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77</v>
      </c>
      <c r="BK135" s="217">
        <f>ROUND(I135*H135,2)</f>
        <v>0</v>
      </c>
      <c r="BL135" s="18" t="s">
        <v>149</v>
      </c>
      <c r="BM135" s="216" t="s">
        <v>763</v>
      </c>
    </row>
    <row r="136" s="2" customFormat="1" ht="24.15" customHeight="1">
      <c r="A136" s="39"/>
      <c r="B136" s="40"/>
      <c r="C136" s="205" t="s">
        <v>473</v>
      </c>
      <c r="D136" s="205" t="s">
        <v>144</v>
      </c>
      <c r="E136" s="206" t="s">
        <v>1660</v>
      </c>
      <c r="F136" s="207" t="s">
        <v>1661</v>
      </c>
      <c r="G136" s="208" t="s">
        <v>1662</v>
      </c>
      <c r="H136" s="209">
        <v>1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40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149</v>
      </c>
      <c r="AT136" s="216" t="s">
        <v>144</v>
      </c>
      <c r="AU136" s="216" t="s">
        <v>69</v>
      </c>
      <c r="AY136" s="18" t="s">
        <v>142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77</v>
      </c>
      <c r="BK136" s="217">
        <f>ROUND(I136*H136,2)</f>
        <v>0</v>
      </c>
      <c r="BL136" s="18" t="s">
        <v>149</v>
      </c>
      <c r="BM136" s="216" t="s">
        <v>772</v>
      </c>
    </row>
    <row r="137" s="2" customFormat="1" ht="24.15" customHeight="1">
      <c r="A137" s="39"/>
      <c r="B137" s="40"/>
      <c r="C137" s="205" t="s">
        <v>478</v>
      </c>
      <c r="D137" s="205" t="s">
        <v>144</v>
      </c>
      <c r="E137" s="206" t="s">
        <v>1663</v>
      </c>
      <c r="F137" s="207" t="s">
        <v>1664</v>
      </c>
      <c r="G137" s="208" t="s">
        <v>1662</v>
      </c>
      <c r="H137" s="209">
        <v>1</v>
      </c>
      <c r="I137" s="210"/>
      <c r="J137" s="211">
        <f>ROUND(I137*H137,2)</f>
        <v>0</v>
      </c>
      <c r="K137" s="207" t="s">
        <v>19</v>
      </c>
      <c r="L137" s="45"/>
      <c r="M137" s="268" t="s">
        <v>19</v>
      </c>
      <c r="N137" s="269" t="s">
        <v>40</v>
      </c>
      <c r="O137" s="270"/>
      <c r="P137" s="271">
        <f>O137*H137</f>
        <v>0</v>
      </c>
      <c r="Q137" s="271">
        <v>0</v>
      </c>
      <c r="R137" s="271">
        <f>Q137*H137</f>
        <v>0</v>
      </c>
      <c r="S137" s="271">
        <v>0</v>
      </c>
      <c r="T137" s="27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149</v>
      </c>
      <c r="AT137" s="216" t="s">
        <v>144</v>
      </c>
      <c r="AU137" s="216" t="s">
        <v>69</v>
      </c>
      <c r="AY137" s="18" t="s">
        <v>142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77</v>
      </c>
      <c r="BK137" s="217">
        <f>ROUND(I137*H137,2)</f>
        <v>0</v>
      </c>
      <c r="BL137" s="18" t="s">
        <v>149</v>
      </c>
      <c r="BM137" s="216" t="s">
        <v>780</v>
      </c>
    </row>
    <row r="138" s="2" customFormat="1" ht="6.96" customHeight="1">
      <c r="A138" s="39"/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tmFgp4hk5V34sxo2biWsSsuHz80suQe63WMoEoBZcX6BepDadYOal92TYQwNES4iUuR0/4X7nZN44Yk6bt6WCQ==" hashValue="39PHG6b5GTfeEmf8LdUvK1R+YaYssJA4Am3cdOVW0zF5LMIt8TiguU8tSa0LO+RVb+b0D8I98YB1jGDaZ3i3qw==" algorithmName="SHA-512" password="CC35"/>
  <autoFilter ref="C78:K137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98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VH uzel Vnorovy - křížení Baťova kanálu s Moravou_UPRAVA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1665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101</v>
      </c>
      <c r="G12" s="39"/>
      <c r="H12" s="39"/>
      <c r="I12" s="133" t="s">
        <v>23</v>
      </c>
      <c r="J12" s="138" t="str">
        <f>'Rekapitulace stavby'!AN8</f>
        <v>16. 3. 2021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ROUND(J95,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ROUND((SUM(BE95:BE368)),  2)</f>
        <v>0</v>
      </c>
      <c r="G33" s="39"/>
      <c r="H33" s="39"/>
      <c r="I33" s="149">
        <v>0.20999999999999999</v>
      </c>
      <c r="J33" s="148">
        <f>ROUND(((SUM(BE95:BE368))*I33),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ROUND((SUM(BF95:BF368)),  2)</f>
        <v>0</v>
      </c>
      <c r="G34" s="39"/>
      <c r="H34" s="39"/>
      <c r="I34" s="149">
        <v>0.14999999999999999</v>
      </c>
      <c r="J34" s="148">
        <f>ROUND(((SUM(BF95:BF368))*I34),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ROUND((SUM(BG95:BG368)),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ROUND((SUM(BH95:BH368)),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ROUND((SUM(BI95:BI368)),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VH uzel Vnorovy - křížení Baťova kanálu s Moravou_UPRAVA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001 - Transborder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Vnorovy</v>
      </c>
      <c r="G52" s="41"/>
      <c r="H52" s="41"/>
      <c r="I52" s="33" t="s">
        <v>23</v>
      </c>
      <c r="J52" s="73" t="str">
        <f>IF(J12="","",J12)</f>
        <v>16. 3. 2021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103</v>
      </c>
      <c r="D57" s="163"/>
      <c r="E57" s="163"/>
      <c r="F57" s="163"/>
      <c r="G57" s="163"/>
      <c r="H57" s="163"/>
      <c r="I57" s="163"/>
      <c r="J57" s="164" t="s">
        <v>104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J95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105</v>
      </c>
    </row>
    <row r="60" s="9" customFormat="1" ht="24.96" customHeight="1">
      <c r="A60" s="9"/>
      <c r="B60" s="166"/>
      <c r="C60" s="167"/>
      <c r="D60" s="168" t="s">
        <v>106</v>
      </c>
      <c r="E60" s="169"/>
      <c r="F60" s="169"/>
      <c r="G60" s="169"/>
      <c r="H60" s="169"/>
      <c r="I60" s="169"/>
      <c r="J60" s="170">
        <f>J96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107</v>
      </c>
      <c r="E61" s="175"/>
      <c r="F61" s="175"/>
      <c r="G61" s="175"/>
      <c r="H61" s="175"/>
      <c r="I61" s="175"/>
      <c r="J61" s="176">
        <f>J110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108</v>
      </c>
      <c r="E62" s="175"/>
      <c r="F62" s="175"/>
      <c r="G62" s="175"/>
      <c r="H62" s="175"/>
      <c r="I62" s="175"/>
      <c r="J62" s="176">
        <f>J125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110</v>
      </c>
      <c r="E63" s="175"/>
      <c r="F63" s="175"/>
      <c r="G63" s="175"/>
      <c r="H63" s="175"/>
      <c r="I63" s="175"/>
      <c r="J63" s="176">
        <f>J148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111</v>
      </c>
      <c r="E64" s="175"/>
      <c r="F64" s="175"/>
      <c r="G64" s="175"/>
      <c r="H64" s="175"/>
      <c r="I64" s="175"/>
      <c r="J64" s="176">
        <f>J169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113</v>
      </c>
      <c r="E65" s="175"/>
      <c r="F65" s="175"/>
      <c r="G65" s="175"/>
      <c r="H65" s="175"/>
      <c r="I65" s="175"/>
      <c r="J65" s="176">
        <f>J176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114</v>
      </c>
      <c r="E66" s="175"/>
      <c r="F66" s="175"/>
      <c r="G66" s="175"/>
      <c r="H66" s="175"/>
      <c r="I66" s="175"/>
      <c r="J66" s="176">
        <f>J203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115</v>
      </c>
      <c r="E67" s="169"/>
      <c r="F67" s="169"/>
      <c r="G67" s="169"/>
      <c r="H67" s="169"/>
      <c r="I67" s="169"/>
      <c r="J67" s="170">
        <f>J205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118</v>
      </c>
      <c r="E68" s="175"/>
      <c r="F68" s="175"/>
      <c r="G68" s="175"/>
      <c r="H68" s="175"/>
      <c r="I68" s="175"/>
      <c r="J68" s="176">
        <f>J206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121</v>
      </c>
      <c r="E69" s="175"/>
      <c r="F69" s="175"/>
      <c r="G69" s="175"/>
      <c r="H69" s="175"/>
      <c r="I69" s="175"/>
      <c r="J69" s="176">
        <f>J234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1144</v>
      </c>
      <c r="E70" s="175"/>
      <c r="F70" s="175"/>
      <c r="G70" s="175"/>
      <c r="H70" s="175"/>
      <c r="I70" s="175"/>
      <c r="J70" s="176">
        <f>J241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125</v>
      </c>
      <c r="E71" s="175"/>
      <c r="F71" s="175"/>
      <c r="G71" s="175"/>
      <c r="H71" s="175"/>
      <c r="I71" s="175"/>
      <c r="J71" s="176">
        <f>J347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6"/>
      <c r="C72" s="167"/>
      <c r="D72" s="168" t="s">
        <v>1009</v>
      </c>
      <c r="E72" s="169"/>
      <c r="F72" s="169"/>
      <c r="G72" s="169"/>
      <c r="H72" s="169"/>
      <c r="I72" s="169"/>
      <c r="J72" s="170">
        <f>J354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2"/>
      <c r="C73" s="173"/>
      <c r="D73" s="174" t="s">
        <v>1666</v>
      </c>
      <c r="E73" s="175"/>
      <c r="F73" s="175"/>
      <c r="G73" s="175"/>
      <c r="H73" s="175"/>
      <c r="I73" s="175"/>
      <c r="J73" s="176">
        <f>J355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6"/>
      <c r="C74" s="167"/>
      <c r="D74" s="168" t="s">
        <v>1667</v>
      </c>
      <c r="E74" s="169"/>
      <c r="F74" s="169"/>
      <c r="G74" s="169"/>
      <c r="H74" s="169"/>
      <c r="I74" s="169"/>
      <c r="J74" s="170">
        <f>J359</f>
        <v>0</v>
      </c>
      <c r="K74" s="167"/>
      <c r="L74" s="17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2"/>
      <c r="C75" s="173"/>
      <c r="D75" s="174" t="s">
        <v>1668</v>
      </c>
      <c r="E75" s="175"/>
      <c r="F75" s="175"/>
      <c r="G75" s="175"/>
      <c r="H75" s="175"/>
      <c r="I75" s="175"/>
      <c r="J75" s="176">
        <f>J360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127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61" t="str">
        <f>E7</f>
        <v>VH uzel Vnorovy - křížení Baťova kanálu s Moravou_UPRAVA</v>
      </c>
      <c r="F85" s="33"/>
      <c r="G85" s="33"/>
      <c r="H85" s="33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99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E9</f>
        <v>001 - Transborder</v>
      </c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Vnorovy</v>
      </c>
      <c r="G89" s="41"/>
      <c r="H89" s="41"/>
      <c r="I89" s="33" t="s">
        <v>23</v>
      </c>
      <c r="J89" s="73" t="str">
        <f>IF(J12="","",J12)</f>
        <v>16. 3. 2021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78"/>
      <c r="B94" s="179"/>
      <c r="C94" s="180" t="s">
        <v>128</v>
      </c>
      <c r="D94" s="181" t="s">
        <v>54</v>
      </c>
      <c r="E94" s="181" t="s">
        <v>50</v>
      </c>
      <c r="F94" s="181" t="s">
        <v>51</v>
      </c>
      <c r="G94" s="181" t="s">
        <v>129</v>
      </c>
      <c r="H94" s="181" t="s">
        <v>130</v>
      </c>
      <c r="I94" s="181" t="s">
        <v>131</v>
      </c>
      <c r="J94" s="181" t="s">
        <v>104</v>
      </c>
      <c r="K94" s="182" t="s">
        <v>132</v>
      </c>
      <c r="L94" s="183"/>
      <c r="M94" s="93" t="s">
        <v>19</v>
      </c>
      <c r="N94" s="94" t="s">
        <v>39</v>
      </c>
      <c r="O94" s="94" t="s">
        <v>133</v>
      </c>
      <c r="P94" s="94" t="s">
        <v>134</v>
      </c>
      <c r="Q94" s="94" t="s">
        <v>135</v>
      </c>
      <c r="R94" s="94" t="s">
        <v>136</v>
      </c>
      <c r="S94" s="94" t="s">
        <v>137</v>
      </c>
      <c r="T94" s="95" t="s">
        <v>138</v>
      </c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</row>
    <row r="95" s="2" customFormat="1" ht="22.8" customHeight="1">
      <c r="A95" s="39"/>
      <c r="B95" s="40"/>
      <c r="C95" s="100" t="s">
        <v>139</v>
      </c>
      <c r="D95" s="41"/>
      <c r="E95" s="41"/>
      <c r="F95" s="41"/>
      <c r="G95" s="41"/>
      <c r="H95" s="41"/>
      <c r="I95" s="41"/>
      <c r="J95" s="184">
        <f>BK95</f>
        <v>0</v>
      </c>
      <c r="K95" s="41"/>
      <c r="L95" s="45"/>
      <c r="M95" s="96"/>
      <c r="N95" s="185"/>
      <c r="O95" s="97"/>
      <c r="P95" s="186">
        <f>P96+P205+P354+P359</f>
        <v>0</v>
      </c>
      <c r="Q95" s="97"/>
      <c r="R95" s="186">
        <f>R96+R205+R354+R359</f>
        <v>1288.8550431600002</v>
      </c>
      <c r="S95" s="97"/>
      <c r="T95" s="187">
        <f>T96+T205+T354+T359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68</v>
      </c>
      <c r="AU95" s="18" t="s">
        <v>105</v>
      </c>
      <c r="BK95" s="188">
        <f>BK96+BK205+BK354+BK359</f>
        <v>0</v>
      </c>
    </row>
    <row r="96" s="12" customFormat="1" ht="25.92" customHeight="1">
      <c r="A96" s="12"/>
      <c r="B96" s="189"/>
      <c r="C96" s="190"/>
      <c r="D96" s="191" t="s">
        <v>68</v>
      </c>
      <c r="E96" s="192" t="s">
        <v>140</v>
      </c>
      <c r="F96" s="192" t="s">
        <v>141</v>
      </c>
      <c r="G96" s="190"/>
      <c r="H96" s="190"/>
      <c r="I96" s="193"/>
      <c r="J96" s="194">
        <f>BK96</f>
        <v>0</v>
      </c>
      <c r="K96" s="190"/>
      <c r="L96" s="195"/>
      <c r="M96" s="196"/>
      <c r="N96" s="197"/>
      <c r="O96" s="197"/>
      <c r="P96" s="198">
        <f>P97+SUM(P98:P110)+P125+P148+P169+P176+P203</f>
        <v>0</v>
      </c>
      <c r="Q96" s="197"/>
      <c r="R96" s="198">
        <f>R97+SUM(R98:R110)+R125+R148+R169+R176+R203</f>
        <v>1261.4868735600001</v>
      </c>
      <c r="S96" s="197"/>
      <c r="T96" s="199">
        <f>T97+SUM(T98:T110)+T125+T148+T169+T176+T203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77</v>
      </c>
      <c r="AT96" s="201" t="s">
        <v>68</v>
      </c>
      <c r="AU96" s="201" t="s">
        <v>69</v>
      </c>
      <c r="AY96" s="200" t="s">
        <v>142</v>
      </c>
      <c r="BK96" s="202">
        <f>BK97+SUM(BK98:BK110)+BK125+BK148+BK169+BK176+BK203</f>
        <v>0</v>
      </c>
    </row>
    <row r="97" s="2" customFormat="1" ht="16.5" customHeight="1">
      <c r="A97" s="39"/>
      <c r="B97" s="40"/>
      <c r="C97" s="205" t="s">
        <v>1669</v>
      </c>
      <c r="D97" s="205" t="s">
        <v>144</v>
      </c>
      <c r="E97" s="206" t="s">
        <v>1670</v>
      </c>
      <c r="F97" s="207" t="s">
        <v>1671</v>
      </c>
      <c r="G97" s="208" t="s">
        <v>147</v>
      </c>
      <c r="H97" s="209">
        <v>1007</v>
      </c>
      <c r="I97" s="210"/>
      <c r="J97" s="211">
        <f>ROUND(I97*H97,2)</f>
        <v>0</v>
      </c>
      <c r="K97" s="207" t="s">
        <v>148</v>
      </c>
      <c r="L97" s="45"/>
      <c r="M97" s="212" t="s">
        <v>19</v>
      </c>
      <c r="N97" s="213" t="s">
        <v>40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149</v>
      </c>
      <c r="AT97" s="216" t="s">
        <v>144</v>
      </c>
      <c r="AU97" s="216" t="s">
        <v>77</v>
      </c>
      <c r="AY97" s="18" t="s">
        <v>142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77</v>
      </c>
      <c r="BK97" s="217">
        <f>ROUND(I97*H97,2)</f>
        <v>0</v>
      </c>
      <c r="BL97" s="18" t="s">
        <v>149</v>
      </c>
      <c r="BM97" s="216" t="s">
        <v>1672</v>
      </c>
    </row>
    <row r="98" s="13" customFormat="1">
      <c r="A98" s="13"/>
      <c r="B98" s="218"/>
      <c r="C98" s="219"/>
      <c r="D98" s="220" t="s">
        <v>151</v>
      </c>
      <c r="E98" s="221" t="s">
        <v>19</v>
      </c>
      <c r="F98" s="222" t="s">
        <v>1673</v>
      </c>
      <c r="G98" s="219"/>
      <c r="H98" s="223">
        <v>630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151</v>
      </c>
      <c r="AU98" s="229" t="s">
        <v>77</v>
      </c>
      <c r="AV98" s="13" t="s">
        <v>79</v>
      </c>
      <c r="AW98" s="13" t="s">
        <v>31</v>
      </c>
      <c r="AX98" s="13" t="s">
        <v>69</v>
      </c>
      <c r="AY98" s="229" t="s">
        <v>142</v>
      </c>
    </row>
    <row r="99" s="13" customFormat="1">
      <c r="A99" s="13"/>
      <c r="B99" s="218"/>
      <c r="C99" s="219"/>
      <c r="D99" s="220" t="s">
        <v>151</v>
      </c>
      <c r="E99" s="221" t="s">
        <v>19</v>
      </c>
      <c r="F99" s="222" t="s">
        <v>1674</v>
      </c>
      <c r="G99" s="219"/>
      <c r="H99" s="223">
        <v>220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151</v>
      </c>
      <c r="AU99" s="229" t="s">
        <v>77</v>
      </c>
      <c r="AV99" s="13" t="s">
        <v>79</v>
      </c>
      <c r="AW99" s="13" t="s">
        <v>31</v>
      </c>
      <c r="AX99" s="13" t="s">
        <v>69</v>
      </c>
      <c r="AY99" s="229" t="s">
        <v>142</v>
      </c>
    </row>
    <row r="100" s="13" customFormat="1">
      <c r="A100" s="13"/>
      <c r="B100" s="218"/>
      <c r="C100" s="219"/>
      <c r="D100" s="220" t="s">
        <v>151</v>
      </c>
      <c r="E100" s="221" t="s">
        <v>19</v>
      </c>
      <c r="F100" s="222" t="s">
        <v>1675</v>
      </c>
      <c r="G100" s="219"/>
      <c r="H100" s="223">
        <v>157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151</v>
      </c>
      <c r="AU100" s="229" t="s">
        <v>77</v>
      </c>
      <c r="AV100" s="13" t="s">
        <v>79</v>
      </c>
      <c r="AW100" s="13" t="s">
        <v>31</v>
      </c>
      <c r="AX100" s="13" t="s">
        <v>69</v>
      </c>
      <c r="AY100" s="229" t="s">
        <v>142</v>
      </c>
    </row>
    <row r="101" s="14" customFormat="1">
      <c r="A101" s="14"/>
      <c r="B101" s="230"/>
      <c r="C101" s="231"/>
      <c r="D101" s="220" t="s">
        <v>151</v>
      </c>
      <c r="E101" s="232" t="s">
        <v>19</v>
      </c>
      <c r="F101" s="233" t="s">
        <v>174</v>
      </c>
      <c r="G101" s="231"/>
      <c r="H101" s="234">
        <v>1007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151</v>
      </c>
      <c r="AU101" s="240" t="s">
        <v>77</v>
      </c>
      <c r="AV101" s="14" t="s">
        <v>149</v>
      </c>
      <c r="AW101" s="14" t="s">
        <v>31</v>
      </c>
      <c r="AX101" s="14" t="s">
        <v>77</v>
      </c>
      <c r="AY101" s="240" t="s">
        <v>142</v>
      </c>
    </row>
    <row r="102" s="2" customFormat="1">
      <c r="A102" s="39"/>
      <c r="B102" s="40"/>
      <c r="C102" s="205" t="s">
        <v>1676</v>
      </c>
      <c r="D102" s="205" t="s">
        <v>144</v>
      </c>
      <c r="E102" s="206" t="s">
        <v>1160</v>
      </c>
      <c r="F102" s="207" t="s">
        <v>1677</v>
      </c>
      <c r="G102" s="208" t="s">
        <v>155</v>
      </c>
      <c r="H102" s="209">
        <v>610</v>
      </c>
      <c r="I102" s="210"/>
      <c r="J102" s="211">
        <f>ROUND(I102*H102,2)</f>
        <v>0</v>
      </c>
      <c r="K102" s="207" t="s">
        <v>148</v>
      </c>
      <c r="L102" s="45"/>
      <c r="M102" s="212" t="s">
        <v>19</v>
      </c>
      <c r="N102" s="213" t="s">
        <v>40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149</v>
      </c>
      <c r="AT102" s="216" t="s">
        <v>144</v>
      </c>
      <c r="AU102" s="216" t="s">
        <v>77</v>
      </c>
      <c r="AY102" s="18" t="s">
        <v>142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77</v>
      </c>
      <c r="BK102" s="217">
        <f>ROUND(I102*H102,2)</f>
        <v>0</v>
      </c>
      <c r="BL102" s="18" t="s">
        <v>149</v>
      </c>
      <c r="BM102" s="216" t="s">
        <v>1678</v>
      </c>
    </row>
    <row r="103" s="13" customFormat="1">
      <c r="A103" s="13"/>
      <c r="B103" s="218"/>
      <c r="C103" s="219"/>
      <c r="D103" s="220" t="s">
        <v>151</v>
      </c>
      <c r="E103" s="221" t="s">
        <v>19</v>
      </c>
      <c r="F103" s="222" t="s">
        <v>1679</v>
      </c>
      <c r="G103" s="219"/>
      <c r="H103" s="223">
        <v>320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151</v>
      </c>
      <c r="AU103" s="229" t="s">
        <v>77</v>
      </c>
      <c r="AV103" s="13" t="s">
        <v>79</v>
      </c>
      <c r="AW103" s="13" t="s">
        <v>31</v>
      </c>
      <c r="AX103" s="13" t="s">
        <v>69</v>
      </c>
      <c r="AY103" s="229" t="s">
        <v>142</v>
      </c>
    </row>
    <row r="104" s="13" customFormat="1">
      <c r="A104" s="13"/>
      <c r="B104" s="218"/>
      <c r="C104" s="219"/>
      <c r="D104" s="220" t="s">
        <v>151</v>
      </c>
      <c r="E104" s="221" t="s">
        <v>19</v>
      </c>
      <c r="F104" s="222" t="s">
        <v>1680</v>
      </c>
      <c r="G104" s="219"/>
      <c r="H104" s="223">
        <v>290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151</v>
      </c>
      <c r="AU104" s="229" t="s">
        <v>77</v>
      </c>
      <c r="AV104" s="13" t="s">
        <v>79</v>
      </c>
      <c r="AW104" s="13" t="s">
        <v>31</v>
      </c>
      <c r="AX104" s="13" t="s">
        <v>69</v>
      </c>
      <c r="AY104" s="229" t="s">
        <v>142</v>
      </c>
    </row>
    <row r="105" s="14" customFormat="1">
      <c r="A105" s="14"/>
      <c r="B105" s="230"/>
      <c r="C105" s="231"/>
      <c r="D105" s="220" t="s">
        <v>151</v>
      </c>
      <c r="E105" s="232" t="s">
        <v>19</v>
      </c>
      <c r="F105" s="233" t="s">
        <v>174</v>
      </c>
      <c r="G105" s="231"/>
      <c r="H105" s="234">
        <v>610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151</v>
      </c>
      <c r="AU105" s="240" t="s">
        <v>77</v>
      </c>
      <c r="AV105" s="14" t="s">
        <v>149</v>
      </c>
      <c r="AW105" s="14" t="s">
        <v>31</v>
      </c>
      <c r="AX105" s="14" t="s">
        <v>77</v>
      </c>
      <c r="AY105" s="240" t="s">
        <v>142</v>
      </c>
    </row>
    <row r="106" s="2" customFormat="1">
      <c r="A106" s="39"/>
      <c r="B106" s="40"/>
      <c r="C106" s="205" t="s">
        <v>1681</v>
      </c>
      <c r="D106" s="205" t="s">
        <v>144</v>
      </c>
      <c r="E106" s="206" t="s">
        <v>1682</v>
      </c>
      <c r="F106" s="207" t="s">
        <v>1683</v>
      </c>
      <c r="G106" s="208" t="s">
        <v>147</v>
      </c>
      <c r="H106" s="209">
        <v>615</v>
      </c>
      <c r="I106" s="210"/>
      <c r="J106" s="211">
        <f>ROUND(I106*H106,2)</f>
        <v>0</v>
      </c>
      <c r="K106" s="207" t="s">
        <v>148</v>
      </c>
      <c r="L106" s="45"/>
      <c r="M106" s="212" t="s">
        <v>19</v>
      </c>
      <c r="N106" s="213" t="s">
        <v>40</v>
      </c>
      <c r="O106" s="85"/>
      <c r="P106" s="214">
        <f>O106*H106</f>
        <v>0</v>
      </c>
      <c r="Q106" s="214">
        <v>0.48699999999999999</v>
      </c>
      <c r="R106" s="214">
        <f>Q106*H106</f>
        <v>299.505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149</v>
      </c>
      <c r="AT106" s="216" t="s">
        <v>144</v>
      </c>
      <c r="AU106" s="216" t="s">
        <v>77</v>
      </c>
      <c r="AY106" s="18" t="s">
        <v>142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77</v>
      </c>
      <c r="BK106" s="217">
        <f>ROUND(I106*H106,2)</f>
        <v>0</v>
      </c>
      <c r="BL106" s="18" t="s">
        <v>149</v>
      </c>
      <c r="BM106" s="216" t="s">
        <v>1684</v>
      </c>
    </row>
    <row r="107" s="13" customFormat="1">
      <c r="A107" s="13"/>
      <c r="B107" s="218"/>
      <c r="C107" s="219"/>
      <c r="D107" s="220" t="s">
        <v>151</v>
      </c>
      <c r="E107" s="221" t="s">
        <v>19</v>
      </c>
      <c r="F107" s="222" t="s">
        <v>1685</v>
      </c>
      <c r="G107" s="219"/>
      <c r="H107" s="223">
        <v>340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151</v>
      </c>
      <c r="AU107" s="229" t="s">
        <v>77</v>
      </c>
      <c r="AV107" s="13" t="s">
        <v>79</v>
      </c>
      <c r="AW107" s="13" t="s">
        <v>31</v>
      </c>
      <c r="AX107" s="13" t="s">
        <v>69</v>
      </c>
      <c r="AY107" s="229" t="s">
        <v>142</v>
      </c>
    </row>
    <row r="108" s="13" customFormat="1">
      <c r="A108" s="13"/>
      <c r="B108" s="218"/>
      <c r="C108" s="219"/>
      <c r="D108" s="220" t="s">
        <v>151</v>
      </c>
      <c r="E108" s="221" t="s">
        <v>19</v>
      </c>
      <c r="F108" s="222" t="s">
        <v>1686</v>
      </c>
      <c r="G108" s="219"/>
      <c r="H108" s="223">
        <v>275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151</v>
      </c>
      <c r="AU108" s="229" t="s">
        <v>77</v>
      </c>
      <c r="AV108" s="13" t="s">
        <v>79</v>
      </c>
      <c r="AW108" s="13" t="s">
        <v>31</v>
      </c>
      <c r="AX108" s="13" t="s">
        <v>69</v>
      </c>
      <c r="AY108" s="229" t="s">
        <v>142</v>
      </c>
    </row>
    <row r="109" s="14" customFormat="1">
      <c r="A109" s="14"/>
      <c r="B109" s="230"/>
      <c r="C109" s="231"/>
      <c r="D109" s="220" t="s">
        <v>151</v>
      </c>
      <c r="E109" s="232" t="s">
        <v>19</v>
      </c>
      <c r="F109" s="233" t="s">
        <v>174</v>
      </c>
      <c r="G109" s="231"/>
      <c r="H109" s="234">
        <v>615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151</v>
      </c>
      <c r="AU109" s="240" t="s">
        <v>77</v>
      </c>
      <c r="AV109" s="14" t="s">
        <v>149</v>
      </c>
      <c r="AW109" s="14" t="s">
        <v>31</v>
      </c>
      <c r="AX109" s="14" t="s">
        <v>77</v>
      </c>
      <c r="AY109" s="240" t="s">
        <v>142</v>
      </c>
    </row>
    <row r="110" s="12" customFormat="1" ht="22.8" customHeight="1">
      <c r="A110" s="12"/>
      <c r="B110" s="189"/>
      <c r="C110" s="190"/>
      <c r="D110" s="191" t="s">
        <v>68</v>
      </c>
      <c r="E110" s="203" t="s">
        <v>77</v>
      </c>
      <c r="F110" s="203" t="s">
        <v>143</v>
      </c>
      <c r="G110" s="190"/>
      <c r="H110" s="190"/>
      <c r="I110" s="193"/>
      <c r="J110" s="204">
        <f>BK110</f>
        <v>0</v>
      </c>
      <c r="K110" s="190"/>
      <c r="L110" s="195"/>
      <c r="M110" s="196"/>
      <c r="N110" s="197"/>
      <c r="O110" s="197"/>
      <c r="P110" s="198">
        <f>SUM(P111:P124)</f>
        <v>0</v>
      </c>
      <c r="Q110" s="197"/>
      <c r="R110" s="198">
        <f>SUM(R111:R124)</f>
        <v>0.013600000000000001</v>
      </c>
      <c r="S110" s="197"/>
      <c r="T110" s="199">
        <f>SUM(T111:T124)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0" t="s">
        <v>77</v>
      </c>
      <c r="AT110" s="201" t="s">
        <v>68</v>
      </c>
      <c r="AU110" s="201" t="s">
        <v>77</v>
      </c>
      <c r="AY110" s="200" t="s">
        <v>142</v>
      </c>
      <c r="BK110" s="202">
        <f>SUM(BK111:BK124)</f>
        <v>0</v>
      </c>
    </row>
    <row r="111" s="2" customFormat="1" ht="21.75" customHeight="1">
      <c r="A111" s="39"/>
      <c r="B111" s="40"/>
      <c r="C111" s="205" t="s">
        <v>77</v>
      </c>
      <c r="D111" s="205" t="s">
        <v>144</v>
      </c>
      <c r="E111" s="206" t="s">
        <v>1687</v>
      </c>
      <c r="F111" s="207" t="s">
        <v>1688</v>
      </c>
      <c r="G111" s="208" t="s">
        <v>1689</v>
      </c>
      <c r="H111" s="209">
        <v>340</v>
      </c>
      <c r="I111" s="210"/>
      <c r="J111" s="211">
        <f>ROUND(I111*H111,2)</f>
        <v>0</v>
      </c>
      <c r="K111" s="207" t="s">
        <v>148</v>
      </c>
      <c r="L111" s="45"/>
      <c r="M111" s="212" t="s">
        <v>19</v>
      </c>
      <c r="N111" s="213" t="s">
        <v>40</v>
      </c>
      <c r="O111" s="85"/>
      <c r="P111" s="214">
        <f>O111*H111</f>
        <v>0</v>
      </c>
      <c r="Q111" s="214">
        <v>4.0000000000000003E-05</v>
      </c>
      <c r="R111" s="214">
        <f>Q111*H111</f>
        <v>0.013600000000000001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149</v>
      </c>
      <c r="AT111" s="216" t="s">
        <v>144</v>
      </c>
      <c r="AU111" s="216" t="s">
        <v>79</v>
      </c>
      <c r="AY111" s="18" t="s">
        <v>142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77</v>
      </c>
      <c r="BK111" s="217">
        <f>ROUND(I111*H111,2)</f>
        <v>0</v>
      </c>
      <c r="BL111" s="18" t="s">
        <v>149</v>
      </c>
      <c r="BM111" s="216" t="s">
        <v>1690</v>
      </c>
    </row>
    <row r="112" s="13" customFormat="1">
      <c r="A112" s="13"/>
      <c r="B112" s="218"/>
      <c r="C112" s="219"/>
      <c r="D112" s="220" t="s">
        <v>151</v>
      </c>
      <c r="E112" s="221" t="s">
        <v>19</v>
      </c>
      <c r="F112" s="222" t="s">
        <v>1691</v>
      </c>
      <c r="G112" s="219"/>
      <c r="H112" s="223">
        <v>340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151</v>
      </c>
      <c r="AU112" s="229" t="s">
        <v>79</v>
      </c>
      <c r="AV112" s="13" t="s">
        <v>79</v>
      </c>
      <c r="AW112" s="13" t="s">
        <v>31</v>
      </c>
      <c r="AX112" s="13" t="s">
        <v>77</v>
      </c>
      <c r="AY112" s="229" t="s">
        <v>142</v>
      </c>
    </row>
    <row r="113" s="2" customFormat="1" ht="33" customHeight="1">
      <c r="A113" s="39"/>
      <c r="B113" s="40"/>
      <c r="C113" s="205" t="s">
        <v>79</v>
      </c>
      <c r="D113" s="205" t="s">
        <v>144</v>
      </c>
      <c r="E113" s="206" t="s">
        <v>1692</v>
      </c>
      <c r="F113" s="207" t="s">
        <v>1693</v>
      </c>
      <c r="G113" s="208" t="s">
        <v>155</v>
      </c>
      <c r="H113" s="209">
        <v>811.60000000000002</v>
      </c>
      <c r="I113" s="210"/>
      <c r="J113" s="211">
        <f>ROUND(I113*H113,2)</f>
        <v>0</v>
      </c>
      <c r="K113" s="207" t="s">
        <v>148</v>
      </c>
      <c r="L113" s="45"/>
      <c r="M113" s="212" t="s">
        <v>19</v>
      </c>
      <c r="N113" s="213" t="s">
        <v>40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149</v>
      </c>
      <c r="AT113" s="216" t="s">
        <v>144</v>
      </c>
      <c r="AU113" s="216" t="s">
        <v>79</v>
      </c>
      <c r="AY113" s="18" t="s">
        <v>142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77</v>
      </c>
      <c r="BK113" s="217">
        <f>ROUND(I113*H113,2)</f>
        <v>0</v>
      </c>
      <c r="BL113" s="18" t="s">
        <v>149</v>
      </c>
      <c r="BM113" s="216" t="s">
        <v>1694</v>
      </c>
    </row>
    <row r="114" s="13" customFormat="1">
      <c r="A114" s="13"/>
      <c r="B114" s="218"/>
      <c r="C114" s="219"/>
      <c r="D114" s="220" t="s">
        <v>151</v>
      </c>
      <c r="E114" s="221" t="s">
        <v>19</v>
      </c>
      <c r="F114" s="222" t="s">
        <v>1695</v>
      </c>
      <c r="G114" s="219"/>
      <c r="H114" s="223">
        <v>33.600000000000001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151</v>
      </c>
      <c r="AU114" s="229" t="s">
        <v>79</v>
      </c>
      <c r="AV114" s="13" t="s">
        <v>79</v>
      </c>
      <c r="AW114" s="13" t="s">
        <v>31</v>
      </c>
      <c r="AX114" s="13" t="s">
        <v>69</v>
      </c>
      <c r="AY114" s="229" t="s">
        <v>142</v>
      </c>
    </row>
    <row r="115" s="13" customFormat="1">
      <c r="A115" s="13"/>
      <c r="B115" s="218"/>
      <c r="C115" s="219"/>
      <c r="D115" s="220" t="s">
        <v>151</v>
      </c>
      <c r="E115" s="221" t="s">
        <v>19</v>
      </c>
      <c r="F115" s="222" t="s">
        <v>1696</v>
      </c>
      <c r="G115" s="219"/>
      <c r="H115" s="223">
        <v>168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151</v>
      </c>
      <c r="AU115" s="229" t="s">
        <v>79</v>
      </c>
      <c r="AV115" s="13" t="s">
        <v>79</v>
      </c>
      <c r="AW115" s="13" t="s">
        <v>31</v>
      </c>
      <c r="AX115" s="13" t="s">
        <v>69</v>
      </c>
      <c r="AY115" s="229" t="s">
        <v>142</v>
      </c>
    </row>
    <row r="116" s="13" customFormat="1">
      <c r="A116" s="13"/>
      <c r="B116" s="218"/>
      <c r="C116" s="219"/>
      <c r="D116" s="220" t="s">
        <v>151</v>
      </c>
      <c r="E116" s="221" t="s">
        <v>19</v>
      </c>
      <c r="F116" s="222" t="s">
        <v>1697</v>
      </c>
      <c r="G116" s="219"/>
      <c r="H116" s="223">
        <v>610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151</v>
      </c>
      <c r="AU116" s="229" t="s">
        <v>79</v>
      </c>
      <c r="AV116" s="13" t="s">
        <v>79</v>
      </c>
      <c r="AW116" s="13" t="s">
        <v>31</v>
      </c>
      <c r="AX116" s="13" t="s">
        <v>69</v>
      </c>
      <c r="AY116" s="229" t="s">
        <v>142</v>
      </c>
    </row>
    <row r="117" s="14" customFormat="1">
      <c r="A117" s="14"/>
      <c r="B117" s="230"/>
      <c r="C117" s="231"/>
      <c r="D117" s="220" t="s">
        <v>151</v>
      </c>
      <c r="E117" s="232" t="s">
        <v>19</v>
      </c>
      <c r="F117" s="233" t="s">
        <v>174</v>
      </c>
      <c r="G117" s="231"/>
      <c r="H117" s="234">
        <v>811.60000000000002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151</v>
      </c>
      <c r="AU117" s="240" t="s">
        <v>79</v>
      </c>
      <c r="AV117" s="14" t="s">
        <v>149</v>
      </c>
      <c r="AW117" s="14" t="s">
        <v>31</v>
      </c>
      <c r="AX117" s="14" t="s">
        <v>77</v>
      </c>
      <c r="AY117" s="240" t="s">
        <v>142</v>
      </c>
    </row>
    <row r="118" s="2" customFormat="1">
      <c r="A118" s="39"/>
      <c r="B118" s="40"/>
      <c r="C118" s="205" t="s">
        <v>989</v>
      </c>
      <c r="D118" s="205" t="s">
        <v>144</v>
      </c>
      <c r="E118" s="206" t="s">
        <v>1392</v>
      </c>
      <c r="F118" s="207" t="s">
        <v>1393</v>
      </c>
      <c r="G118" s="208" t="s">
        <v>155</v>
      </c>
      <c r="H118" s="209">
        <v>811.60000000000002</v>
      </c>
      <c r="I118" s="210"/>
      <c r="J118" s="211">
        <f>ROUND(I118*H118,2)</f>
        <v>0</v>
      </c>
      <c r="K118" s="207" t="s">
        <v>148</v>
      </c>
      <c r="L118" s="45"/>
      <c r="M118" s="212" t="s">
        <v>19</v>
      </c>
      <c r="N118" s="213" t="s">
        <v>40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149</v>
      </c>
      <c r="AT118" s="216" t="s">
        <v>144</v>
      </c>
      <c r="AU118" s="216" t="s">
        <v>79</v>
      </c>
      <c r="AY118" s="18" t="s">
        <v>142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77</v>
      </c>
      <c r="BK118" s="217">
        <f>ROUND(I118*H118,2)</f>
        <v>0</v>
      </c>
      <c r="BL118" s="18" t="s">
        <v>149</v>
      </c>
      <c r="BM118" s="216" t="s">
        <v>1698</v>
      </c>
    </row>
    <row r="119" s="13" customFormat="1">
      <c r="A119" s="13"/>
      <c r="B119" s="218"/>
      <c r="C119" s="219"/>
      <c r="D119" s="220" t="s">
        <v>151</v>
      </c>
      <c r="E119" s="221" t="s">
        <v>19</v>
      </c>
      <c r="F119" s="222" t="s">
        <v>1695</v>
      </c>
      <c r="G119" s="219"/>
      <c r="H119" s="223">
        <v>33.600000000000001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151</v>
      </c>
      <c r="AU119" s="229" t="s">
        <v>79</v>
      </c>
      <c r="AV119" s="13" t="s">
        <v>79</v>
      </c>
      <c r="AW119" s="13" t="s">
        <v>31</v>
      </c>
      <c r="AX119" s="13" t="s">
        <v>69</v>
      </c>
      <c r="AY119" s="229" t="s">
        <v>142</v>
      </c>
    </row>
    <row r="120" s="13" customFormat="1">
      <c r="A120" s="13"/>
      <c r="B120" s="218"/>
      <c r="C120" s="219"/>
      <c r="D120" s="220" t="s">
        <v>151</v>
      </c>
      <c r="E120" s="221" t="s">
        <v>19</v>
      </c>
      <c r="F120" s="222" t="s">
        <v>1696</v>
      </c>
      <c r="G120" s="219"/>
      <c r="H120" s="223">
        <v>168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151</v>
      </c>
      <c r="AU120" s="229" t="s">
        <v>79</v>
      </c>
      <c r="AV120" s="13" t="s">
        <v>79</v>
      </c>
      <c r="AW120" s="13" t="s">
        <v>31</v>
      </c>
      <c r="AX120" s="13" t="s">
        <v>69</v>
      </c>
      <c r="AY120" s="229" t="s">
        <v>142</v>
      </c>
    </row>
    <row r="121" s="13" customFormat="1">
      <c r="A121" s="13"/>
      <c r="B121" s="218"/>
      <c r="C121" s="219"/>
      <c r="D121" s="220" t="s">
        <v>151</v>
      </c>
      <c r="E121" s="221" t="s">
        <v>19</v>
      </c>
      <c r="F121" s="222" t="s">
        <v>1697</v>
      </c>
      <c r="G121" s="219"/>
      <c r="H121" s="223">
        <v>610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151</v>
      </c>
      <c r="AU121" s="229" t="s">
        <v>79</v>
      </c>
      <c r="AV121" s="13" t="s">
        <v>79</v>
      </c>
      <c r="AW121" s="13" t="s">
        <v>31</v>
      </c>
      <c r="AX121" s="13" t="s">
        <v>69</v>
      </c>
      <c r="AY121" s="229" t="s">
        <v>142</v>
      </c>
    </row>
    <row r="122" s="14" customFormat="1">
      <c r="A122" s="14"/>
      <c r="B122" s="230"/>
      <c r="C122" s="231"/>
      <c r="D122" s="220" t="s">
        <v>151</v>
      </c>
      <c r="E122" s="232" t="s">
        <v>19</v>
      </c>
      <c r="F122" s="233" t="s">
        <v>174</v>
      </c>
      <c r="G122" s="231"/>
      <c r="H122" s="234">
        <v>811.60000000000002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151</v>
      </c>
      <c r="AU122" s="240" t="s">
        <v>79</v>
      </c>
      <c r="AV122" s="14" t="s">
        <v>149</v>
      </c>
      <c r="AW122" s="14" t="s">
        <v>31</v>
      </c>
      <c r="AX122" s="14" t="s">
        <v>77</v>
      </c>
      <c r="AY122" s="240" t="s">
        <v>142</v>
      </c>
    </row>
    <row r="123" s="2" customFormat="1">
      <c r="A123" s="39"/>
      <c r="B123" s="40"/>
      <c r="C123" s="205" t="s">
        <v>1699</v>
      </c>
      <c r="D123" s="205" t="s">
        <v>144</v>
      </c>
      <c r="E123" s="206" t="s">
        <v>1700</v>
      </c>
      <c r="F123" s="207" t="s">
        <v>1701</v>
      </c>
      <c r="G123" s="208" t="s">
        <v>147</v>
      </c>
      <c r="H123" s="209">
        <v>90</v>
      </c>
      <c r="I123" s="210"/>
      <c r="J123" s="211">
        <f>ROUND(I123*H123,2)</f>
        <v>0</v>
      </c>
      <c r="K123" s="207" t="s">
        <v>148</v>
      </c>
      <c r="L123" s="45"/>
      <c r="M123" s="212" t="s">
        <v>19</v>
      </c>
      <c r="N123" s="213" t="s">
        <v>40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149</v>
      </c>
      <c r="AT123" s="216" t="s">
        <v>144</v>
      </c>
      <c r="AU123" s="216" t="s">
        <v>79</v>
      </c>
      <c r="AY123" s="18" t="s">
        <v>142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77</v>
      </c>
      <c r="BK123" s="217">
        <f>ROUND(I123*H123,2)</f>
        <v>0</v>
      </c>
      <c r="BL123" s="18" t="s">
        <v>149</v>
      </c>
      <c r="BM123" s="216" t="s">
        <v>1702</v>
      </c>
    </row>
    <row r="124" s="13" customFormat="1">
      <c r="A124" s="13"/>
      <c r="B124" s="218"/>
      <c r="C124" s="219"/>
      <c r="D124" s="220" t="s">
        <v>151</v>
      </c>
      <c r="E124" s="221" t="s">
        <v>19</v>
      </c>
      <c r="F124" s="222" t="s">
        <v>1703</v>
      </c>
      <c r="G124" s="219"/>
      <c r="H124" s="223">
        <v>90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151</v>
      </c>
      <c r="AU124" s="229" t="s">
        <v>79</v>
      </c>
      <c r="AV124" s="13" t="s">
        <v>79</v>
      </c>
      <c r="AW124" s="13" t="s">
        <v>31</v>
      </c>
      <c r="AX124" s="13" t="s">
        <v>77</v>
      </c>
      <c r="AY124" s="229" t="s">
        <v>142</v>
      </c>
    </row>
    <row r="125" s="12" customFormat="1" ht="22.8" customHeight="1">
      <c r="A125" s="12"/>
      <c r="B125" s="189"/>
      <c r="C125" s="190"/>
      <c r="D125" s="191" t="s">
        <v>68</v>
      </c>
      <c r="E125" s="203" t="s">
        <v>79</v>
      </c>
      <c r="F125" s="203" t="s">
        <v>179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SUM(P126:P147)</f>
        <v>0</v>
      </c>
      <c r="Q125" s="197"/>
      <c r="R125" s="198">
        <f>SUM(R126:R147)</f>
        <v>557.68940101999999</v>
      </c>
      <c r="S125" s="197"/>
      <c r="T125" s="199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0" t="s">
        <v>77</v>
      </c>
      <c r="AT125" s="201" t="s">
        <v>68</v>
      </c>
      <c r="AU125" s="201" t="s">
        <v>77</v>
      </c>
      <c r="AY125" s="200" t="s">
        <v>142</v>
      </c>
      <c r="BK125" s="202">
        <f>SUM(BK126:BK147)</f>
        <v>0</v>
      </c>
    </row>
    <row r="126" s="2" customFormat="1">
      <c r="A126" s="39"/>
      <c r="B126" s="40"/>
      <c r="C126" s="205" t="s">
        <v>167</v>
      </c>
      <c r="D126" s="205" t="s">
        <v>144</v>
      </c>
      <c r="E126" s="206" t="s">
        <v>1704</v>
      </c>
      <c r="F126" s="207" t="s">
        <v>1705</v>
      </c>
      <c r="G126" s="208" t="s">
        <v>249</v>
      </c>
      <c r="H126" s="209">
        <v>48</v>
      </c>
      <c r="I126" s="210"/>
      <c r="J126" s="211">
        <f>ROUND(I126*H126,2)</f>
        <v>0</v>
      </c>
      <c r="K126" s="207" t="s">
        <v>148</v>
      </c>
      <c r="L126" s="45"/>
      <c r="M126" s="212" t="s">
        <v>19</v>
      </c>
      <c r="N126" s="213" t="s">
        <v>40</v>
      </c>
      <c r="O126" s="85"/>
      <c r="P126" s="214">
        <f>O126*H126</f>
        <v>0</v>
      </c>
      <c r="Q126" s="214">
        <v>0.00013999999999999999</v>
      </c>
      <c r="R126" s="214">
        <f>Q126*H126</f>
        <v>0.0067199999999999994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149</v>
      </c>
      <c r="AT126" s="216" t="s">
        <v>144</v>
      </c>
      <c r="AU126" s="216" t="s">
        <v>79</v>
      </c>
      <c r="AY126" s="18" t="s">
        <v>142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77</v>
      </c>
      <c r="BK126" s="217">
        <f>ROUND(I126*H126,2)</f>
        <v>0</v>
      </c>
      <c r="BL126" s="18" t="s">
        <v>149</v>
      </c>
      <c r="BM126" s="216" t="s">
        <v>1706</v>
      </c>
    </row>
    <row r="127" s="13" customFormat="1">
      <c r="A127" s="13"/>
      <c r="B127" s="218"/>
      <c r="C127" s="219"/>
      <c r="D127" s="220" t="s">
        <v>151</v>
      </c>
      <c r="E127" s="221" t="s">
        <v>19</v>
      </c>
      <c r="F127" s="222" t="s">
        <v>1707</v>
      </c>
      <c r="G127" s="219"/>
      <c r="H127" s="223">
        <v>24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151</v>
      </c>
      <c r="AU127" s="229" t="s">
        <v>79</v>
      </c>
      <c r="AV127" s="13" t="s">
        <v>79</v>
      </c>
      <c r="AW127" s="13" t="s">
        <v>31</v>
      </c>
      <c r="AX127" s="13" t="s">
        <v>69</v>
      </c>
      <c r="AY127" s="229" t="s">
        <v>142</v>
      </c>
    </row>
    <row r="128" s="13" customFormat="1">
      <c r="A128" s="13"/>
      <c r="B128" s="218"/>
      <c r="C128" s="219"/>
      <c r="D128" s="220" t="s">
        <v>151</v>
      </c>
      <c r="E128" s="221" t="s">
        <v>19</v>
      </c>
      <c r="F128" s="222" t="s">
        <v>1708</v>
      </c>
      <c r="G128" s="219"/>
      <c r="H128" s="223">
        <v>24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151</v>
      </c>
      <c r="AU128" s="229" t="s">
        <v>79</v>
      </c>
      <c r="AV128" s="13" t="s">
        <v>79</v>
      </c>
      <c r="AW128" s="13" t="s">
        <v>31</v>
      </c>
      <c r="AX128" s="13" t="s">
        <v>69</v>
      </c>
      <c r="AY128" s="229" t="s">
        <v>142</v>
      </c>
    </row>
    <row r="129" s="14" customFormat="1">
      <c r="A129" s="14"/>
      <c r="B129" s="230"/>
      <c r="C129" s="231"/>
      <c r="D129" s="220" t="s">
        <v>151</v>
      </c>
      <c r="E129" s="232" t="s">
        <v>19</v>
      </c>
      <c r="F129" s="233" t="s">
        <v>174</v>
      </c>
      <c r="G129" s="231"/>
      <c r="H129" s="234">
        <v>48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151</v>
      </c>
      <c r="AU129" s="240" t="s">
        <v>79</v>
      </c>
      <c r="AV129" s="14" t="s">
        <v>149</v>
      </c>
      <c r="AW129" s="14" t="s">
        <v>31</v>
      </c>
      <c r="AX129" s="14" t="s">
        <v>77</v>
      </c>
      <c r="AY129" s="240" t="s">
        <v>142</v>
      </c>
    </row>
    <row r="130" s="2" customFormat="1">
      <c r="A130" s="39"/>
      <c r="B130" s="40"/>
      <c r="C130" s="205" t="s">
        <v>149</v>
      </c>
      <c r="D130" s="205" t="s">
        <v>144</v>
      </c>
      <c r="E130" s="206" t="s">
        <v>1709</v>
      </c>
      <c r="F130" s="207" t="s">
        <v>1710</v>
      </c>
      <c r="G130" s="208" t="s">
        <v>249</v>
      </c>
      <c r="H130" s="209">
        <v>36</v>
      </c>
      <c r="I130" s="210"/>
      <c r="J130" s="211">
        <f>ROUND(I130*H130,2)</f>
        <v>0</v>
      </c>
      <c r="K130" s="207" t="s">
        <v>148</v>
      </c>
      <c r="L130" s="45"/>
      <c r="M130" s="212" t="s">
        <v>19</v>
      </c>
      <c r="N130" s="213" t="s">
        <v>40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149</v>
      </c>
      <c r="AT130" s="216" t="s">
        <v>144</v>
      </c>
      <c r="AU130" s="216" t="s">
        <v>79</v>
      </c>
      <c r="AY130" s="18" t="s">
        <v>142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77</v>
      </c>
      <c r="BK130" s="217">
        <f>ROUND(I130*H130,2)</f>
        <v>0</v>
      </c>
      <c r="BL130" s="18" t="s">
        <v>149</v>
      </c>
      <c r="BM130" s="216" t="s">
        <v>1711</v>
      </c>
    </row>
    <row r="131" s="13" customFormat="1">
      <c r="A131" s="13"/>
      <c r="B131" s="218"/>
      <c r="C131" s="219"/>
      <c r="D131" s="220" t="s">
        <v>151</v>
      </c>
      <c r="E131" s="221" t="s">
        <v>19</v>
      </c>
      <c r="F131" s="222" t="s">
        <v>1712</v>
      </c>
      <c r="G131" s="219"/>
      <c r="H131" s="223">
        <v>18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151</v>
      </c>
      <c r="AU131" s="229" t="s">
        <v>79</v>
      </c>
      <c r="AV131" s="13" t="s">
        <v>79</v>
      </c>
      <c r="AW131" s="13" t="s">
        <v>31</v>
      </c>
      <c r="AX131" s="13" t="s">
        <v>69</v>
      </c>
      <c r="AY131" s="229" t="s">
        <v>142</v>
      </c>
    </row>
    <row r="132" s="13" customFormat="1">
      <c r="A132" s="13"/>
      <c r="B132" s="218"/>
      <c r="C132" s="219"/>
      <c r="D132" s="220" t="s">
        <v>151</v>
      </c>
      <c r="E132" s="221" t="s">
        <v>19</v>
      </c>
      <c r="F132" s="222" t="s">
        <v>1713</v>
      </c>
      <c r="G132" s="219"/>
      <c r="H132" s="223">
        <v>18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151</v>
      </c>
      <c r="AU132" s="229" t="s">
        <v>79</v>
      </c>
      <c r="AV132" s="13" t="s">
        <v>79</v>
      </c>
      <c r="AW132" s="13" t="s">
        <v>31</v>
      </c>
      <c r="AX132" s="13" t="s">
        <v>69</v>
      </c>
      <c r="AY132" s="229" t="s">
        <v>142</v>
      </c>
    </row>
    <row r="133" s="14" customFormat="1">
      <c r="A133" s="14"/>
      <c r="B133" s="230"/>
      <c r="C133" s="231"/>
      <c r="D133" s="220" t="s">
        <v>151</v>
      </c>
      <c r="E133" s="232" t="s">
        <v>19</v>
      </c>
      <c r="F133" s="233" t="s">
        <v>174</v>
      </c>
      <c r="G133" s="231"/>
      <c r="H133" s="234">
        <v>36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151</v>
      </c>
      <c r="AU133" s="240" t="s">
        <v>79</v>
      </c>
      <c r="AV133" s="14" t="s">
        <v>149</v>
      </c>
      <c r="AW133" s="14" t="s">
        <v>31</v>
      </c>
      <c r="AX133" s="14" t="s">
        <v>77</v>
      </c>
      <c r="AY133" s="240" t="s">
        <v>142</v>
      </c>
    </row>
    <row r="134" s="2" customFormat="1" ht="16.5" customHeight="1">
      <c r="A134" s="39"/>
      <c r="B134" s="40"/>
      <c r="C134" s="241" t="s">
        <v>180</v>
      </c>
      <c r="D134" s="241" t="s">
        <v>223</v>
      </c>
      <c r="E134" s="242" t="s">
        <v>1714</v>
      </c>
      <c r="F134" s="243" t="s">
        <v>1715</v>
      </c>
      <c r="G134" s="244" t="s">
        <v>155</v>
      </c>
      <c r="H134" s="245">
        <v>22.902999999999999</v>
      </c>
      <c r="I134" s="246"/>
      <c r="J134" s="247">
        <f>ROUND(I134*H134,2)</f>
        <v>0</v>
      </c>
      <c r="K134" s="243" t="s">
        <v>148</v>
      </c>
      <c r="L134" s="248"/>
      <c r="M134" s="249" t="s">
        <v>19</v>
      </c>
      <c r="N134" s="250" t="s">
        <v>40</v>
      </c>
      <c r="O134" s="85"/>
      <c r="P134" s="214">
        <f>O134*H134</f>
        <v>0</v>
      </c>
      <c r="Q134" s="214">
        <v>2.4289999999999998</v>
      </c>
      <c r="R134" s="214">
        <f>Q134*H134</f>
        <v>55.631386999999989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200</v>
      </c>
      <c r="AT134" s="216" t="s">
        <v>223</v>
      </c>
      <c r="AU134" s="216" t="s">
        <v>79</v>
      </c>
      <c r="AY134" s="18" t="s">
        <v>142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77</v>
      </c>
      <c r="BK134" s="217">
        <f>ROUND(I134*H134,2)</f>
        <v>0</v>
      </c>
      <c r="BL134" s="18" t="s">
        <v>149</v>
      </c>
      <c r="BM134" s="216" t="s">
        <v>1716</v>
      </c>
    </row>
    <row r="135" s="13" customFormat="1">
      <c r="A135" s="13"/>
      <c r="B135" s="218"/>
      <c r="C135" s="219"/>
      <c r="D135" s="220" t="s">
        <v>151</v>
      </c>
      <c r="E135" s="221" t="s">
        <v>19</v>
      </c>
      <c r="F135" s="222" t="s">
        <v>1717</v>
      </c>
      <c r="G135" s="219"/>
      <c r="H135" s="223">
        <v>22.902999999999999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151</v>
      </c>
      <c r="AU135" s="229" t="s">
        <v>79</v>
      </c>
      <c r="AV135" s="13" t="s">
        <v>79</v>
      </c>
      <c r="AW135" s="13" t="s">
        <v>31</v>
      </c>
      <c r="AX135" s="13" t="s">
        <v>77</v>
      </c>
      <c r="AY135" s="229" t="s">
        <v>142</v>
      </c>
    </row>
    <row r="136" s="2" customFormat="1" ht="16.5" customHeight="1">
      <c r="A136" s="39"/>
      <c r="B136" s="40"/>
      <c r="C136" s="205" t="s">
        <v>187</v>
      </c>
      <c r="D136" s="205" t="s">
        <v>144</v>
      </c>
      <c r="E136" s="206" t="s">
        <v>1718</v>
      </c>
      <c r="F136" s="207" t="s">
        <v>1719</v>
      </c>
      <c r="G136" s="208" t="s">
        <v>190</v>
      </c>
      <c r="H136" s="209">
        <v>1.363</v>
      </c>
      <c r="I136" s="210"/>
      <c r="J136" s="211">
        <f>ROUND(I136*H136,2)</f>
        <v>0</v>
      </c>
      <c r="K136" s="207" t="s">
        <v>148</v>
      </c>
      <c r="L136" s="45"/>
      <c r="M136" s="212" t="s">
        <v>19</v>
      </c>
      <c r="N136" s="213" t="s">
        <v>40</v>
      </c>
      <c r="O136" s="85"/>
      <c r="P136" s="214">
        <f>O136*H136</f>
        <v>0</v>
      </c>
      <c r="Q136" s="214">
        <v>1.11381</v>
      </c>
      <c r="R136" s="214">
        <f>Q136*H136</f>
        <v>1.5181230299999999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149</v>
      </c>
      <c r="AT136" s="216" t="s">
        <v>144</v>
      </c>
      <c r="AU136" s="216" t="s">
        <v>79</v>
      </c>
      <c r="AY136" s="18" t="s">
        <v>142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77</v>
      </c>
      <c r="BK136" s="217">
        <f>ROUND(I136*H136,2)</f>
        <v>0</v>
      </c>
      <c r="BL136" s="18" t="s">
        <v>149</v>
      </c>
      <c r="BM136" s="216" t="s">
        <v>1720</v>
      </c>
    </row>
    <row r="137" s="13" customFormat="1">
      <c r="A137" s="13"/>
      <c r="B137" s="218"/>
      <c r="C137" s="219"/>
      <c r="D137" s="220" t="s">
        <v>151</v>
      </c>
      <c r="E137" s="221" t="s">
        <v>19</v>
      </c>
      <c r="F137" s="222" t="s">
        <v>1721</v>
      </c>
      <c r="G137" s="219"/>
      <c r="H137" s="223">
        <v>1.363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151</v>
      </c>
      <c r="AU137" s="229" t="s">
        <v>79</v>
      </c>
      <c r="AV137" s="13" t="s">
        <v>79</v>
      </c>
      <c r="AW137" s="13" t="s">
        <v>31</v>
      </c>
      <c r="AX137" s="13" t="s">
        <v>77</v>
      </c>
      <c r="AY137" s="229" t="s">
        <v>142</v>
      </c>
    </row>
    <row r="138" s="2" customFormat="1" ht="16.5" customHeight="1">
      <c r="A138" s="39"/>
      <c r="B138" s="40"/>
      <c r="C138" s="205" t="s">
        <v>193</v>
      </c>
      <c r="D138" s="205" t="s">
        <v>144</v>
      </c>
      <c r="E138" s="206" t="s">
        <v>1722</v>
      </c>
      <c r="F138" s="207" t="s">
        <v>1723</v>
      </c>
      <c r="G138" s="208" t="s">
        <v>155</v>
      </c>
      <c r="H138" s="209">
        <v>191.62000000000001</v>
      </c>
      <c r="I138" s="210"/>
      <c r="J138" s="211">
        <f>ROUND(I138*H138,2)</f>
        <v>0</v>
      </c>
      <c r="K138" s="207" t="s">
        <v>148</v>
      </c>
      <c r="L138" s="45"/>
      <c r="M138" s="212" t="s">
        <v>19</v>
      </c>
      <c r="N138" s="213" t="s">
        <v>40</v>
      </c>
      <c r="O138" s="85"/>
      <c r="P138" s="214">
        <f>O138*H138</f>
        <v>0</v>
      </c>
      <c r="Q138" s="214">
        <v>2.5262500000000001</v>
      </c>
      <c r="R138" s="214">
        <f>Q138*H138</f>
        <v>484.08002500000003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149</v>
      </c>
      <c r="AT138" s="216" t="s">
        <v>144</v>
      </c>
      <c r="AU138" s="216" t="s">
        <v>79</v>
      </c>
      <c r="AY138" s="18" t="s">
        <v>142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77</v>
      </c>
      <c r="BK138" s="217">
        <f>ROUND(I138*H138,2)</f>
        <v>0</v>
      </c>
      <c r="BL138" s="18" t="s">
        <v>149</v>
      </c>
      <c r="BM138" s="216" t="s">
        <v>1724</v>
      </c>
    </row>
    <row r="139" s="13" customFormat="1">
      <c r="A139" s="13"/>
      <c r="B139" s="218"/>
      <c r="C139" s="219"/>
      <c r="D139" s="220" t="s">
        <v>151</v>
      </c>
      <c r="E139" s="221" t="s">
        <v>19</v>
      </c>
      <c r="F139" s="222" t="s">
        <v>1725</v>
      </c>
      <c r="G139" s="219"/>
      <c r="H139" s="223">
        <v>191.62000000000001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151</v>
      </c>
      <c r="AU139" s="229" t="s">
        <v>79</v>
      </c>
      <c r="AV139" s="13" t="s">
        <v>79</v>
      </c>
      <c r="AW139" s="13" t="s">
        <v>31</v>
      </c>
      <c r="AX139" s="13" t="s">
        <v>77</v>
      </c>
      <c r="AY139" s="229" t="s">
        <v>142</v>
      </c>
    </row>
    <row r="140" s="2" customFormat="1" ht="16.5" customHeight="1">
      <c r="A140" s="39"/>
      <c r="B140" s="40"/>
      <c r="C140" s="205" t="s">
        <v>200</v>
      </c>
      <c r="D140" s="205" t="s">
        <v>144</v>
      </c>
      <c r="E140" s="206" t="s">
        <v>1726</v>
      </c>
      <c r="F140" s="207" t="s">
        <v>1727</v>
      </c>
      <c r="G140" s="208" t="s">
        <v>147</v>
      </c>
      <c r="H140" s="209">
        <v>236.54900000000001</v>
      </c>
      <c r="I140" s="210"/>
      <c r="J140" s="211">
        <f>ROUND(I140*H140,2)</f>
        <v>0</v>
      </c>
      <c r="K140" s="207" t="s">
        <v>148</v>
      </c>
      <c r="L140" s="45"/>
      <c r="M140" s="212" t="s">
        <v>19</v>
      </c>
      <c r="N140" s="213" t="s">
        <v>40</v>
      </c>
      <c r="O140" s="85"/>
      <c r="P140" s="214">
        <f>O140*H140</f>
        <v>0</v>
      </c>
      <c r="Q140" s="214">
        <v>0.0014400000000000001</v>
      </c>
      <c r="R140" s="214">
        <f>Q140*H140</f>
        <v>0.34063056000000003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149</v>
      </c>
      <c r="AT140" s="216" t="s">
        <v>144</v>
      </c>
      <c r="AU140" s="216" t="s">
        <v>79</v>
      </c>
      <c r="AY140" s="18" t="s">
        <v>142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77</v>
      </c>
      <c r="BK140" s="217">
        <f>ROUND(I140*H140,2)</f>
        <v>0</v>
      </c>
      <c r="BL140" s="18" t="s">
        <v>149</v>
      </c>
      <c r="BM140" s="216" t="s">
        <v>1728</v>
      </c>
    </row>
    <row r="141" s="13" customFormat="1">
      <c r="A141" s="13"/>
      <c r="B141" s="218"/>
      <c r="C141" s="219"/>
      <c r="D141" s="220" t="s">
        <v>151</v>
      </c>
      <c r="E141" s="221" t="s">
        <v>19</v>
      </c>
      <c r="F141" s="222" t="s">
        <v>1729</v>
      </c>
      <c r="G141" s="219"/>
      <c r="H141" s="223">
        <v>236.54900000000001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151</v>
      </c>
      <c r="AU141" s="229" t="s">
        <v>79</v>
      </c>
      <c r="AV141" s="13" t="s">
        <v>79</v>
      </c>
      <c r="AW141" s="13" t="s">
        <v>31</v>
      </c>
      <c r="AX141" s="13" t="s">
        <v>77</v>
      </c>
      <c r="AY141" s="229" t="s">
        <v>142</v>
      </c>
    </row>
    <row r="142" s="2" customFormat="1" ht="16.5" customHeight="1">
      <c r="A142" s="39"/>
      <c r="B142" s="40"/>
      <c r="C142" s="205" t="s">
        <v>207</v>
      </c>
      <c r="D142" s="205" t="s">
        <v>144</v>
      </c>
      <c r="E142" s="206" t="s">
        <v>1730</v>
      </c>
      <c r="F142" s="207" t="s">
        <v>1731</v>
      </c>
      <c r="G142" s="208" t="s">
        <v>147</v>
      </c>
      <c r="H142" s="209">
        <v>56.548999999999999</v>
      </c>
      <c r="I142" s="210"/>
      <c r="J142" s="211">
        <f>ROUND(I142*H142,2)</f>
        <v>0</v>
      </c>
      <c r="K142" s="207" t="s">
        <v>148</v>
      </c>
      <c r="L142" s="45"/>
      <c r="M142" s="212" t="s">
        <v>19</v>
      </c>
      <c r="N142" s="213" t="s">
        <v>40</v>
      </c>
      <c r="O142" s="85"/>
      <c r="P142" s="214">
        <f>O142*H142</f>
        <v>0</v>
      </c>
      <c r="Q142" s="214">
        <v>0.0048300000000000001</v>
      </c>
      <c r="R142" s="214">
        <f>Q142*H142</f>
        <v>0.27313166999999999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149</v>
      </c>
      <c r="AT142" s="216" t="s">
        <v>144</v>
      </c>
      <c r="AU142" s="216" t="s">
        <v>79</v>
      </c>
      <c r="AY142" s="18" t="s">
        <v>142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77</v>
      </c>
      <c r="BK142" s="217">
        <f>ROUND(I142*H142,2)</f>
        <v>0</v>
      </c>
      <c r="BL142" s="18" t="s">
        <v>149</v>
      </c>
      <c r="BM142" s="216" t="s">
        <v>1732</v>
      </c>
    </row>
    <row r="143" s="13" customFormat="1">
      <c r="A143" s="13"/>
      <c r="B143" s="218"/>
      <c r="C143" s="219"/>
      <c r="D143" s="220" t="s">
        <v>151</v>
      </c>
      <c r="E143" s="221" t="s">
        <v>19</v>
      </c>
      <c r="F143" s="222" t="s">
        <v>1733</v>
      </c>
      <c r="G143" s="219"/>
      <c r="H143" s="223">
        <v>56.548999999999999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151</v>
      </c>
      <c r="AU143" s="229" t="s">
        <v>79</v>
      </c>
      <c r="AV143" s="13" t="s">
        <v>79</v>
      </c>
      <c r="AW143" s="13" t="s">
        <v>31</v>
      </c>
      <c r="AX143" s="13" t="s">
        <v>77</v>
      </c>
      <c r="AY143" s="229" t="s">
        <v>142</v>
      </c>
    </row>
    <row r="144" s="2" customFormat="1" ht="16.5" customHeight="1">
      <c r="A144" s="39"/>
      <c r="B144" s="40"/>
      <c r="C144" s="205" t="s">
        <v>211</v>
      </c>
      <c r="D144" s="205" t="s">
        <v>144</v>
      </c>
      <c r="E144" s="206" t="s">
        <v>1734</v>
      </c>
      <c r="F144" s="207" t="s">
        <v>1735</v>
      </c>
      <c r="G144" s="208" t="s">
        <v>147</v>
      </c>
      <c r="H144" s="209">
        <v>236.54900000000001</v>
      </c>
      <c r="I144" s="210"/>
      <c r="J144" s="211">
        <f>ROUND(I144*H144,2)</f>
        <v>0</v>
      </c>
      <c r="K144" s="207" t="s">
        <v>148</v>
      </c>
      <c r="L144" s="45"/>
      <c r="M144" s="212" t="s">
        <v>19</v>
      </c>
      <c r="N144" s="213" t="s">
        <v>40</v>
      </c>
      <c r="O144" s="85"/>
      <c r="P144" s="214">
        <f>O144*H144</f>
        <v>0</v>
      </c>
      <c r="Q144" s="214">
        <v>4.0000000000000003E-05</v>
      </c>
      <c r="R144" s="214">
        <f>Q144*H144</f>
        <v>0.0094619600000000019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149</v>
      </c>
      <c r="AT144" s="216" t="s">
        <v>144</v>
      </c>
      <c r="AU144" s="216" t="s">
        <v>79</v>
      </c>
      <c r="AY144" s="18" t="s">
        <v>142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77</v>
      </c>
      <c r="BK144" s="217">
        <f>ROUND(I144*H144,2)</f>
        <v>0</v>
      </c>
      <c r="BL144" s="18" t="s">
        <v>149</v>
      </c>
      <c r="BM144" s="216" t="s">
        <v>1736</v>
      </c>
    </row>
    <row r="145" s="13" customFormat="1">
      <c r="A145" s="13"/>
      <c r="B145" s="218"/>
      <c r="C145" s="219"/>
      <c r="D145" s="220" t="s">
        <v>151</v>
      </c>
      <c r="E145" s="221" t="s">
        <v>19</v>
      </c>
      <c r="F145" s="222" t="s">
        <v>1729</v>
      </c>
      <c r="G145" s="219"/>
      <c r="H145" s="223">
        <v>236.54900000000001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151</v>
      </c>
      <c r="AU145" s="229" t="s">
        <v>79</v>
      </c>
      <c r="AV145" s="13" t="s">
        <v>79</v>
      </c>
      <c r="AW145" s="13" t="s">
        <v>31</v>
      </c>
      <c r="AX145" s="13" t="s">
        <v>77</v>
      </c>
      <c r="AY145" s="229" t="s">
        <v>142</v>
      </c>
    </row>
    <row r="146" s="2" customFormat="1" ht="16.5" customHeight="1">
      <c r="A146" s="39"/>
      <c r="B146" s="40"/>
      <c r="C146" s="205" t="s">
        <v>217</v>
      </c>
      <c r="D146" s="205" t="s">
        <v>144</v>
      </c>
      <c r="E146" s="206" t="s">
        <v>1737</v>
      </c>
      <c r="F146" s="207" t="s">
        <v>1738</v>
      </c>
      <c r="G146" s="208" t="s">
        <v>190</v>
      </c>
      <c r="H146" s="209">
        <v>15.246</v>
      </c>
      <c r="I146" s="210"/>
      <c r="J146" s="211">
        <f>ROUND(I146*H146,2)</f>
        <v>0</v>
      </c>
      <c r="K146" s="207" t="s">
        <v>148</v>
      </c>
      <c r="L146" s="45"/>
      <c r="M146" s="212" t="s">
        <v>19</v>
      </c>
      <c r="N146" s="213" t="s">
        <v>40</v>
      </c>
      <c r="O146" s="85"/>
      <c r="P146" s="214">
        <f>O146*H146</f>
        <v>0</v>
      </c>
      <c r="Q146" s="214">
        <v>1.0383</v>
      </c>
      <c r="R146" s="214">
        <f>Q146*H146</f>
        <v>15.829921800000001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149</v>
      </c>
      <c r="AT146" s="216" t="s">
        <v>144</v>
      </c>
      <c r="AU146" s="216" t="s">
        <v>79</v>
      </c>
      <c r="AY146" s="18" t="s">
        <v>142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77</v>
      </c>
      <c r="BK146" s="217">
        <f>ROUND(I146*H146,2)</f>
        <v>0</v>
      </c>
      <c r="BL146" s="18" t="s">
        <v>149</v>
      </c>
      <c r="BM146" s="216" t="s">
        <v>1739</v>
      </c>
    </row>
    <row r="147" s="13" customFormat="1">
      <c r="A147" s="13"/>
      <c r="B147" s="218"/>
      <c r="C147" s="219"/>
      <c r="D147" s="220" t="s">
        <v>151</v>
      </c>
      <c r="E147" s="221" t="s">
        <v>19</v>
      </c>
      <c r="F147" s="222" t="s">
        <v>1740</v>
      </c>
      <c r="G147" s="219"/>
      <c r="H147" s="223">
        <v>15.246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151</v>
      </c>
      <c r="AU147" s="229" t="s">
        <v>79</v>
      </c>
      <c r="AV147" s="13" t="s">
        <v>79</v>
      </c>
      <c r="AW147" s="13" t="s">
        <v>31</v>
      </c>
      <c r="AX147" s="13" t="s">
        <v>77</v>
      </c>
      <c r="AY147" s="229" t="s">
        <v>142</v>
      </c>
    </row>
    <row r="148" s="12" customFormat="1" ht="22.8" customHeight="1">
      <c r="A148" s="12"/>
      <c r="B148" s="189"/>
      <c r="C148" s="190"/>
      <c r="D148" s="191" t="s">
        <v>68</v>
      </c>
      <c r="E148" s="203" t="s">
        <v>149</v>
      </c>
      <c r="F148" s="203" t="s">
        <v>269</v>
      </c>
      <c r="G148" s="190"/>
      <c r="H148" s="190"/>
      <c r="I148" s="193"/>
      <c r="J148" s="204">
        <f>BK148</f>
        <v>0</v>
      </c>
      <c r="K148" s="190"/>
      <c r="L148" s="195"/>
      <c r="M148" s="196"/>
      <c r="N148" s="197"/>
      <c r="O148" s="197"/>
      <c r="P148" s="198">
        <f>SUM(P149:P168)</f>
        <v>0</v>
      </c>
      <c r="Q148" s="197"/>
      <c r="R148" s="198">
        <f>SUM(R149:R168)</f>
        <v>46.774000000000001</v>
      </c>
      <c r="S148" s="197"/>
      <c r="T148" s="199">
        <f>SUM(T149:T168)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0" t="s">
        <v>77</v>
      </c>
      <c r="AT148" s="201" t="s">
        <v>68</v>
      </c>
      <c r="AU148" s="201" t="s">
        <v>77</v>
      </c>
      <c r="AY148" s="200" t="s">
        <v>142</v>
      </c>
      <c r="BK148" s="202">
        <f>SUM(BK149:BK168)</f>
        <v>0</v>
      </c>
    </row>
    <row r="149" s="2" customFormat="1" ht="21.75" customHeight="1">
      <c r="A149" s="39"/>
      <c r="B149" s="40"/>
      <c r="C149" s="241" t="s">
        <v>228</v>
      </c>
      <c r="D149" s="241" t="s">
        <v>223</v>
      </c>
      <c r="E149" s="242" t="s">
        <v>1741</v>
      </c>
      <c r="F149" s="243" t="s">
        <v>1742</v>
      </c>
      <c r="G149" s="244" t="s">
        <v>555</v>
      </c>
      <c r="H149" s="245">
        <v>25315</v>
      </c>
      <c r="I149" s="246"/>
      <c r="J149" s="247">
        <f>ROUND(I149*H149,2)</f>
        <v>0</v>
      </c>
      <c r="K149" s="243" t="s">
        <v>19</v>
      </c>
      <c r="L149" s="248"/>
      <c r="M149" s="249" t="s">
        <v>19</v>
      </c>
      <c r="N149" s="250" t="s">
        <v>40</v>
      </c>
      <c r="O149" s="85"/>
      <c r="P149" s="214">
        <f>O149*H149</f>
        <v>0</v>
      </c>
      <c r="Q149" s="214">
        <v>0.001</v>
      </c>
      <c r="R149" s="214">
        <f>Q149*H149</f>
        <v>25.315000000000001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200</v>
      </c>
      <c r="AT149" s="216" t="s">
        <v>223</v>
      </c>
      <c r="AU149" s="216" t="s">
        <v>79</v>
      </c>
      <c r="AY149" s="18" t="s">
        <v>142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77</v>
      </c>
      <c r="BK149" s="217">
        <f>ROUND(I149*H149,2)</f>
        <v>0</v>
      </c>
      <c r="BL149" s="18" t="s">
        <v>149</v>
      </c>
      <c r="BM149" s="216" t="s">
        <v>1743</v>
      </c>
    </row>
    <row r="150" s="13" customFormat="1">
      <c r="A150" s="13"/>
      <c r="B150" s="218"/>
      <c r="C150" s="219"/>
      <c r="D150" s="220" t="s">
        <v>151</v>
      </c>
      <c r="E150" s="221" t="s">
        <v>19</v>
      </c>
      <c r="F150" s="222" t="s">
        <v>1744</v>
      </c>
      <c r="G150" s="219"/>
      <c r="H150" s="223">
        <v>25315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151</v>
      </c>
      <c r="AU150" s="229" t="s">
        <v>79</v>
      </c>
      <c r="AV150" s="13" t="s">
        <v>79</v>
      </c>
      <c r="AW150" s="13" t="s">
        <v>31</v>
      </c>
      <c r="AX150" s="13" t="s">
        <v>77</v>
      </c>
      <c r="AY150" s="229" t="s">
        <v>142</v>
      </c>
    </row>
    <row r="151" s="2" customFormat="1" ht="16.5" customHeight="1">
      <c r="A151" s="39"/>
      <c r="B151" s="40"/>
      <c r="C151" s="241" t="s">
        <v>960</v>
      </c>
      <c r="D151" s="241" t="s">
        <v>223</v>
      </c>
      <c r="E151" s="242" t="s">
        <v>1745</v>
      </c>
      <c r="F151" s="243" t="s">
        <v>1746</v>
      </c>
      <c r="G151" s="244" t="s">
        <v>555</v>
      </c>
      <c r="H151" s="245">
        <v>19333</v>
      </c>
      <c r="I151" s="246"/>
      <c r="J151" s="247">
        <f>ROUND(I151*H151,2)</f>
        <v>0</v>
      </c>
      <c r="K151" s="243" t="s">
        <v>19</v>
      </c>
      <c r="L151" s="248"/>
      <c r="M151" s="249" t="s">
        <v>19</v>
      </c>
      <c r="N151" s="250" t="s">
        <v>40</v>
      </c>
      <c r="O151" s="85"/>
      <c r="P151" s="214">
        <f>O151*H151</f>
        <v>0</v>
      </c>
      <c r="Q151" s="214">
        <v>0.001</v>
      </c>
      <c r="R151" s="214">
        <f>Q151*H151</f>
        <v>19.333000000000002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200</v>
      </c>
      <c r="AT151" s="216" t="s">
        <v>223</v>
      </c>
      <c r="AU151" s="216" t="s">
        <v>79</v>
      </c>
      <c r="AY151" s="18" t="s">
        <v>142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77</v>
      </c>
      <c r="BK151" s="217">
        <f>ROUND(I151*H151,2)</f>
        <v>0</v>
      </c>
      <c r="BL151" s="18" t="s">
        <v>149</v>
      </c>
      <c r="BM151" s="216" t="s">
        <v>1747</v>
      </c>
    </row>
    <row r="152" s="13" customFormat="1">
      <c r="A152" s="13"/>
      <c r="B152" s="218"/>
      <c r="C152" s="219"/>
      <c r="D152" s="220" t="s">
        <v>151</v>
      </c>
      <c r="E152" s="221" t="s">
        <v>19</v>
      </c>
      <c r="F152" s="222" t="s">
        <v>1748</v>
      </c>
      <c r="G152" s="219"/>
      <c r="H152" s="223">
        <v>19333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151</v>
      </c>
      <c r="AU152" s="229" t="s">
        <v>79</v>
      </c>
      <c r="AV152" s="13" t="s">
        <v>79</v>
      </c>
      <c r="AW152" s="13" t="s">
        <v>31</v>
      </c>
      <c r="AX152" s="13" t="s">
        <v>77</v>
      </c>
      <c r="AY152" s="229" t="s">
        <v>142</v>
      </c>
    </row>
    <row r="153" s="2" customFormat="1" ht="16.5" customHeight="1">
      <c r="A153" s="39"/>
      <c r="B153" s="40"/>
      <c r="C153" s="241" t="s">
        <v>965</v>
      </c>
      <c r="D153" s="241" t="s">
        <v>223</v>
      </c>
      <c r="E153" s="242" t="s">
        <v>1749</v>
      </c>
      <c r="F153" s="243" t="s">
        <v>1750</v>
      </c>
      <c r="G153" s="244" t="s">
        <v>555</v>
      </c>
      <c r="H153" s="245">
        <v>2123</v>
      </c>
      <c r="I153" s="246"/>
      <c r="J153" s="247">
        <f>ROUND(I153*H153,2)</f>
        <v>0</v>
      </c>
      <c r="K153" s="243" t="s">
        <v>19</v>
      </c>
      <c r="L153" s="248"/>
      <c r="M153" s="249" t="s">
        <v>19</v>
      </c>
      <c r="N153" s="250" t="s">
        <v>40</v>
      </c>
      <c r="O153" s="85"/>
      <c r="P153" s="214">
        <f>O153*H153</f>
        <v>0</v>
      </c>
      <c r="Q153" s="214">
        <v>0.001</v>
      </c>
      <c r="R153" s="214">
        <f>Q153*H153</f>
        <v>2.1230000000000002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200</v>
      </c>
      <c r="AT153" s="216" t="s">
        <v>223</v>
      </c>
      <c r="AU153" s="216" t="s">
        <v>79</v>
      </c>
      <c r="AY153" s="18" t="s">
        <v>142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77</v>
      </c>
      <c r="BK153" s="217">
        <f>ROUND(I153*H153,2)</f>
        <v>0</v>
      </c>
      <c r="BL153" s="18" t="s">
        <v>149</v>
      </c>
      <c r="BM153" s="216" t="s">
        <v>1751</v>
      </c>
    </row>
    <row r="154" s="13" customFormat="1">
      <c r="A154" s="13"/>
      <c r="B154" s="218"/>
      <c r="C154" s="219"/>
      <c r="D154" s="220" t="s">
        <v>151</v>
      </c>
      <c r="E154" s="221" t="s">
        <v>19</v>
      </c>
      <c r="F154" s="222" t="s">
        <v>1752</v>
      </c>
      <c r="G154" s="219"/>
      <c r="H154" s="223">
        <v>2123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151</v>
      </c>
      <c r="AU154" s="229" t="s">
        <v>79</v>
      </c>
      <c r="AV154" s="13" t="s">
        <v>79</v>
      </c>
      <c r="AW154" s="13" t="s">
        <v>31</v>
      </c>
      <c r="AX154" s="13" t="s">
        <v>77</v>
      </c>
      <c r="AY154" s="229" t="s">
        <v>142</v>
      </c>
    </row>
    <row r="155" s="2" customFormat="1" ht="16.5" customHeight="1">
      <c r="A155" s="39"/>
      <c r="B155" s="40"/>
      <c r="C155" s="241" t="s">
        <v>1753</v>
      </c>
      <c r="D155" s="241" t="s">
        <v>223</v>
      </c>
      <c r="E155" s="242" t="s">
        <v>1754</v>
      </c>
      <c r="F155" s="243" t="s">
        <v>1755</v>
      </c>
      <c r="G155" s="244" t="s">
        <v>1477</v>
      </c>
      <c r="H155" s="245">
        <v>1</v>
      </c>
      <c r="I155" s="246"/>
      <c r="J155" s="247">
        <f>ROUND(I155*H155,2)</f>
        <v>0</v>
      </c>
      <c r="K155" s="243" t="s">
        <v>19</v>
      </c>
      <c r="L155" s="248"/>
      <c r="M155" s="249" t="s">
        <v>19</v>
      </c>
      <c r="N155" s="250" t="s">
        <v>40</v>
      </c>
      <c r="O155" s="85"/>
      <c r="P155" s="214">
        <f>O155*H155</f>
        <v>0</v>
      </c>
      <c r="Q155" s="214">
        <v>0.001</v>
      </c>
      <c r="R155" s="214">
        <f>Q155*H155</f>
        <v>0.001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200</v>
      </c>
      <c r="AT155" s="216" t="s">
        <v>223</v>
      </c>
      <c r="AU155" s="216" t="s">
        <v>79</v>
      </c>
      <c r="AY155" s="18" t="s">
        <v>142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77</v>
      </c>
      <c r="BK155" s="217">
        <f>ROUND(I155*H155,2)</f>
        <v>0</v>
      </c>
      <c r="BL155" s="18" t="s">
        <v>149</v>
      </c>
      <c r="BM155" s="216" t="s">
        <v>1756</v>
      </c>
    </row>
    <row r="156" s="13" customFormat="1">
      <c r="A156" s="13"/>
      <c r="B156" s="218"/>
      <c r="C156" s="219"/>
      <c r="D156" s="220" t="s">
        <v>151</v>
      </c>
      <c r="E156" s="221" t="s">
        <v>19</v>
      </c>
      <c r="F156" s="222" t="s">
        <v>1757</v>
      </c>
      <c r="G156" s="219"/>
      <c r="H156" s="223">
        <v>1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151</v>
      </c>
      <c r="AU156" s="229" t="s">
        <v>79</v>
      </c>
      <c r="AV156" s="13" t="s">
        <v>79</v>
      </c>
      <c r="AW156" s="13" t="s">
        <v>31</v>
      </c>
      <c r="AX156" s="13" t="s">
        <v>77</v>
      </c>
      <c r="AY156" s="229" t="s">
        <v>142</v>
      </c>
    </row>
    <row r="157" s="2" customFormat="1" ht="16.5" customHeight="1">
      <c r="A157" s="39"/>
      <c r="B157" s="40"/>
      <c r="C157" s="241" t="s">
        <v>1758</v>
      </c>
      <c r="D157" s="241" t="s">
        <v>223</v>
      </c>
      <c r="E157" s="242" t="s">
        <v>1759</v>
      </c>
      <c r="F157" s="243" t="s">
        <v>1755</v>
      </c>
      <c r="G157" s="244" t="s">
        <v>1477</v>
      </c>
      <c r="H157" s="245">
        <v>1</v>
      </c>
      <c r="I157" s="246"/>
      <c r="J157" s="247">
        <f>ROUND(I157*H157,2)</f>
        <v>0</v>
      </c>
      <c r="K157" s="243" t="s">
        <v>19</v>
      </c>
      <c r="L157" s="248"/>
      <c r="M157" s="249" t="s">
        <v>19</v>
      </c>
      <c r="N157" s="250" t="s">
        <v>40</v>
      </c>
      <c r="O157" s="85"/>
      <c r="P157" s="214">
        <f>O157*H157</f>
        <v>0</v>
      </c>
      <c r="Q157" s="214">
        <v>0.001</v>
      </c>
      <c r="R157" s="214">
        <f>Q157*H157</f>
        <v>0.001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200</v>
      </c>
      <c r="AT157" s="216" t="s">
        <v>223</v>
      </c>
      <c r="AU157" s="216" t="s">
        <v>79</v>
      </c>
      <c r="AY157" s="18" t="s">
        <v>142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77</v>
      </c>
      <c r="BK157" s="217">
        <f>ROUND(I157*H157,2)</f>
        <v>0</v>
      </c>
      <c r="BL157" s="18" t="s">
        <v>149</v>
      </c>
      <c r="BM157" s="216" t="s">
        <v>1760</v>
      </c>
    </row>
    <row r="158" s="13" customFormat="1">
      <c r="A158" s="13"/>
      <c r="B158" s="218"/>
      <c r="C158" s="219"/>
      <c r="D158" s="220" t="s">
        <v>151</v>
      </c>
      <c r="E158" s="221" t="s">
        <v>19</v>
      </c>
      <c r="F158" s="222" t="s">
        <v>1761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9" t="s">
        <v>151</v>
      </c>
      <c r="AU158" s="229" t="s">
        <v>79</v>
      </c>
      <c r="AV158" s="13" t="s">
        <v>79</v>
      </c>
      <c r="AW158" s="13" t="s">
        <v>31</v>
      </c>
      <c r="AX158" s="13" t="s">
        <v>77</v>
      </c>
      <c r="AY158" s="229" t="s">
        <v>142</v>
      </c>
    </row>
    <row r="159" s="2" customFormat="1" ht="16.5" customHeight="1">
      <c r="A159" s="39"/>
      <c r="B159" s="40"/>
      <c r="C159" s="241" t="s">
        <v>1762</v>
      </c>
      <c r="D159" s="241" t="s">
        <v>223</v>
      </c>
      <c r="E159" s="242" t="s">
        <v>1763</v>
      </c>
      <c r="F159" s="243" t="s">
        <v>1764</v>
      </c>
      <c r="G159" s="244" t="s">
        <v>1477</v>
      </c>
      <c r="H159" s="245">
        <v>1</v>
      </c>
      <c r="I159" s="246"/>
      <c r="J159" s="247">
        <f>ROUND(I159*H159,2)</f>
        <v>0</v>
      </c>
      <c r="K159" s="243" t="s">
        <v>19</v>
      </c>
      <c r="L159" s="248"/>
      <c r="M159" s="249" t="s">
        <v>19</v>
      </c>
      <c r="N159" s="250" t="s">
        <v>40</v>
      </c>
      <c r="O159" s="85"/>
      <c r="P159" s="214">
        <f>O159*H159</f>
        <v>0</v>
      </c>
      <c r="Q159" s="214">
        <v>0.001</v>
      </c>
      <c r="R159" s="214">
        <f>Q159*H159</f>
        <v>0.001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200</v>
      </c>
      <c r="AT159" s="216" t="s">
        <v>223</v>
      </c>
      <c r="AU159" s="216" t="s">
        <v>79</v>
      </c>
      <c r="AY159" s="18" t="s">
        <v>142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77</v>
      </c>
      <c r="BK159" s="217">
        <f>ROUND(I159*H159,2)</f>
        <v>0</v>
      </c>
      <c r="BL159" s="18" t="s">
        <v>149</v>
      </c>
      <c r="BM159" s="216" t="s">
        <v>1765</v>
      </c>
    </row>
    <row r="160" s="13" customFormat="1">
      <c r="A160" s="13"/>
      <c r="B160" s="218"/>
      <c r="C160" s="219"/>
      <c r="D160" s="220" t="s">
        <v>151</v>
      </c>
      <c r="E160" s="221" t="s">
        <v>19</v>
      </c>
      <c r="F160" s="222" t="s">
        <v>1766</v>
      </c>
      <c r="G160" s="219"/>
      <c r="H160" s="223">
        <v>1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9" t="s">
        <v>151</v>
      </c>
      <c r="AU160" s="229" t="s">
        <v>79</v>
      </c>
      <c r="AV160" s="13" t="s">
        <v>79</v>
      </c>
      <c r="AW160" s="13" t="s">
        <v>31</v>
      </c>
      <c r="AX160" s="13" t="s">
        <v>77</v>
      </c>
      <c r="AY160" s="229" t="s">
        <v>142</v>
      </c>
    </row>
    <row r="161" s="2" customFormat="1" ht="16.5" customHeight="1">
      <c r="A161" s="39"/>
      <c r="B161" s="40"/>
      <c r="C161" s="205" t="s">
        <v>922</v>
      </c>
      <c r="D161" s="205" t="s">
        <v>144</v>
      </c>
      <c r="E161" s="206" t="s">
        <v>1767</v>
      </c>
      <c r="F161" s="207" t="s">
        <v>1768</v>
      </c>
      <c r="G161" s="208" t="s">
        <v>1769</v>
      </c>
      <c r="H161" s="209">
        <v>350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40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149</v>
      </c>
      <c r="AT161" s="216" t="s">
        <v>144</v>
      </c>
      <c r="AU161" s="216" t="s">
        <v>79</v>
      </c>
      <c r="AY161" s="18" t="s">
        <v>142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77</v>
      </c>
      <c r="BK161" s="217">
        <f>ROUND(I161*H161,2)</f>
        <v>0</v>
      </c>
      <c r="BL161" s="18" t="s">
        <v>149</v>
      </c>
      <c r="BM161" s="216" t="s">
        <v>1770</v>
      </c>
    </row>
    <row r="162" s="13" customFormat="1">
      <c r="A162" s="13"/>
      <c r="B162" s="218"/>
      <c r="C162" s="219"/>
      <c r="D162" s="220" t="s">
        <v>151</v>
      </c>
      <c r="E162" s="221" t="s">
        <v>19</v>
      </c>
      <c r="F162" s="222" t="s">
        <v>1771</v>
      </c>
      <c r="G162" s="219"/>
      <c r="H162" s="223">
        <v>350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151</v>
      </c>
      <c r="AU162" s="229" t="s">
        <v>79</v>
      </c>
      <c r="AV162" s="13" t="s">
        <v>79</v>
      </c>
      <c r="AW162" s="13" t="s">
        <v>31</v>
      </c>
      <c r="AX162" s="13" t="s">
        <v>77</v>
      </c>
      <c r="AY162" s="229" t="s">
        <v>142</v>
      </c>
    </row>
    <row r="163" s="2" customFormat="1" ht="16.5" customHeight="1">
      <c r="A163" s="39"/>
      <c r="B163" s="40"/>
      <c r="C163" s="205" t="s">
        <v>955</v>
      </c>
      <c r="D163" s="205" t="s">
        <v>144</v>
      </c>
      <c r="E163" s="206" t="s">
        <v>1772</v>
      </c>
      <c r="F163" s="207" t="s">
        <v>1773</v>
      </c>
      <c r="G163" s="208" t="s">
        <v>1769</v>
      </c>
      <c r="H163" s="209">
        <v>350</v>
      </c>
      <c r="I163" s="210"/>
      <c r="J163" s="211">
        <f>ROUND(I163*H163,2)</f>
        <v>0</v>
      </c>
      <c r="K163" s="207" t="s">
        <v>19</v>
      </c>
      <c r="L163" s="45"/>
      <c r="M163" s="212" t="s">
        <v>19</v>
      </c>
      <c r="N163" s="213" t="s">
        <v>40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149</v>
      </c>
      <c r="AT163" s="216" t="s">
        <v>144</v>
      </c>
      <c r="AU163" s="216" t="s">
        <v>79</v>
      </c>
      <c r="AY163" s="18" t="s">
        <v>142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77</v>
      </c>
      <c r="BK163" s="217">
        <f>ROUND(I163*H163,2)</f>
        <v>0</v>
      </c>
      <c r="BL163" s="18" t="s">
        <v>149</v>
      </c>
      <c r="BM163" s="216" t="s">
        <v>1774</v>
      </c>
    </row>
    <row r="164" s="13" customFormat="1">
      <c r="A164" s="13"/>
      <c r="B164" s="218"/>
      <c r="C164" s="219"/>
      <c r="D164" s="220" t="s">
        <v>151</v>
      </c>
      <c r="E164" s="221" t="s">
        <v>19</v>
      </c>
      <c r="F164" s="222" t="s">
        <v>1771</v>
      </c>
      <c r="G164" s="219"/>
      <c r="H164" s="223">
        <v>350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151</v>
      </c>
      <c r="AU164" s="229" t="s">
        <v>79</v>
      </c>
      <c r="AV164" s="13" t="s">
        <v>79</v>
      </c>
      <c r="AW164" s="13" t="s">
        <v>31</v>
      </c>
      <c r="AX164" s="13" t="s">
        <v>77</v>
      </c>
      <c r="AY164" s="229" t="s">
        <v>142</v>
      </c>
    </row>
    <row r="165" s="2" customFormat="1" ht="21.75" customHeight="1">
      <c r="A165" s="39"/>
      <c r="B165" s="40"/>
      <c r="C165" s="205" t="s">
        <v>817</v>
      </c>
      <c r="D165" s="205" t="s">
        <v>144</v>
      </c>
      <c r="E165" s="206" t="s">
        <v>1741</v>
      </c>
      <c r="F165" s="207" t="s">
        <v>1775</v>
      </c>
      <c r="G165" s="208" t="s">
        <v>1477</v>
      </c>
      <c r="H165" s="209">
        <v>1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40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149</v>
      </c>
      <c r="AT165" s="216" t="s">
        <v>144</v>
      </c>
      <c r="AU165" s="216" t="s">
        <v>79</v>
      </c>
      <c r="AY165" s="18" t="s">
        <v>142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77</v>
      </c>
      <c r="BK165" s="217">
        <f>ROUND(I165*H165,2)</f>
        <v>0</v>
      </c>
      <c r="BL165" s="18" t="s">
        <v>149</v>
      </c>
      <c r="BM165" s="216" t="s">
        <v>1776</v>
      </c>
    </row>
    <row r="166" s="13" customFormat="1">
      <c r="A166" s="13"/>
      <c r="B166" s="218"/>
      <c r="C166" s="219"/>
      <c r="D166" s="220" t="s">
        <v>151</v>
      </c>
      <c r="E166" s="221" t="s">
        <v>19</v>
      </c>
      <c r="F166" s="222" t="s">
        <v>1777</v>
      </c>
      <c r="G166" s="219"/>
      <c r="H166" s="223">
        <v>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9" t="s">
        <v>151</v>
      </c>
      <c r="AU166" s="229" t="s">
        <v>79</v>
      </c>
      <c r="AV166" s="13" t="s">
        <v>79</v>
      </c>
      <c r="AW166" s="13" t="s">
        <v>31</v>
      </c>
      <c r="AX166" s="13" t="s">
        <v>77</v>
      </c>
      <c r="AY166" s="229" t="s">
        <v>142</v>
      </c>
    </row>
    <row r="167" s="2" customFormat="1" ht="16.5" customHeight="1">
      <c r="A167" s="39"/>
      <c r="B167" s="40"/>
      <c r="C167" s="205" t="s">
        <v>811</v>
      </c>
      <c r="D167" s="205" t="s">
        <v>144</v>
      </c>
      <c r="E167" s="206" t="s">
        <v>1778</v>
      </c>
      <c r="F167" s="207" t="s">
        <v>1779</v>
      </c>
      <c r="G167" s="208" t="s">
        <v>1477</v>
      </c>
      <c r="H167" s="209">
        <v>1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40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149</v>
      </c>
      <c r="AT167" s="216" t="s">
        <v>144</v>
      </c>
      <c r="AU167" s="216" t="s">
        <v>79</v>
      </c>
      <c r="AY167" s="18" t="s">
        <v>142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77</v>
      </c>
      <c r="BK167" s="217">
        <f>ROUND(I167*H167,2)</f>
        <v>0</v>
      </c>
      <c r="BL167" s="18" t="s">
        <v>149</v>
      </c>
      <c r="BM167" s="216" t="s">
        <v>1780</v>
      </c>
    </row>
    <row r="168" s="13" customFormat="1">
      <c r="A168" s="13"/>
      <c r="B168" s="218"/>
      <c r="C168" s="219"/>
      <c r="D168" s="220" t="s">
        <v>151</v>
      </c>
      <c r="E168" s="221" t="s">
        <v>19</v>
      </c>
      <c r="F168" s="222" t="s">
        <v>77</v>
      </c>
      <c r="G168" s="219"/>
      <c r="H168" s="223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151</v>
      </c>
      <c r="AU168" s="229" t="s">
        <v>79</v>
      </c>
      <c r="AV168" s="13" t="s">
        <v>79</v>
      </c>
      <c r="AW168" s="13" t="s">
        <v>31</v>
      </c>
      <c r="AX168" s="13" t="s">
        <v>77</v>
      </c>
      <c r="AY168" s="229" t="s">
        <v>142</v>
      </c>
    </row>
    <row r="169" s="12" customFormat="1" ht="22.8" customHeight="1">
      <c r="A169" s="12"/>
      <c r="B169" s="189"/>
      <c r="C169" s="190"/>
      <c r="D169" s="191" t="s">
        <v>68</v>
      </c>
      <c r="E169" s="203" t="s">
        <v>180</v>
      </c>
      <c r="F169" s="203" t="s">
        <v>295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SUM(P170:P175)</f>
        <v>0</v>
      </c>
      <c r="Q169" s="197"/>
      <c r="R169" s="198">
        <f>SUM(R170:R175)</f>
        <v>357.40699599999999</v>
      </c>
      <c r="S169" s="197"/>
      <c r="T169" s="199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0" t="s">
        <v>77</v>
      </c>
      <c r="AT169" s="201" t="s">
        <v>68</v>
      </c>
      <c r="AU169" s="201" t="s">
        <v>77</v>
      </c>
      <c r="AY169" s="200" t="s">
        <v>142</v>
      </c>
      <c r="BK169" s="202">
        <f>SUM(BK170:BK175)</f>
        <v>0</v>
      </c>
    </row>
    <row r="170" s="2" customFormat="1" ht="21.75" customHeight="1">
      <c r="A170" s="39"/>
      <c r="B170" s="40"/>
      <c r="C170" s="205" t="s">
        <v>1781</v>
      </c>
      <c r="D170" s="205" t="s">
        <v>144</v>
      </c>
      <c r="E170" s="206" t="s">
        <v>1782</v>
      </c>
      <c r="F170" s="207" t="s">
        <v>1783</v>
      </c>
      <c r="G170" s="208" t="s">
        <v>147</v>
      </c>
      <c r="H170" s="209">
        <v>157</v>
      </c>
      <c r="I170" s="210"/>
      <c r="J170" s="211">
        <f>ROUND(I170*H170,2)</f>
        <v>0</v>
      </c>
      <c r="K170" s="207" t="s">
        <v>148</v>
      </c>
      <c r="L170" s="45"/>
      <c r="M170" s="212" t="s">
        <v>19</v>
      </c>
      <c r="N170" s="213" t="s">
        <v>40</v>
      </c>
      <c r="O170" s="85"/>
      <c r="P170" s="214">
        <f>O170*H170</f>
        <v>0</v>
      </c>
      <c r="Q170" s="214">
        <v>0.68999999999999995</v>
      </c>
      <c r="R170" s="214">
        <f>Q170*H170</f>
        <v>108.33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149</v>
      </c>
      <c r="AT170" s="216" t="s">
        <v>144</v>
      </c>
      <c r="AU170" s="216" t="s">
        <v>79</v>
      </c>
      <c r="AY170" s="18" t="s">
        <v>142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77</v>
      </c>
      <c r="BK170" s="217">
        <f>ROUND(I170*H170,2)</f>
        <v>0</v>
      </c>
      <c r="BL170" s="18" t="s">
        <v>149</v>
      </c>
      <c r="BM170" s="216" t="s">
        <v>1784</v>
      </c>
    </row>
    <row r="171" s="13" customFormat="1">
      <c r="A171" s="13"/>
      <c r="B171" s="218"/>
      <c r="C171" s="219"/>
      <c r="D171" s="220" t="s">
        <v>151</v>
      </c>
      <c r="E171" s="221" t="s">
        <v>19</v>
      </c>
      <c r="F171" s="222" t="s">
        <v>1785</v>
      </c>
      <c r="G171" s="219"/>
      <c r="H171" s="223">
        <v>157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151</v>
      </c>
      <c r="AU171" s="229" t="s">
        <v>79</v>
      </c>
      <c r="AV171" s="13" t="s">
        <v>79</v>
      </c>
      <c r="AW171" s="13" t="s">
        <v>31</v>
      </c>
      <c r="AX171" s="13" t="s">
        <v>77</v>
      </c>
      <c r="AY171" s="229" t="s">
        <v>142</v>
      </c>
    </row>
    <row r="172" s="2" customFormat="1">
      <c r="A172" s="39"/>
      <c r="B172" s="40"/>
      <c r="C172" s="205" t="s">
        <v>163</v>
      </c>
      <c r="D172" s="205" t="s">
        <v>144</v>
      </c>
      <c r="E172" s="206" t="s">
        <v>1786</v>
      </c>
      <c r="F172" s="207" t="s">
        <v>1787</v>
      </c>
      <c r="G172" s="208" t="s">
        <v>147</v>
      </c>
      <c r="H172" s="209">
        <v>1450</v>
      </c>
      <c r="I172" s="210"/>
      <c r="J172" s="211">
        <f>ROUND(I172*H172,2)</f>
        <v>0</v>
      </c>
      <c r="K172" s="207" t="s">
        <v>148</v>
      </c>
      <c r="L172" s="45"/>
      <c r="M172" s="212" t="s">
        <v>19</v>
      </c>
      <c r="N172" s="213" t="s">
        <v>40</v>
      </c>
      <c r="O172" s="85"/>
      <c r="P172" s="214">
        <f>O172*H172</f>
        <v>0</v>
      </c>
      <c r="Q172" s="214">
        <v>0.083500000000000005</v>
      </c>
      <c r="R172" s="214">
        <f>Q172*H172</f>
        <v>121.075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149</v>
      </c>
      <c r="AT172" s="216" t="s">
        <v>144</v>
      </c>
      <c r="AU172" s="216" t="s">
        <v>79</v>
      </c>
      <c r="AY172" s="18" t="s">
        <v>142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77</v>
      </c>
      <c r="BK172" s="217">
        <f>ROUND(I172*H172,2)</f>
        <v>0</v>
      </c>
      <c r="BL172" s="18" t="s">
        <v>149</v>
      </c>
      <c r="BM172" s="216" t="s">
        <v>1788</v>
      </c>
    </row>
    <row r="173" s="13" customFormat="1">
      <c r="A173" s="13"/>
      <c r="B173" s="218"/>
      <c r="C173" s="219"/>
      <c r="D173" s="220" t="s">
        <v>151</v>
      </c>
      <c r="E173" s="221" t="s">
        <v>19</v>
      </c>
      <c r="F173" s="222" t="s">
        <v>1789</v>
      </c>
      <c r="G173" s="219"/>
      <c r="H173" s="223">
        <v>1450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9" t="s">
        <v>151</v>
      </c>
      <c r="AU173" s="229" t="s">
        <v>79</v>
      </c>
      <c r="AV173" s="13" t="s">
        <v>79</v>
      </c>
      <c r="AW173" s="13" t="s">
        <v>31</v>
      </c>
      <c r="AX173" s="13" t="s">
        <v>77</v>
      </c>
      <c r="AY173" s="229" t="s">
        <v>142</v>
      </c>
    </row>
    <row r="174" s="2" customFormat="1" ht="16.5" customHeight="1">
      <c r="A174" s="39"/>
      <c r="B174" s="40"/>
      <c r="C174" s="241" t="s">
        <v>1790</v>
      </c>
      <c r="D174" s="241" t="s">
        <v>223</v>
      </c>
      <c r="E174" s="242" t="s">
        <v>1791</v>
      </c>
      <c r="F174" s="243" t="s">
        <v>1792</v>
      </c>
      <c r="G174" s="244" t="s">
        <v>226</v>
      </c>
      <c r="H174" s="245">
        <v>67.087000000000003</v>
      </c>
      <c r="I174" s="246"/>
      <c r="J174" s="247">
        <f>ROUND(I174*H174,2)</f>
        <v>0</v>
      </c>
      <c r="K174" s="243" t="s">
        <v>19</v>
      </c>
      <c r="L174" s="248"/>
      <c r="M174" s="249" t="s">
        <v>19</v>
      </c>
      <c r="N174" s="250" t="s">
        <v>40</v>
      </c>
      <c r="O174" s="85"/>
      <c r="P174" s="214">
        <f>O174*H174</f>
        <v>0</v>
      </c>
      <c r="Q174" s="214">
        <v>1.9079999999999999</v>
      </c>
      <c r="R174" s="214">
        <f>Q174*H174</f>
        <v>128.00199599999999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200</v>
      </c>
      <c r="AT174" s="216" t="s">
        <v>223</v>
      </c>
      <c r="AU174" s="216" t="s">
        <v>79</v>
      </c>
      <c r="AY174" s="18" t="s">
        <v>142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77</v>
      </c>
      <c r="BK174" s="217">
        <f>ROUND(I174*H174,2)</f>
        <v>0</v>
      </c>
      <c r="BL174" s="18" t="s">
        <v>149</v>
      </c>
      <c r="BM174" s="216" t="s">
        <v>1793</v>
      </c>
    </row>
    <row r="175" s="13" customFormat="1">
      <c r="A175" s="13"/>
      <c r="B175" s="218"/>
      <c r="C175" s="219"/>
      <c r="D175" s="220" t="s">
        <v>151</v>
      </c>
      <c r="E175" s="219"/>
      <c r="F175" s="222" t="s">
        <v>1794</v>
      </c>
      <c r="G175" s="219"/>
      <c r="H175" s="223">
        <v>67.087000000000003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151</v>
      </c>
      <c r="AU175" s="229" t="s">
        <v>79</v>
      </c>
      <c r="AV175" s="13" t="s">
        <v>79</v>
      </c>
      <c r="AW175" s="13" t="s">
        <v>4</v>
      </c>
      <c r="AX175" s="13" t="s">
        <v>77</v>
      </c>
      <c r="AY175" s="229" t="s">
        <v>142</v>
      </c>
    </row>
    <row r="176" s="12" customFormat="1" ht="22.8" customHeight="1">
      <c r="A176" s="12"/>
      <c r="B176" s="189"/>
      <c r="C176" s="190"/>
      <c r="D176" s="191" t="s">
        <v>68</v>
      </c>
      <c r="E176" s="203" t="s">
        <v>207</v>
      </c>
      <c r="F176" s="203" t="s">
        <v>477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SUM(P177:P202)</f>
        <v>0</v>
      </c>
      <c r="Q176" s="197"/>
      <c r="R176" s="198">
        <f>SUM(R177:R202)</f>
        <v>0.097876539999999984</v>
      </c>
      <c r="S176" s="197"/>
      <c r="T176" s="199">
        <f>SUM(T177:T202)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0" t="s">
        <v>77</v>
      </c>
      <c r="AT176" s="201" t="s">
        <v>68</v>
      </c>
      <c r="AU176" s="201" t="s">
        <v>77</v>
      </c>
      <c r="AY176" s="200" t="s">
        <v>142</v>
      </c>
      <c r="BK176" s="202">
        <f>SUM(BK177:BK202)</f>
        <v>0</v>
      </c>
    </row>
    <row r="177" s="2" customFormat="1">
      <c r="A177" s="39"/>
      <c r="B177" s="40"/>
      <c r="C177" s="205" t="s">
        <v>924</v>
      </c>
      <c r="D177" s="205" t="s">
        <v>144</v>
      </c>
      <c r="E177" s="206" t="s">
        <v>1795</v>
      </c>
      <c r="F177" s="207" t="s">
        <v>1796</v>
      </c>
      <c r="G177" s="208" t="s">
        <v>147</v>
      </c>
      <c r="H177" s="209">
        <v>140</v>
      </c>
      <c r="I177" s="210"/>
      <c r="J177" s="211">
        <f>ROUND(I177*H177,2)</f>
        <v>0</v>
      </c>
      <c r="K177" s="207" t="s">
        <v>148</v>
      </c>
      <c r="L177" s="45"/>
      <c r="M177" s="212" t="s">
        <v>19</v>
      </c>
      <c r="N177" s="213" t="s">
        <v>40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149</v>
      </c>
      <c r="AT177" s="216" t="s">
        <v>144</v>
      </c>
      <c r="AU177" s="216" t="s">
        <v>79</v>
      </c>
      <c r="AY177" s="18" t="s">
        <v>142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77</v>
      </c>
      <c r="BK177" s="217">
        <f>ROUND(I177*H177,2)</f>
        <v>0</v>
      </c>
      <c r="BL177" s="18" t="s">
        <v>149</v>
      </c>
      <c r="BM177" s="216" t="s">
        <v>1797</v>
      </c>
    </row>
    <row r="178" s="13" customFormat="1">
      <c r="A178" s="13"/>
      <c r="B178" s="218"/>
      <c r="C178" s="219"/>
      <c r="D178" s="220" t="s">
        <v>151</v>
      </c>
      <c r="E178" s="221" t="s">
        <v>19</v>
      </c>
      <c r="F178" s="222" t="s">
        <v>1798</v>
      </c>
      <c r="G178" s="219"/>
      <c r="H178" s="223">
        <v>140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9" t="s">
        <v>151</v>
      </c>
      <c r="AU178" s="229" t="s">
        <v>79</v>
      </c>
      <c r="AV178" s="13" t="s">
        <v>79</v>
      </c>
      <c r="AW178" s="13" t="s">
        <v>31</v>
      </c>
      <c r="AX178" s="13" t="s">
        <v>77</v>
      </c>
      <c r="AY178" s="229" t="s">
        <v>142</v>
      </c>
    </row>
    <row r="179" s="2" customFormat="1">
      <c r="A179" s="39"/>
      <c r="B179" s="40"/>
      <c r="C179" s="205" t="s">
        <v>870</v>
      </c>
      <c r="D179" s="205" t="s">
        <v>144</v>
      </c>
      <c r="E179" s="206" t="s">
        <v>1799</v>
      </c>
      <c r="F179" s="207" t="s">
        <v>1800</v>
      </c>
      <c r="G179" s="208" t="s">
        <v>147</v>
      </c>
      <c r="H179" s="209">
        <v>140</v>
      </c>
      <c r="I179" s="210"/>
      <c r="J179" s="211">
        <f>ROUND(I179*H179,2)</f>
        <v>0</v>
      </c>
      <c r="K179" s="207" t="s">
        <v>148</v>
      </c>
      <c r="L179" s="45"/>
      <c r="M179" s="212" t="s">
        <v>19</v>
      </c>
      <c r="N179" s="213" t="s">
        <v>40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149</v>
      </c>
      <c r="AT179" s="216" t="s">
        <v>144</v>
      </c>
      <c r="AU179" s="216" t="s">
        <v>79</v>
      </c>
      <c r="AY179" s="18" t="s">
        <v>142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77</v>
      </c>
      <c r="BK179" s="217">
        <f>ROUND(I179*H179,2)</f>
        <v>0</v>
      </c>
      <c r="BL179" s="18" t="s">
        <v>149</v>
      </c>
      <c r="BM179" s="216" t="s">
        <v>1801</v>
      </c>
    </row>
    <row r="180" s="13" customFormat="1">
      <c r="A180" s="13"/>
      <c r="B180" s="218"/>
      <c r="C180" s="219"/>
      <c r="D180" s="220" t="s">
        <v>151</v>
      </c>
      <c r="E180" s="221" t="s">
        <v>19</v>
      </c>
      <c r="F180" s="222" t="s">
        <v>1798</v>
      </c>
      <c r="G180" s="219"/>
      <c r="H180" s="223">
        <v>140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9" t="s">
        <v>151</v>
      </c>
      <c r="AU180" s="229" t="s">
        <v>79</v>
      </c>
      <c r="AV180" s="13" t="s">
        <v>79</v>
      </c>
      <c r="AW180" s="13" t="s">
        <v>31</v>
      </c>
      <c r="AX180" s="13" t="s">
        <v>77</v>
      </c>
      <c r="AY180" s="229" t="s">
        <v>142</v>
      </c>
    </row>
    <row r="181" s="2" customFormat="1" ht="16.5" customHeight="1">
      <c r="A181" s="39"/>
      <c r="B181" s="40"/>
      <c r="C181" s="241" t="s">
        <v>1802</v>
      </c>
      <c r="D181" s="241" t="s">
        <v>223</v>
      </c>
      <c r="E181" s="242" t="s">
        <v>1803</v>
      </c>
      <c r="F181" s="243" t="s">
        <v>1804</v>
      </c>
      <c r="G181" s="244" t="s">
        <v>1477</v>
      </c>
      <c r="H181" s="245">
        <v>1</v>
      </c>
      <c r="I181" s="246"/>
      <c r="J181" s="247">
        <f>ROUND(I181*H181,2)</f>
        <v>0</v>
      </c>
      <c r="K181" s="243" t="s">
        <v>19</v>
      </c>
      <c r="L181" s="248"/>
      <c r="M181" s="249" t="s">
        <v>19</v>
      </c>
      <c r="N181" s="250" t="s">
        <v>40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200</v>
      </c>
      <c r="AT181" s="216" t="s">
        <v>223</v>
      </c>
      <c r="AU181" s="216" t="s">
        <v>79</v>
      </c>
      <c r="AY181" s="18" t="s">
        <v>142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77</v>
      </c>
      <c r="BK181" s="217">
        <f>ROUND(I181*H181,2)</f>
        <v>0</v>
      </c>
      <c r="BL181" s="18" t="s">
        <v>149</v>
      </c>
      <c r="BM181" s="216" t="s">
        <v>1805</v>
      </c>
    </row>
    <row r="182" s="13" customFormat="1">
      <c r="A182" s="13"/>
      <c r="B182" s="218"/>
      <c r="C182" s="219"/>
      <c r="D182" s="220" t="s">
        <v>151</v>
      </c>
      <c r="E182" s="221" t="s">
        <v>19</v>
      </c>
      <c r="F182" s="222" t="s">
        <v>1806</v>
      </c>
      <c r="G182" s="219"/>
      <c r="H182" s="223">
        <v>1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9" t="s">
        <v>151</v>
      </c>
      <c r="AU182" s="229" t="s">
        <v>79</v>
      </c>
      <c r="AV182" s="13" t="s">
        <v>79</v>
      </c>
      <c r="AW182" s="13" t="s">
        <v>31</v>
      </c>
      <c r="AX182" s="13" t="s">
        <v>77</v>
      </c>
      <c r="AY182" s="229" t="s">
        <v>142</v>
      </c>
    </row>
    <row r="183" s="2" customFormat="1">
      <c r="A183" s="39"/>
      <c r="B183" s="40"/>
      <c r="C183" s="205" t="s">
        <v>1807</v>
      </c>
      <c r="D183" s="205" t="s">
        <v>144</v>
      </c>
      <c r="E183" s="206" t="s">
        <v>1808</v>
      </c>
      <c r="F183" s="207" t="s">
        <v>1809</v>
      </c>
      <c r="G183" s="208" t="s">
        <v>155</v>
      </c>
      <c r="H183" s="209">
        <v>7800</v>
      </c>
      <c r="I183" s="210"/>
      <c r="J183" s="211">
        <f>ROUND(I183*H183,2)</f>
        <v>0</v>
      </c>
      <c r="K183" s="207" t="s">
        <v>148</v>
      </c>
      <c r="L183" s="45"/>
      <c r="M183" s="212" t="s">
        <v>19</v>
      </c>
      <c r="N183" s="213" t="s">
        <v>40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149</v>
      </c>
      <c r="AT183" s="216" t="s">
        <v>144</v>
      </c>
      <c r="AU183" s="216" t="s">
        <v>79</v>
      </c>
      <c r="AY183" s="18" t="s">
        <v>142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77</v>
      </c>
      <c r="BK183" s="217">
        <f>ROUND(I183*H183,2)</f>
        <v>0</v>
      </c>
      <c r="BL183" s="18" t="s">
        <v>149</v>
      </c>
      <c r="BM183" s="216" t="s">
        <v>1810</v>
      </c>
    </row>
    <row r="184" s="13" customFormat="1">
      <c r="A184" s="13"/>
      <c r="B184" s="218"/>
      <c r="C184" s="219"/>
      <c r="D184" s="220" t="s">
        <v>151</v>
      </c>
      <c r="E184" s="221" t="s">
        <v>19</v>
      </c>
      <c r="F184" s="222" t="s">
        <v>1811</v>
      </c>
      <c r="G184" s="219"/>
      <c r="H184" s="223">
        <v>7800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9" t="s">
        <v>151</v>
      </c>
      <c r="AU184" s="229" t="s">
        <v>79</v>
      </c>
      <c r="AV184" s="13" t="s">
        <v>79</v>
      </c>
      <c r="AW184" s="13" t="s">
        <v>31</v>
      </c>
      <c r="AX184" s="13" t="s">
        <v>77</v>
      </c>
      <c r="AY184" s="229" t="s">
        <v>142</v>
      </c>
    </row>
    <row r="185" s="2" customFormat="1">
      <c r="A185" s="39"/>
      <c r="B185" s="40"/>
      <c r="C185" s="205" t="s">
        <v>1812</v>
      </c>
      <c r="D185" s="205" t="s">
        <v>144</v>
      </c>
      <c r="E185" s="206" t="s">
        <v>1813</v>
      </c>
      <c r="F185" s="207" t="s">
        <v>1814</v>
      </c>
      <c r="G185" s="208" t="s">
        <v>155</v>
      </c>
      <c r="H185" s="209">
        <v>7800</v>
      </c>
      <c r="I185" s="210"/>
      <c r="J185" s="211">
        <f>ROUND(I185*H185,2)</f>
        <v>0</v>
      </c>
      <c r="K185" s="207" t="s">
        <v>148</v>
      </c>
      <c r="L185" s="45"/>
      <c r="M185" s="212" t="s">
        <v>19</v>
      </c>
      <c r="N185" s="213" t="s">
        <v>40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149</v>
      </c>
      <c r="AT185" s="216" t="s">
        <v>144</v>
      </c>
      <c r="AU185" s="216" t="s">
        <v>79</v>
      </c>
      <c r="AY185" s="18" t="s">
        <v>142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77</v>
      </c>
      <c r="BK185" s="217">
        <f>ROUND(I185*H185,2)</f>
        <v>0</v>
      </c>
      <c r="BL185" s="18" t="s">
        <v>149</v>
      </c>
      <c r="BM185" s="216" t="s">
        <v>1815</v>
      </c>
    </row>
    <row r="186" s="13" customFormat="1">
      <c r="A186" s="13"/>
      <c r="B186" s="218"/>
      <c r="C186" s="219"/>
      <c r="D186" s="220" t="s">
        <v>151</v>
      </c>
      <c r="E186" s="221" t="s">
        <v>19</v>
      </c>
      <c r="F186" s="222" t="s">
        <v>1811</v>
      </c>
      <c r="G186" s="219"/>
      <c r="H186" s="223">
        <v>7800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9" t="s">
        <v>151</v>
      </c>
      <c r="AU186" s="229" t="s">
        <v>79</v>
      </c>
      <c r="AV186" s="13" t="s">
        <v>79</v>
      </c>
      <c r="AW186" s="13" t="s">
        <v>31</v>
      </c>
      <c r="AX186" s="13" t="s">
        <v>77</v>
      </c>
      <c r="AY186" s="229" t="s">
        <v>142</v>
      </c>
    </row>
    <row r="187" s="2" customFormat="1">
      <c r="A187" s="39"/>
      <c r="B187" s="40"/>
      <c r="C187" s="205" t="s">
        <v>263</v>
      </c>
      <c r="D187" s="205" t="s">
        <v>144</v>
      </c>
      <c r="E187" s="206" t="s">
        <v>1816</v>
      </c>
      <c r="F187" s="207" t="s">
        <v>1817</v>
      </c>
      <c r="G187" s="208" t="s">
        <v>226</v>
      </c>
      <c r="H187" s="209">
        <v>25.600000000000001</v>
      </c>
      <c r="I187" s="210"/>
      <c r="J187" s="211">
        <f>ROUND(I187*H187,2)</f>
        <v>0</v>
      </c>
      <c r="K187" s="207" t="s">
        <v>148</v>
      </c>
      <c r="L187" s="45"/>
      <c r="M187" s="212" t="s">
        <v>19</v>
      </c>
      <c r="N187" s="213" t="s">
        <v>40</v>
      </c>
      <c r="O187" s="85"/>
      <c r="P187" s="214">
        <f>O187*H187</f>
        <v>0</v>
      </c>
      <c r="Q187" s="214">
        <v>2.0000000000000002E-05</v>
      </c>
      <c r="R187" s="214">
        <f>Q187*H187</f>
        <v>0.00051200000000000009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149</v>
      </c>
      <c r="AT187" s="216" t="s">
        <v>144</v>
      </c>
      <c r="AU187" s="216" t="s">
        <v>79</v>
      </c>
      <c r="AY187" s="18" t="s">
        <v>142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77</v>
      </c>
      <c r="BK187" s="217">
        <f>ROUND(I187*H187,2)</f>
        <v>0</v>
      </c>
      <c r="BL187" s="18" t="s">
        <v>149</v>
      </c>
      <c r="BM187" s="216" t="s">
        <v>1818</v>
      </c>
    </row>
    <row r="188" s="2" customFormat="1">
      <c r="A188" s="39"/>
      <c r="B188" s="40"/>
      <c r="C188" s="41"/>
      <c r="D188" s="220" t="s">
        <v>459</v>
      </c>
      <c r="E188" s="41"/>
      <c r="F188" s="261" t="s">
        <v>1819</v>
      </c>
      <c r="G188" s="41"/>
      <c r="H188" s="41"/>
      <c r="I188" s="262"/>
      <c r="J188" s="41"/>
      <c r="K188" s="41"/>
      <c r="L188" s="45"/>
      <c r="M188" s="263"/>
      <c r="N188" s="264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459</v>
      </c>
      <c r="AU188" s="18" t="s">
        <v>79</v>
      </c>
    </row>
    <row r="189" s="13" customFormat="1">
      <c r="A189" s="13"/>
      <c r="B189" s="218"/>
      <c r="C189" s="219"/>
      <c r="D189" s="220" t="s">
        <v>151</v>
      </c>
      <c r="E189" s="221" t="s">
        <v>19</v>
      </c>
      <c r="F189" s="222" t="s">
        <v>1820</v>
      </c>
      <c r="G189" s="219"/>
      <c r="H189" s="223">
        <v>25.600000000000001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9" t="s">
        <v>151</v>
      </c>
      <c r="AU189" s="229" t="s">
        <v>79</v>
      </c>
      <c r="AV189" s="13" t="s">
        <v>79</v>
      </c>
      <c r="AW189" s="13" t="s">
        <v>31</v>
      </c>
      <c r="AX189" s="13" t="s">
        <v>77</v>
      </c>
      <c r="AY189" s="229" t="s">
        <v>142</v>
      </c>
    </row>
    <row r="190" s="2" customFormat="1">
      <c r="A190" s="39"/>
      <c r="B190" s="40"/>
      <c r="C190" s="205" t="s">
        <v>270</v>
      </c>
      <c r="D190" s="205" t="s">
        <v>144</v>
      </c>
      <c r="E190" s="206" t="s">
        <v>1821</v>
      </c>
      <c r="F190" s="207" t="s">
        <v>1822</v>
      </c>
      <c r="G190" s="208" t="s">
        <v>226</v>
      </c>
      <c r="H190" s="209">
        <v>285.714</v>
      </c>
      <c r="I190" s="210"/>
      <c r="J190" s="211">
        <f>ROUND(I190*H190,2)</f>
        <v>0</v>
      </c>
      <c r="K190" s="207" t="s">
        <v>148</v>
      </c>
      <c r="L190" s="45"/>
      <c r="M190" s="212" t="s">
        <v>19</v>
      </c>
      <c r="N190" s="213" t="s">
        <v>40</v>
      </c>
      <c r="O190" s="85"/>
      <c r="P190" s="214">
        <f>O190*H190</f>
        <v>0</v>
      </c>
      <c r="Q190" s="214">
        <v>0.00011</v>
      </c>
      <c r="R190" s="214">
        <f>Q190*H190</f>
        <v>0.031428539999999998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149</v>
      </c>
      <c r="AT190" s="216" t="s">
        <v>144</v>
      </c>
      <c r="AU190" s="216" t="s">
        <v>79</v>
      </c>
      <c r="AY190" s="18" t="s">
        <v>142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77</v>
      </c>
      <c r="BK190" s="217">
        <f>ROUND(I190*H190,2)</f>
        <v>0</v>
      </c>
      <c r="BL190" s="18" t="s">
        <v>149</v>
      </c>
      <c r="BM190" s="216" t="s">
        <v>1823</v>
      </c>
    </row>
    <row r="191" s="2" customFormat="1">
      <c r="A191" s="39"/>
      <c r="B191" s="40"/>
      <c r="C191" s="41"/>
      <c r="D191" s="220" t="s">
        <v>459</v>
      </c>
      <c r="E191" s="41"/>
      <c r="F191" s="261" t="s">
        <v>1824</v>
      </c>
      <c r="G191" s="41"/>
      <c r="H191" s="41"/>
      <c r="I191" s="262"/>
      <c r="J191" s="41"/>
      <c r="K191" s="41"/>
      <c r="L191" s="45"/>
      <c r="M191" s="263"/>
      <c r="N191" s="264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459</v>
      </c>
      <c r="AU191" s="18" t="s">
        <v>79</v>
      </c>
    </row>
    <row r="192" s="13" customFormat="1">
      <c r="A192" s="13"/>
      <c r="B192" s="218"/>
      <c r="C192" s="219"/>
      <c r="D192" s="220" t="s">
        <v>151</v>
      </c>
      <c r="E192" s="221" t="s">
        <v>19</v>
      </c>
      <c r="F192" s="222" t="s">
        <v>1825</v>
      </c>
      <c r="G192" s="219"/>
      <c r="H192" s="223">
        <v>57.143000000000001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151</v>
      </c>
      <c r="AU192" s="229" t="s">
        <v>79</v>
      </c>
      <c r="AV192" s="13" t="s">
        <v>79</v>
      </c>
      <c r="AW192" s="13" t="s">
        <v>31</v>
      </c>
      <c r="AX192" s="13" t="s">
        <v>69</v>
      </c>
      <c r="AY192" s="229" t="s">
        <v>142</v>
      </c>
    </row>
    <row r="193" s="13" customFormat="1">
      <c r="A193" s="13"/>
      <c r="B193" s="218"/>
      <c r="C193" s="219"/>
      <c r="D193" s="220" t="s">
        <v>151</v>
      </c>
      <c r="E193" s="221" t="s">
        <v>19</v>
      </c>
      <c r="F193" s="222" t="s">
        <v>1826</v>
      </c>
      <c r="G193" s="219"/>
      <c r="H193" s="223">
        <v>76.189999999999998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9" t="s">
        <v>151</v>
      </c>
      <c r="AU193" s="229" t="s">
        <v>79</v>
      </c>
      <c r="AV193" s="13" t="s">
        <v>79</v>
      </c>
      <c r="AW193" s="13" t="s">
        <v>31</v>
      </c>
      <c r="AX193" s="13" t="s">
        <v>69</v>
      </c>
      <c r="AY193" s="229" t="s">
        <v>142</v>
      </c>
    </row>
    <row r="194" s="13" customFormat="1">
      <c r="A194" s="13"/>
      <c r="B194" s="218"/>
      <c r="C194" s="219"/>
      <c r="D194" s="220" t="s">
        <v>151</v>
      </c>
      <c r="E194" s="221" t="s">
        <v>19</v>
      </c>
      <c r="F194" s="222" t="s">
        <v>1827</v>
      </c>
      <c r="G194" s="219"/>
      <c r="H194" s="223">
        <v>152.381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9" t="s">
        <v>151</v>
      </c>
      <c r="AU194" s="229" t="s">
        <v>79</v>
      </c>
      <c r="AV194" s="13" t="s">
        <v>79</v>
      </c>
      <c r="AW194" s="13" t="s">
        <v>31</v>
      </c>
      <c r="AX194" s="13" t="s">
        <v>69</v>
      </c>
      <c r="AY194" s="229" t="s">
        <v>142</v>
      </c>
    </row>
    <row r="195" s="14" customFormat="1">
      <c r="A195" s="14"/>
      <c r="B195" s="230"/>
      <c r="C195" s="231"/>
      <c r="D195" s="220" t="s">
        <v>151</v>
      </c>
      <c r="E195" s="232" t="s">
        <v>19</v>
      </c>
      <c r="F195" s="233" t="s">
        <v>174</v>
      </c>
      <c r="G195" s="231"/>
      <c r="H195" s="234">
        <v>285.714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0" t="s">
        <v>151</v>
      </c>
      <c r="AU195" s="240" t="s">
        <v>79</v>
      </c>
      <c r="AV195" s="14" t="s">
        <v>149</v>
      </c>
      <c r="AW195" s="14" t="s">
        <v>31</v>
      </c>
      <c r="AX195" s="14" t="s">
        <v>77</v>
      </c>
      <c r="AY195" s="240" t="s">
        <v>142</v>
      </c>
    </row>
    <row r="196" s="2" customFormat="1" ht="16.5" customHeight="1">
      <c r="A196" s="39"/>
      <c r="B196" s="40"/>
      <c r="C196" s="241" t="s">
        <v>932</v>
      </c>
      <c r="D196" s="241" t="s">
        <v>223</v>
      </c>
      <c r="E196" s="242" t="s">
        <v>1828</v>
      </c>
      <c r="F196" s="243" t="s">
        <v>1829</v>
      </c>
      <c r="G196" s="244" t="s">
        <v>249</v>
      </c>
      <c r="H196" s="245">
        <v>3.2000000000000002</v>
      </c>
      <c r="I196" s="246"/>
      <c r="J196" s="247">
        <f>ROUND(I196*H196,2)</f>
        <v>0</v>
      </c>
      <c r="K196" s="243" t="s">
        <v>19</v>
      </c>
      <c r="L196" s="248"/>
      <c r="M196" s="249" t="s">
        <v>19</v>
      </c>
      <c r="N196" s="250" t="s">
        <v>40</v>
      </c>
      <c r="O196" s="85"/>
      <c r="P196" s="214">
        <f>O196*H196</f>
        <v>0</v>
      </c>
      <c r="Q196" s="214">
        <v>0.0012999999999999999</v>
      </c>
      <c r="R196" s="214">
        <f>Q196*H196</f>
        <v>0.0041599999999999996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200</v>
      </c>
      <c r="AT196" s="216" t="s">
        <v>223</v>
      </c>
      <c r="AU196" s="216" t="s">
        <v>79</v>
      </c>
      <c r="AY196" s="18" t="s">
        <v>142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77</v>
      </c>
      <c r="BK196" s="217">
        <f>ROUND(I196*H196,2)</f>
        <v>0</v>
      </c>
      <c r="BL196" s="18" t="s">
        <v>149</v>
      </c>
      <c r="BM196" s="216" t="s">
        <v>1830</v>
      </c>
    </row>
    <row r="197" s="13" customFormat="1">
      <c r="A197" s="13"/>
      <c r="B197" s="218"/>
      <c r="C197" s="219"/>
      <c r="D197" s="220" t="s">
        <v>151</v>
      </c>
      <c r="E197" s="221" t="s">
        <v>19</v>
      </c>
      <c r="F197" s="222" t="s">
        <v>1831</v>
      </c>
      <c r="G197" s="219"/>
      <c r="H197" s="223">
        <v>3.2000000000000002</v>
      </c>
      <c r="I197" s="224"/>
      <c r="J197" s="219"/>
      <c r="K197" s="219"/>
      <c r="L197" s="225"/>
      <c r="M197" s="226"/>
      <c r="N197" s="227"/>
      <c r="O197" s="227"/>
      <c r="P197" s="227"/>
      <c r="Q197" s="227"/>
      <c r="R197" s="227"/>
      <c r="S197" s="227"/>
      <c r="T197" s="22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9" t="s">
        <v>151</v>
      </c>
      <c r="AU197" s="229" t="s">
        <v>79</v>
      </c>
      <c r="AV197" s="13" t="s">
        <v>79</v>
      </c>
      <c r="AW197" s="13" t="s">
        <v>31</v>
      </c>
      <c r="AX197" s="13" t="s">
        <v>77</v>
      </c>
      <c r="AY197" s="229" t="s">
        <v>142</v>
      </c>
    </row>
    <row r="198" s="2" customFormat="1" ht="16.5" customHeight="1">
      <c r="A198" s="39"/>
      <c r="B198" s="40"/>
      <c r="C198" s="241" t="s">
        <v>936</v>
      </c>
      <c r="D198" s="241" t="s">
        <v>223</v>
      </c>
      <c r="E198" s="242" t="s">
        <v>1832</v>
      </c>
      <c r="F198" s="243" t="s">
        <v>1833</v>
      </c>
      <c r="G198" s="244" t="s">
        <v>249</v>
      </c>
      <c r="H198" s="245">
        <v>31.199999999999999</v>
      </c>
      <c r="I198" s="246"/>
      <c r="J198" s="247">
        <f>ROUND(I198*H198,2)</f>
        <v>0</v>
      </c>
      <c r="K198" s="243" t="s">
        <v>19</v>
      </c>
      <c r="L198" s="248"/>
      <c r="M198" s="249" t="s">
        <v>19</v>
      </c>
      <c r="N198" s="250" t="s">
        <v>40</v>
      </c>
      <c r="O198" s="85"/>
      <c r="P198" s="214">
        <f>O198*H198</f>
        <v>0</v>
      </c>
      <c r="Q198" s="214">
        <v>0.00198</v>
      </c>
      <c r="R198" s="214">
        <f>Q198*H198</f>
        <v>0.061775999999999998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200</v>
      </c>
      <c r="AT198" s="216" t="s">
        <v>223</v>
      </c>
      <c r="AU198" s="216" t="s">
        <v>79</v>
      </c>
      <c r="AY198" s="18" t="s">
        <v>142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77</v>
      </c>
      <c r="BK198" s="217">
        <f>ROUND(I198*H198,2)</f>
        <v>0</v>
      </c>
      <c r="BL198" s="18" t="s">
        <v>149</v>
      </c>
      <c r="BM198" s="216" t="s">
        <v>1834</v>
      </c>
    </row>
    <row r="199" s="13" customFormat="1">
      <c r="A199" s="13"/>
      <c r="B199" s="218"/>
      <c r="C199" s="219"/>
      <c r="D199" s="220" t="s">
        <v>151</v>
      </c>
      <c r="E199" s="221" t="s">
        <v>19</v>
      </c>
      <c r="F199" s="222" t="s">
        <v>1835</v>
      </c>
      <c r="G199" s="219"/>
      <c r="H199" s="223">
        <v>12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9" t="s">
        <v>151</v>
      </c>
      <c r="AU199" s="229" t="s">
        <v>79</v>
      </c>
      <c r="AV199" s="13" t="s">
        <v>79</v>
      </c>
      <c r="AW199" s="13" t="s">
        <v>31</v>
      </c>
      <c r="AX199" s="13" t="s">
        <v>69</v>
      </c>
      <c r="AY199" s="229" t="s">
        <v>142</v>
      </c>
    </row>
    <row r="200" s="13" customFormat="1">
      <c r="A200" s="13"/>
      <c r="B200" s="218"/>
      <c r="C200" s="219"/>
      <c r="D200" s="220" t="s">
        <v>151</v>
      </c>
      <c r="E200" s="221" t="s">
        <v>19</v>
      </c>
      <c r="F200" s="222" t="s">
        <v>1836</v>
      </c>
      <c r="G200" s="219"/>
      <c r="H200" s="223">
        <v>16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9" t="s">
        <v>151</v>
      </c>
      <c r="AU200" s="229" t="s">
        <v>79</v>
      </c>
      <c r="AV200" s="13" t="s">
        <v>79</v>
      </c>
      <c r="AW200" s="13" t="s">
        <v>31</v>
      </c>
      <c r="AX200" s="13" t="s">
        <v>69</v>
      </c>
      <c r="AY200" s="229" t="s">
        <v>142</v>
      </c>
    </row>
    <row r="201" s="13" customFormat="1">
      <c r="A201" s="13"/>
      <c r="B201" s="218"/>
      <c r="C201" s="219"/>
      <c r="D201" s="220" t="s">
        <v>151</v>
      </c>
      <c r="E201" s="221" t="s">
        <v>19</v>
      </c>
      <c r="F201" s="222" t="s">
        <v>1837</v>
      </c>
      <c r="G201" s="219"/>
      <c r="H201" s="223">
        <v>3.2000000000000002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9" t="s">
        <v>151</v>
      </c>
      <c r="AU201" s="229" t="s">
        <v>79</v>
      </c>
      <c r="AV201" s="13" t="s">
        <v>79</v>
      </c>
      <c r="AW201" s="13" t="s">
        <v>31</v>
      </c>
      <c r="AX201" s="13" t="s">
        <v>69</v>
      </c>
      <c r="AY201" s="229" t="s">
        <v>142</v>
      </c>
    </row>
    <row r="202" s="14" customFormat="1">
      <c r="A202" s="14"/>
      <c r="B202" s="230"/>
      <c r="C202" s="231"/>
      <c r="D202" s="220" t="s">
        <v>151</v>
      </c>
      <c r="E202" s="232" t="s">
        <v>19</v>
      </c>
      <c r="F202" s="233" t="s">
        <v>174</v>
      </c>
      <c r="G202" s="231"/>
      <c r="H202" s="234">
        <v>31.199999999999999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0" t="s">
        <v>151</v>
      </c>
      <c r="AU202" s="240" t="s">
        <v>79</v>
      </c>
      <c r="AV202" s="14" t="s">
        <v>149</v>
      </c>
      <c r="AW202" s="14" t="s">
        <v>31</v>
      </c>
      <c r="AX202" s="14" t="s">
        <v>77</v>
      </c>
      <c r="AY202" s="240" t="s">
        <v>142</v>
      </c>
    </row>
    <row r="203" s="12" customFormat="1" ht="22.8" customHeight="1">
      <c r="A203" s="12"/>
      <c r="B203" s="189"/>
      <c r="C203" s="190"/>
      <c r="D203" s="191" t="s">
        <v>68</v>
      </c>
      <c r="E203" s="203" t="s">
        <v>527</v>
      </c>
      <c r="F203" s="203" t="s">
        <v>528</v>
      </c>
      <c r="G203" s="190"/>
      <c r="H203" s="190"/>
      <c r="I203" s="193"/>
      <c r="J203" s="204">
        <f>BK203</f>
        <v>0</v>
      </c>
      <c r="K203" s="190"/>
      <c r="L203" s="195"/>
      <c r="M203" s="196"/>
      <c r="N203" s="197"/>
      <c r="O203" s="197"/>
      <c r="P203" s="198">
        <f>P204</f>
        <v>0</v>
      </c>
      <c r="Q203" s="197"/>
      <c r="R203" s="198">
        <f>R204</f>
        <v>0</v>
      </c>
      <c r="S203" s="197"/>
      <c r="T203" s="199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0" t="s">
        <v>77</v>
      </c>
      <c r="AT203" s="201" t="s">
        <v>68</v>
      </c>
      <c r="AU203" s="201" t="s">
        <v>77</v>
      </c>
      <c r="AY203" s="200" t="s">
        <v>142</v>
      </c>
      <c r="BK203" s="202">
        <f>BK204</f>
        <v>0</v>
      </c>
    </row>
    <row r="204" s="2" customFormat="1" ht="16.5" customHeight="1">
      <c r="A204" s="39"/>
      <c r="B204" s="40"/>
      <c r="C204" s="205" t="s">
        <v>1838</v>
      </c>
      <c r="D204" s="205" t="s">
        <v>144</v>
      </c>
      <c r="E204" s="206" t="s">
        <v>1839</v>
      </c>
      <c r="F204" s="207" t="s">
        <v>1840</v>
      </c>
      <c r="G204" s="208" t="s">
        <v>190</v>
      </c>
      <c r="H204" s="209">
        <v>1261.4870000000001</v>
      </c>
      <c r="I204" s="210"/>
      <c r="J204" s="211">
        <f>ROUND(I204*H204,2)</f>
        <v>0</v>
      </c>
      <c r="K204" s="207" t="s">
        <v>148</v>
      </c>
      <c r="L204" s="45"/>
      <c r="M204" s="212" t="s">
        <v>19</v>
      </c>
      <c r="N204" s="213" t="s">
        <v>40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149</v>
      </c>
      <c r="AT204" s="216" t="s">
        <v>144</v>
      </c>
      <c r="AU204" s="216" t="s">
        <v>79</v>
      </c>
      <c r="AY204" s="18" t="s">
        <v>142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77</v>
      </c>
      <c r="BK204" s="217">
        <f>ROUND(I204*H204,2)</f>
        <v>0</v>
      </c>
      <c r="BL204" s="18" t="s">
        <v>149</v>
      </c>
      <c r="BM204" s="216" t="s">
        <v>1841</v>
      </c>
    </row>
    <row r="205" s="12" customFormat="1" ht="25.92" customHeight="1">
      <c r="A205" s="12"/>
      <c r="B205" s="189"/>
      <c r="C205" s="190"/>
      <c r="D205" s="191" t="s">
        <v>68</v>
      </c>
      <c r="E205" s="192" t="s">
        <v>533</v>
      </c>
      <c r="F205" s="192" t="s">
        <v>534</v>
      </c>
      <c r="G205" s="190"/>
      <c r="H205" s="190"/>
      <c r="I205" s="193"/>
      <c r="J205" s="194">
        <f>BK205</f>
        <v>0</v>
      </c>
      <c r="K205" s="190"/>
      <c r="L205" s="195"/>
      <c r="M205" s="196"/>
      <c r="N205" s="197"/>
      <c r="O205" s="197"/>
      <c r="P205" s="198">
        <f>P206+P234+P241+P347</f>
        <v>0</v>
      </c>
      <c r="Q205" s="197"/>
      <c r="R205" s="198">
        <f>R206+R234+R241+R347</f>
        <v>8.1181695999999999</v>
      </c>
      <c r="S205" s="197"/>
      <c r="T205" s="199">
        <f>T206+T234+T241+T347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0" t="s">
        <v>79</v>
      </c>
      <c r="AT205" s="201" t="s">
        <v>68</v>
      </c>
      <c r="AU205" s="201" t="s">
        <v>69</v>
      </c>
      <c r="AY205" s="200" t="s">
        <v>142</v>
      </c>
      <c r="BK205" s="202">
        <f>BK206+BK234+BK241+BK347</f>
        <v>0</v>
      </c>
    </row>
    <row r="206" s="12" customFormat="1" ht="22.8" customHeight="1">
      <c r="A206" s="12"/>
      <c r="B206" s="189"/>
      <c r="C206" s="190"/>
      <c r="D206" s="191" t="s">
        <v>68</v>
      </c>
      <c r="E206" s="203" t="s">
        <v>641</v>
      </c>
      <c r="F206" s="203" t="s">
        <v>642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SUM(P207:P233)</f>
        <v>0</v>
      </c>
      <c r="Q206" s="197"/>
      <c r="R206" s="198">
        <f>SUM(R207:R233)</f>
        <v>0</v>
      </c>
      <c r="S206" s="197"/>
      <c r="T206" s="199">
        <f>SUM(T207:T233)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0" t="s">
        <v>79</v>
      </c>
      <c r="AT206" s="201" t="s">
        <v>68</v>
      </c>
      <c r="AU206" s="201" t="s">
        <v>77</v>
      </c>
      <c r="AY206" s="200" t="s">
        <v>142</v>
      </c>
      <c r="BK206" s="202">
        <f>SUM(BK207:BK233)</f>
        <v>0</v>
      </c>
    </row>
    <row r="207" s="2" customFormat="1">
      <c r="A207" s="39"/>
      <c r="B207" s="40"/>
      <c r="C207" s="241" t="s">
        <v>284</v>
      </c>
      <c r="D207" s="241" t="s">
        <v>223</v>
      </c>
      <c r="E207" s="242" t="s">
        <v>92</v>
      </c>
      <c r="F207" s="243" t="s">
        <v>1842</v>
      </c>
      <c r="G207" s="244" t="s">
        <v>155</v>
      </c>
      <c r="H207" s="245">
        <v>3.4500000000000002</v>
      </c>
      <c r="I207" s="246"/>
      <c r="J207" s="247">
        <f>ROUND(I207*H207,2)</f>
        <v>0</v>
      </c>
      <c r="K207" s="243" t="s">
        <v>19</v>
      </c>
      <c r="L207" s="248"/>
      <c r="M207" s="249" t="s">
        <v>19</v>
      </c>
      <c r="N207" s="250" t="s">
        <v>40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344</v>
      </c>
      <c r="AT207" s="216" t="s">
        <v>223</v>
      </c>
      <c r="AU207" s="216" t="s">
        <v>79</v>
      </c>
      <c r="AY207" s="18" t="s">
        <v>142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77</v>
      </c>
      <c r="BK207" s="217">
        <f>ROUND(I207*H207,2)</f>
        <v>0</v>
      </c>
      <c r="BL207" s="18" t="s">
        <v>246</v>
      </c>
      <c r="BM207" s="216" t="s">
        <v>1843</v>
      </c>
    </row>
    <row r="208" s="2" customFormat="1">
      <c r="A208" s="39"/>
      <c r="B208" s="40"/>
      <c r="C208" s="41"/>
      <c r="D208" s="220" t="s">
        <v>459</v>
      </c>
      <c r="E208" s="41"/>
      <c r="F208" s="261" t="s">
        <v>1844</v>
      </c>
      <c r="G208" s="41"/>
      <c r="H208" s="41"/>
      <c r="I208" s="262"/>
      <c r="J208" s="41"/>
      <c r="K208" s="41"/>
      <c r="L208" s="45"/>
      <c r="M208" s="263"/>
      <c r="N208" s="264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459</v>
      </c>
      <c r="AU208" s="18" t="s">
        <v>79</v>
      </c>
    </row>
    <row r="209" s="13" customFormat="1">
      <c r="A209" s="13"/>
      <c r="B209" s="218"/>
      <c r="C209" s="219"/>
      <c r="D209" s="220" t="s">
        <v>151</v>
      </c>
      <c r="E209" s="221" t="s">
        <v>19</v>
      </c>
      <c r="F209" s="222" t="s">
        <v>1845</v>
      </c>
      <c r="G209" s="219"/>
      <c r="H209" s="223">
        <v>3.4500000000000002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9" t="s">
        <v>151</v>
      </c>
      <c r="AU209" s="229" t="s">
        <v>79</v>
      </c>
      <c r="AV209" s="13" t="s">
        <v>79</v>
      </c>
      <c r="AW209" s="13" t="s">
        <v>31</v>
      </c>
      <c r="AX209" s="13" t="s">
        <v>77</v>
      </c>
      <c r="AY209" s="229" t="s">
        <v>142</v>
      </c>
    </row>
    <row r="210" s="2" customFormat="1" ht="16.5" customHeight="1">
      <c r="A210" s="39"/>
      <c r="B210" s="40"/>
      <c r="C210" s="241" t="s">
        <v>289</v>
      </c>
      <c r="D210" s="241" t="s">
        <v>223</v>
      </c>
      <c r="E210" s="242" t="s">
        <v>1846</v>
      </c>
      <c r="F210" s="243" t="s">
        <v>1847</v>
      </c>
      <c r="G210" s="244" t="s">
        <v>155</v>
      </c>
      <c r="H210" s="245">
        <v>3.2130000000000001</v>
      </c>
      <c r="I210" s="246"/>
      <c r="J210" s="247">
        <f>ROUND(I210*H210,2)</f>
        <v>0</v>
      </c>
      <c r="K210" s="243" t="s">
        <v>19</v>
      </c>
      <c r="L210" s="248"/>
      <c r="M210" s="249" t="s">
        <v>19</v>
      </c>
      <c r="N210" s="250" t="s">
        <v>40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344</v>
      </c>
      <c r="AT210" s="216" t="s">
        <v>223</v>
      </c>
      <c r="AU210" s="216" t="s">
        <v>79</v>
      </c>
      <c r="AY210" s="18" t="s">
        <v>142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77</v>
      </c>
      <c r="BK210" s="217">
        <f>ROUND(I210*H210,2)</f>
        <v>0</v>
      </c>
      <c r="BL210" s="18" t="s">
        <v>246</v>
      </c>
      <c r="BM210" s="216" t="s">
        <v>1848</v>
      </c>
    </row>
    <row r="211" s="2" customFormat="1">
      <c r="A211" s="39"/>
      <c r="B211" s="40"/>
      <c r="C211" s="41"/>
      <c r="D211" s="220" t="s">
        <v>459</v>
      </c>
      <c r="E211" s="41"/>
      <c r="F211" s="261" t="s">
        <v>1849</v>
      </c>
      <c r="G211" s="41"/>
      <c r="H211" s="41"/>
      <c r="I211" s="262"/>
      <c r="J211" s="41"/>
      <c r="K211" s="41"/>
      <c r="L211" s="45"/>
      <c r="M211" s="263"/>
      <c r="N211" s="264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459</v>
      </c>
      <c r="AU211" s="18" t="s">
        <v>79</v>
      </c>
    </row>
    <row r="212" s="13" customFormat="1">
      <c r="A212" s="13"/>
      <c r="B212" s="218"/>
      <c r="C212" s="219"/>
      <c r="D212" s="220" t="s">
        <v>151</v>
      </c>
      <c r="E212" s="221" t="s">
        <v>19</v>
      </c>
      <c r="F212" s="222" t="s">
        <v>1850</v>
      </c>
      <c r="G212" s="219"/>
      <c r="H212" s="223">
        <v>3.2130000000000001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9" t="s">
        <v>151</v>
      </c>
      <c r="AU212" s="229" t="s">
        <v>79</v>
      </c>
      <c r="AV212" s="13" t="s">
        <v>79</v>
      </c>
      <c r="AW212" s="13" t="s">
        <v>31</v>
      </c>
      <c r="AX212" s="13" t="s">
        <v>77</v>
      </c>
      <c r="AY212" s="229" t="s">
        <v>142</v>
      </c>
    </row>
    <row r="213" s="2" customFormat="1" ht="16.5" customHeight="1">
      <c r="A213" s="39"/>
      <c r="B213" s="40"/>
      <c r="C213" s="241" t="s">
        <v>296</v>
      </c>
      <c r="D213" s="241" t="s">
        <v>223</v>
      </c>
      <c r="E213" s="242" t="s">
        <v>83</v>
      </c>
      <c r="F213" s="243" t="s">
        <v>1851</v>
      </c>
      <c r="G213" s="244" t="s">
        <v>155</v>
      </c>
      <c r="H213" s="245">
        <v>9.5199999999999996</v>
      </c>
      <c r="I213" s="246"/>
      <c r="J213" s="247">
        <f>ROUND(I213*H213,2)</f>
        <v>0</v>
      </c>
      <c r="K213" s="243" t="s">
        <v>19</v>
      </c>
      <c r="L213" s="248"/>
      <c r="M213" s="249" t="s">
        <v>19</v>
      </c>
      <c r="N213" s="250" t="s">
        <v>40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344</v>
      </c>
      <c r="AT213" s="216" t="s">
        <v>223</v>
      </c>
      <c r="AU213" s="216" t="s">
        <v>79</v>
      </c>
      <c r="AY213" s="18" t="s">
        <v>142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77</v>
      </c>
      <c r="BK213" s="217">
        <f>ROUND(I213*H213,2)</f>
        <v>0</v>
      </c>
      <c r="BL213" s="18" t="s">
        <v>246</v>
      </c>
      <c r="BM213" s="216" t="s">
        <v>1852</v>
      </c>
    </row>
    <row r="214" s="13" customFormat="1">
      <c r="A214" s="13"/>
      <c r="B214" s="218"/>
      <c r="C214" s="219"/>
      <c r="D214" s="220" t="s">
        <v>151</v>
      </c>
      <c r="E214" s="221" t="s">
        <v>19</v>
      </c>
      <c r="F214" s="222" t="s">
        <v>1853</v>
      </c>
      <c r="G214" s="219"/>
      <c r="H214" s="223">
        <v>9.5199999999999996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9" t="s">
        <v>151</v>
      </c>
      <c r="AU214" s="229" t="s">
        <v>79</v>
      </c>
      <c r="AV214" s="13" t="s">
        <v>79</v>
      </c>
      <c r="AW214" s="13" t="s">
        <v>31</v>
      </c>
      <c r="AX214" s="13" t="s">
        <v>77</v>
      </c>
      <c r="AY214" s="229" t="s">
        <v>142</v>
      </c>
    </row>
    <row r="215" s="2" customFormat="1" ht="16.5" customHeight="1">
      <c r="A215" s="39"/>
      <c r="B215" s="40"/>
      <c r="C215" s="241" t="s">
        <v>300</v>
      </c>
      <c r="D215" s="241" t="s">
        <v>223</v>
      </c>
      <c r="E215" s="242" t="s">
        <v>86</v>
      </c>
      <c r="F215" s="243" t="s">
        <v>1854</v>
      </c>
      <c r="G215" s="244" t="s">
        <v>155</v>
      </c>
      <c r="H215" s="245">
        <v>13.364000000000001</v>
      </c>
      <c r="I215" s="246"/>
      <c r="J215" s="247">
        <f>ROUND(I215*H215,2)</f>
        <v>0</v>
      </c>
      <c r="K215" s="243" t="s">
        <v>19</v>
      </c>
      <c r="L215" s="248"/>
      <c r="M215" s="249" t="s">
        <v>19</v>
      </c>
      <c r="N215" s="250" t="s">
        <v>40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344</v>
      </c>
      <c r="AT215" s="216" t="s">
        <v>223</v>
      </c>
      <c r="AU215" s="216" t="s">
        <v>79</v>
      </c>
      <c r="AY215" s="18" t="s">
        <v>142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77</v>
      </c>
      <c r="BK215" s="217">
        <f>ROUND(I215*H215,2)</f>
        <v>0</v>
      </c>
      <c r="BL215" s="18" t="s">
        <v>246</v>
      </c>
      <c r="BM215" s="216" t="s">
        <v>1855</v>
      </c>
    </row>
    <row r="216" s="2" customFormat="1">
      <c r="A216" s="39"/>
      <c r="B216" s="40"/>
      <c r="C216" s="41"/>
      <c r="D216" s="220" t="s">
        <v>459</v>
      </c>
      <c r="E216" s="41"/>
      <c r="F216" s="261" t="s">
        <v>1849</v>
      </c>
      <c r="G216" s="41"/>
      <c r="H216" s="41"/>
      <c r="I216" s="262"/>
      <c r="J216" s="41"/>
      <c r="K216" s="41"/>
      <c r="L216" s="45"/>
      <c r="M216" s="263"/>
      <c r="N216" s="264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459</v>
      </c>
      <c r="AU216" s="18" t="s">
        <v>79</v>
      </c>
    </row>
    <row r="217" s="13" customFormat="1">
      <c r="A217" s="13"/>
      <c r="B217" s="218"/>
      <c r="C217" s="219"/>
      <c r="D217" s="220" t="s">
        <v>151</v>
      </c>
      <c r="E217" s="221" t="s">
        <v>19</v>
      </c>
      <c r="F217" s="222" t="s">
        <v>1856</v>
      </c>
      <c r="G217" s="219"/>
      <c r="H217" s="223">
        <v>13.364000000000001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9" t="s">
        <v>151</v>
      </c>
      <c r="AU217" s="229" t="s">
        <v>79</v>
      </c>
      <c r="AV217" s="13" t="s">
        <v>79</v>
      </c>
      <c r="AW217" s="13" t="s">
        <v>31</v>
      </c>
      <c r="AX217" s="13" t="s">
        <v>77</v>
      </c>
      <c r="AY217" s="229" t="s">
        <v>142</v>
      </c>
    </row>
    <row r="218" s="2" customFormat="1" ht="21.75" customHeight="1">
      <c r="A218" s="39"/>
      <c r="B218" s="40"/>
      <c r="C218" s="241" t="s">
        <v>306</v>
      </c>
      <c r="D218" s="241" t="s">
        <v>223</v>
      </c>
      <c r="E218" s="242" t="s">
        <v>1857</v>
      </c>
      <c r="F218" s="243" t="s">
        <v>1858</v>
      </c>
      <c r="G218" s="244" t="s">
        <v>155</v>
      </c>
      <c r="H218" s="245">
        <v>3.056</v>
      </c>
      <c r="I218" s="246"/>
      <c r="J218" s="247">
        <f>ROUND(I218*H218,2)</f>
        <v>0</v>
      </c>
      <c r="K218" s="243" t="s">
        <v>19</v>
      </c>
      <c r="L218" s="248"/>
      <c r="M218" s="249" t="s">
        <v>19</v>
      </c>
      <c r="N218" s="250" t="s">
        <v>40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344</v>
      </c>
      <c r="AT218" s="216" t="s">
        <v>223</v>
      </c>
      <c r="AU218" s="216" t="s">
        <v>79</v>
      </c>
      <c r="AY218" s="18" t="s">
        <v>142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77</v>
      </c>
      <c r="BK218" s="217">
        <f>ROUND(I218*H218,2)</f>
        <v>0</v>
      </c>
      <c r="BL218" s="18" t="s">
        <v>246</v>
      </c>
      <c r="BM218" s="216" t="s">
        <v>1859</v>
      </c>
    </row>
    <row r="219" s="2" customFormat="1">
      <c r="A219" s="39"/>
      <c r="B219" s="40"/>
      <c r="C219" s="41"/>
      <c r="D219" s="220" t="s">
        <v>459</v>
      </c>
      <c r="E219" s="41"/>
      <c r="F219" s="261" t="s">
        <v>1849</v>
      </c>
      <c r="G219" s="41"/>
      <c r="H219" s="41"/>
      <c r="I219" s="262"/>
      <c r="J219" s="41"/>
      <c r="K219" s="41"/>
      <c r="L219" s="45"/>
      <c r="M219" s="263"/>
      <c r="N219" s="264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459</v>
      </c>
      <c r="AU219" s="18" t="s">
        <v>79</v>
      </c>
    </row>
    <row r="220" s="13" customFormat="1">
      <c r="A220" s="13"/>
      <c r="B220" s="218"/>
      <c r="C220" s="219"/>
      <c r="D220" s="220" t="s">
        <v>151</v>
      </c>
      <c r="E220" s="221" t="s">
        <v>19</v>
      </c>
      <c r="F220" s="222" t="s">
        <v>1860</v>
      </c>
      <c r="G220" s="219"/>
      <c r="H220" s="223">
        <v>3.056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9" t="s">
        <v>151</v>
      </c>
      <c r="AU220" s="229" t="s">
        <v>79</v>
      </c>
      <c r="AV220" s="13" t="s">
        <v>79</v>
      </c>
      <c r="AW220" s="13" t="s">
        <v>31</v>
      </c>
      <c r="AX220" s="13" t="s">
        <v>77</v>
      </c>
      <c r="AY220" s="229" t="s">
        <v>142</v>
      </c>
    </row>
    <row r="221" s="2" customFormat="1" ht="21.75" customHeight="1">
      <c r="A221" s="39"/>
      <c r="B221" s="40"/>
      <c r="C221" s="241" t="s">
        <v>314</v>
      </c>
      <c r="D221" s="241" t="s">
        <v>223</v>
      </c>
      <c r="E221" s="242" t="s">
        <v>1861</v>
      </c>
      <c r="F221" s="243" t="s">
        <v>1862</v>
      </c>
      <c r="G221" s="244" t="s">
        <v>155</v>
      </c>
      <c r="H221" s="245">
        <v>4.008</v>
      </c>
      <c r="I221" s="246"/>
      <c r="J221" s="247">
        <f>ROUND(I221*H221,2)</f>
        <v>0</v>
      </c>
      <c r="K221" s="243" t="s">
        <v>19</v>
      </c>
      <c r="L221" s="248"/>
      <c r="M221" s="249" t="s">
        <v>19</v>
      </c>
      <c r="N221" s="250" t="s">
        <v>40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344</v>
      </c>
      <c r="AT221" s="216" t="s">
        <v>223</v>
      </c>
      <c r="AU221" s="216" t="s">
        <v>79</v>
      </c>
      <c r="AY221" s="18" t="s">
        <v>142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77</v>
      </c>
      <c r="BK221" s="217">
        <f>ROUND(I221*H221,2)</f>
        <v>0</v>
      </c>
      <c r="BL221" s="18" t="s">
        <v>246</v>
      </c>
      <c r="BM221" s="216" t="s">
        <v>1863</v>
      </c>
    </row>
    <row r="222" s="2" customFormat="1">
      <c r="A222" s="39"/>
      <c r="B222" s="40"/>
      <c r="C222" s="41"/>
      <c r="D222" s="220" t="s">
        <v>459</v>
      </c>
      <c r="E222" s="41"/>
      <c r="F222" s="261" t="s">
        <v>1849</v>
      </c>
      <c r="G222" s="41"/>
      <c r="H222" s="41"/>
      <c r="I222" s="262"/>
      <c r="J222" s="41"/>
      <c r="K222" s="41"/>
      <c r="L222" s="45"/>
      <c r="M222" s="263"/>
      <c r="N222" s="264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459</v>
      </c>
      <c r="AU222" s="18" t="s">
        <v>79</v>
      </c>
    </row>
    <row r="223" s="13" customFormat="1">
      <c r="A223" s="13"/>
      <c r="B223" s="218"/>
      <c r="C223" s="219"/>
      <c r="D223" s="220" t="s">
        <v>151</v>
      </c>
      <c r="E223" s="221" t="s">
        <v>19</v>
      </c>
      <c r="F223" s="222" t="s">
        <v>1864</v>
      </c>
      <c r="G223" s="219"/>
      <c r="H223" s="223">
        <v>4.008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9" t="s">
        <v>151</v>
      </c>
      <c r="AU223" s="229" t="s">
        <v>79</v>
      </c>
      <c r="AV223" s="13" t="s">
        <v>79</v>
      </c>
      <c r="AW223" s="13" t="s">
        <v>31</v>
      </c>
      <c r="AX223" s="13" t="s">
        <v>77</v>
      </c>
      <c r="AY223" s="229" t="s">
        <v>142</v>
      </c>
    </row>
    <row r="224" s="2" customFormat="1" ht="21.75" customHeight="1">
      <c r="A224" s="39"/>
      <c r="B224" s="40"/>
      <c r="C224" s="241" t="s">
        <v>320</v>
      </c>
      <c r="D224" s="241" t="s">
        <v>223</v>
      </c>
      <c r="E224" s="242" t="s">
        <v>1865</v>
      </c>
      <c r="F224" s="243" t="s">
        <v>1866</v>
      </c>
      <c r="G224" s="244" t="s">
        <v>155</v>
      </c>
      <c r="H224" s="245">
        <v>5.3899999999999997</v>
      </c>
      <c r="I224" s="246"/>
      <c r="J224" s="247">
        <f>ROUND(I224*H224,2)</f>
        <v>0</v>
      </c>
      <c r="K224" s="243" t="s">
        <v>19</v>
      </c>
      <c r="L224" s="248"/>
      <c r="M224" s="249" t="s">
        <v>19</v>
      </c>
      <c r="N224" s="250" t="s">
        <v>40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344</v>
      </c>
      <c r="AT224" s="216" t="s">
        <v>223</v>
      </c>
      <c r="AU224" s="216" t="s">
        <v>79</v>
      </c>
      <c r="AY224" s="18" t="s">
        <v>142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77</v>
      </c>
      <c r="BK224" s="217">
        <f>ROUND(I224*H224,2)</f>
        <v>0</v>
      </c>
      <c r="BL224" s="18" t="s">
        <v>246</v>
      </c>
      <c r="BM224" s="216" t="s">
        <v>1867</v>
      </c>
    </row>
    <row r="225" s="2" customFormat="1">
      <c r="A225" s="39"/>
      <c r="B225" s="40"/>
      <c r="C225" s="41"/>
      <c r="D225" s="220" t="s">
        <v>459</v>
      </c>
      <c r="E225" s="41"/>
      <c r="F225" s="261" t="s">
        <v>1849</v>
      </c>
      <c r="G225" s="41"/>
      <c r="H225" s="41"/>
      <c r="I225" s="262"/>
      <c r="J225" s="41"/>
      <c r="K225" s="41"/>
      <c r="L225" s="45"/>
      <c r="M225" s="263"/>
      <c r="N225" s="264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459</v>
      </c>
      <c r="AU225" s="18" t="s">
        <v>79</v>
      </c>
    </row>
    <row r="226" s="13" customFormat="1">
      <c r="A226" s="13"/>
      <c r="B226" s="218"/>
      <c r="C226" s="219"/>
      <c r="D226" s="220" t="s">
        <v>151</v>
      </c>
      <c r="E226" s="221" t="s">
        <v>19</v>
      </c>
      <c r="F226" s="222" t="s">
        <v>1868</v>
      </c>
      <c r="G226" s="219"/>
      <c r="H226" s="223">
        <v>5.3899999999999997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9" t="s">
        <v>151</v>
      </c>
      <c r="AU226" s="229" t="s">
        <v>79</v>
      </c>
      <c r="AV226" s="13" t="s">
        <v>79</v>
      </c>
      <c r="AW226" s="13" t="s">
        <v>31</v>
      </c>
      <c r="AX226" s="13" t="s">
        <v>77</v>
      </c>
      <c r="AY226" s="229" t="s">
        <v>142</v>
      </c>
    </row>
    <row r="227" s="2" customFormat="1" ht="21.75" customHeight="1">
      <c r="A227" s="39"/>
      <c r="B227" s="40"/>
      <c r="C227" s="241" t="s">
        <v>335</v>
      </c>
      <c r="D227" s="241" t="s">
        <v>223</v>
      </c>
      <c r="E227" s="242" t="s">
        <v>1869</v>
      </c>
      <c r="F227" s="243" t="s">
        <v>1870</v>
      </c>
      <c r="G227" s="244" t="s">
        <v>155</v>
      </c>
      <c r="H227" s="245">
        <v>10.44</v>
      </c>
      <c r="I227" s="246"/>
      <c r="J227" s="247">
        <f>ROUND(I227*H227,2)</f>
        <v>0</v>
      </c>
      <c r="K227" s="243" t="s">
        <v>19</v>
      </c>
      <c r="L227" s="248"/>
      <c r="M227" s="249" t="s">
        <v>19</v>
      </c>
      <c r="N227" s="250" t="s">
        <v>40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344</v>
      </c>
      <c r="AT227" s="216" t="s">
        <v>223</v>
      </c>
      <c r="AU227" s="216" t="s">
        <v>79</v>
      </c>
      <c r="AY227" s="18" t="s">
        <v>142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77</v>
      </c>
      <c r="BK227" s="217">
        <f>ROUND(I227*H227,2)</f>
        <v>0</v>
      </c>
      <c r="BL227" s="18" t="s">
        <v>246</v>
      </c>
      <c r="BM227" s="216" t="s">
        <v>1871</v>
      </c>
    </row>
    <row r="228" s="2" customFormat="1">
      <c r="A228" s="39"/>
      <c r="B228" s="40"/>
      <c r="C228" s="41"/>
      <c r="D228" s="220" t="s">
        <v>459</v>
      </c>
      <c r="E228" s="41"/>
      <c r="F228" s="261" t="s">
        <v>1849</v>
      </c>
      <c r="G228" s="41"/>
      <c r="H228" s="41"/>
      <c r="I228" s="262"/>
      <c r="J228" s="41"/>
      <c r="K228" s="41"/>
      <c r="L228" s="45"/>
      <c r="M228" s="263"/>
      <c r="N228" s="264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459</v>
      </c>
      <c r="AU228" s="18" t="s">
        <v>79</v>
      </c>
    </row>
    <row r="229" s="13" customFormat="1">
      <c r="A229" s="13"/>
      <c r="B229" s="218"/>
      <c r="C229" s="219"/>
      <c r="D229" s="220" t="s">
        <v>151</v>
      </c>
      <c r="E229" s="221" t="s">
        <v>19</v>
      </c>
      <c r="F229" s="222" t="s">
        <v>1872</v>
      </c>
      <c r="G229" s="219"/>
      <c r="H229" s="223">
        <v>10.44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9" t="s">
        <v>151</v>
      </c>
      <c r="AU229" s="229" t="s">
        <v>79</v>
      </c>
      <c r="AV229" s="13" t="s">
        <v>79</v>
      </c>
      <c r="AW229" s="13" t="s">
        <v>31</v>
      </c>
      <c r="AX229" s="13" t="s">
        <v>77</v>
      </c>
      <c r="AY229" s="229" t="s">
        <v>142</v>
      </c>
    </row>
    <row r="230" s="2" customFormat="1" ht="16.5" customHeight="1">
      <c r="A230" s="39"/>
      <c r="B230" s="40"/>
      <c r="C230" s="241" t="s">
        <v>339</v>
      </c>
      <c r="D230" s="241" t="s">
        <v>223</v>
      </c>
      <c r="E230" s="242" t="s">
        <v>1873</v>
      </c>
      <c r="F230" s="243" t="s">
        <v>1874</v>
      </c>
      <c r="G230" s="244" t="s">
        <v>155</v>
      </c>
      <c r="H230" s="245">
        <v>0.44</v>
      </c>
      <c r="I230" s="246"/>
      <c r="J230" s="247">
        <f>ROUND(I230*H230,2)</f>
        <v>0</v>
      </c>
      <c r="K230" s="243" t="s">
        <v>19</v>
      </c>
      <c r="L230" s="248"/>
      <c r="M230" s="249" t="s">
        <v>19</v>
      </c>
      <c r="N230" s="250" t="s">
        <v>40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344</v>
      </c>
      <c r="AT230" s="216" t="s">
        <v>223</v>
      </c>
      <c r="AU230" s="216" t="s">
        <v>79</v>
      </c>
      <c r="AY230" s="18" t="s">
        <v>142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77</v>
      </c>
      <c r="BK230" s="217">
        <f>ROUND(I230*H230,2)</f>
        <v>0</v>
      </c>
      <c r="BL230" s="18" t="s">
        <v>246</v>
      </c>
      <c r="BM230" s="216" t="s">
        <v>1875</v>
      </c>
    </row>
    <row r="231" s="13" customFormat="1">
      <c r="A231" s="13"/>
      <c r="B231" s="218"/>
      <c r="C231" s="219"/>
      <c r="D231" s="220" t="s">
        <v>151</v>
      </c>
      <c r="E231" s="221" t="s">
        <v>19</v>
      </c>
      <c r="F231" s="222" t="s">
        <v>1876</v>
      </c>
      <c r="G231" s="219"/>
      <c r="H231" s="223">
        <v>0.44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9" t="s">
        <v>151</v>
      </c>
      <c r="AU231" s="229" t="s">
        <v>79</v>
      </c>
      <c r="AV231" s="13" t="s">
        <v>79</v>
      </c>
      <c r="AW231" s="13" t="s">
        <v>31</v>
      </c>
      <c r="AX231" s="13" t="s">
        <v>77</v>
      </c>
      <c r="AY231" s="229" t="s">
        <v>142</v>
      </c>
    </row>
    <row r="232" s="2" customFormat="1" ht="16.5" customHeight="1">
      <c r="A232" s="39"/>
      <c r="B232" s="40"/>
      <c r="C232" s="205" t="s">
        <v>913</v>
      </c>
      <c r="D232" s="205" t="s">
        <v>144</v>
      </c>
      <c r="E232" s="206" t="s">
        <v>1877</v>
      </c>
      <c r="F232" s="207" t="s">
        <v>1878</v>
      </c>
      <c r="G232" s="208" t="s">
        <v>1769</v>
      </c>
      <c r="H232" s="209">
        <v>600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40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246</v>
      </c>
      <c r="AT232" s="216" t="s">
        <v>144</v>
      </c>
      <c r="AU232" s="216" t="s">
        <v>79</v>
      </c>
      <c r="AY232" s="18" t="s">
        <v>142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77</v>
      </c>
      <c r="BK232" s="217">
        <f>ROUND(I232*H232,2)</f>
        <v>0</v>
      </c>
      <c r="BL232" s="18" t="s">
        <v>246</v>
      </c>
      <c r="BM232" s="216" t="s">
        <v>1879</v>
      </c>
    </row>
    <row r="233" s="13" customFormat="1">
      <c r="A233" s="13"/>
      <c r="B233" s="218"/>
      <c r="C233" s="219"/>
      <c r="D233" s="220" t="s">
        <v>151</v>
      </c>
      <c r="E233" s="221" t="s">
        <v>19</v>
      </c>
      <c r="F233" s="222" t="s">
        <v>1880</v>
      </c>
      <c r="G233" s="219"/>
      <c r="H233" s="223">
        <v>600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9" t="s">
        <v>151</v>
      </c>
      <c r="AU233" s="229" t="s">
        <v>79</v>
      </c>
      <c r="AV233" s="13" t="s">
        <v>79</v>
      </c>
      <c r="AW233" s="13" t="s">
        <v>31</v>
      </c>
      <c r="AX233" s="13" t="s">
        <v>77</v>
      </c>
      <c r="AY233" s="229" t="s">
        <v>142</v>
      </c>
    </row>
    <row r="234" s="12" customFormat="1" ht="22.8" customHeight="1">
      <c r="A234" s="12"/>
      <c r="B234" s="189"/>
      <c r="C234" s="190"/>
      <c r="D234" s="191" t="s">
        <v>68</v>
      </c>
      <c r="E234" s="203" t="s">
        <v>815</v>
      </c>
      <c r="F234" s="203" t="s">
        <v>816</v>
      </c>
      <c r="G234" s="190"/>
      <c r="H234" s="190"/>
      <c r="I234" s="193"/>
      <c r="J234" s="204">
        <f>BK234</f>
        <v>0</v>
      </c>
      <c r="K234" s="190"/>
      <c r="L234" s="195"/>
      <c r="M234" s="196"/>
      <c r="N234" s="197"/>
      <c r="O234" s="197"/>
      <c r="P234" s="198">
        <f>SUM(P235:P240)</f>
        <v>0</v>
      </c>
      <c r="Q234" s="197"/>
      <c r="R234" s="198">
        <f>SUM(R235:R240)</f>
        <v>0</v>
      </c>
      <c r="S234" s="197"/>
      <c r="T234" s="199">
        <f>SUM(T235:T240)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0" t="s">
        <v>79</v>
      </c>
      <c r="AT234" s="201" t="s">
        <v>68</v>
      </c>
      <c r="AU234" s="201" t="s">
        <v>77</v>
      </c>
      <c r="AY234" s="200" t="s">
        <v>142</v>
      </c>
      <c r="BK234" s="202">
        <f>SUM(BK235:BK240)</f>
        <v>0</v>
      </c>
    </row>
    <row r="235" s="2" customFormat="1" ht="16.5" customHeight="1">
      <c r="A235" s="39"/>
      <c r="B235" s="40"/>
      <c r="C235" s="205" t="s">
        <v>344</v>
      </c>
      <c r="D235" s="205" t="s">
        <v>144</v>
      </c>
      <c r="E235" s="206" t="s">
        <v>1881</v>
      </c>
      <c r="F235" s="207" t="s">
        <v>1882</v>
      </c>
      <c r="G235" s="208" t="s">
        <v>147</v>
      </c>
      <c r="H235" s="209">
        <v>500.57999999999998</v>
      </c>
      <c r="I235" s="210"/>
      <c r="J235" s="211">
        <f>ROUND(I235*H235,2)</f>
        <v>0</v>
      </c>
      <c r="K235" s="207" t="s">
        <v>19</v>
      </c>
      <c r="L235" s="45"/>
      <c r="M235" s="212" t="s">
        <v>19</v>
      </c>
      <c r="N235" s="213" t="s">
        <v>40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246</v>
      </c>
      <c r="AT235" s="216" t="s">
        <v>144</v>
      </c>
      <c r="AU235" s="216" t="s">
        <v>79</v>
      </c>
      <c r="AY235" s="18" t="s">
        <v>142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77</v>
      </c>
      <c r="BK235" s="217">
        <f>ROUND(I235*H235,2)</f>
        <v>0</v>
      </c>
      <c r="BL235" s="18" t="s">
        <v>246</v>
      </c>
      <c r="BM235" s="216" t="s">
        <v>1883</v>
      </c>
    </row>
    <row r="236" s="13" customFormat="1">
      <c r="A236" s="13"/>
      <c r="B236" s="218"/>
      <c r="C236" s="219"/>
      <c r="D236" s="220" t="s">
        <v>151</v>
      </c>
      <c r="E236" s="221" t="s">
        <v>19</v>
      </c>
      <c r="F236" s="222" t="s">
        <v>1884</v>
      </c>
      <c r="G236" s="219"/>
      <c r="H236" s="223">
        <v>500.57999999999998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9" t="s">
        <v>151</v>
      </c>
      <c r="AU236" s="229" t="s">
        <v>79</v>
      </c>
      <c r="AV236" s="13" t="s">
        <v>79</v>
      </c>
      <c r="AW236" s="13" t="s">
        <v>31</v>
      </c>
      <c r="AX236" s="13" t="s">
        <v>77</v>
      </c>
      <c r="AY236" s="229" t="s">
        <v>142</v>
      </c>
    </row>
    <row r="237" s="2" customFormat="1" ht="16.5" customHeight="1">
      <c r="A237" s="39"/>
      <c r="B237" s="40"/>
      <c r="C237" s="241" t="s">
        <v>349</v>
      </c>
      <c r="D237" s="241" t="s">
        <v>223</v>
      </c>
      <c r="E237" s="242" t="s">
        <v>1885</v>
      </c>
      <c r="F237" s="243" t="s">
        <v>1886</v>
      </c>
      <c r="G237" s="244" t="s">
        <v>147</v>
      </c>
      <c r="H237" s="245">
        <v>500.57999999999998</v>
      </c>
      <c r="I237" s="246"/>
      <c r="J237" s="247">
        <f>ROUND(I237*H237,2)</f>
        <v>0</v>
      </c>
      <c r="K237" s="243" t="s">
        <v>19</v>
      </c>
      <c r="L237" s="248"/>
      <c r="M237" s="249" t="s">
        <v>19</v>
      </c>
      <c r="N237" s="250" t="s">
        <v>40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344</v>
      </c>
      <c r="AT237" s="216" t="s">
        <v>223</v>
      </c>
      <c r="AU237" s="216" t="s">
        <v>79</v>
      </c>
      <c r="AY237" s="18" t="s">
        <v>142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77</v>
      </c>
      <c r="BK237" s="217">
        <f>ROUND(I237*H237,2)</f>
        <v>0</v>
      </c>
      <c r="BL237" s="18" t="s">
        <v>246</v>
      </c>
      <c r="BM237" s="216" t="s">
        <v>1887</v>
      </c>
    </row>
    <row r="238" s="2" customFormat="1" ht="16.5" customHeight="1">
      <c r="A238" s="39"/>
      <c r="B238" s="40"/>
      <c r="C238" s="241" t="s">
        <v>354</v>
      </c>
      <c r="D238" s="241" t="s">
        <v>223</v>
      </c>
      <c r="E238" s="242" t="s">
        <v>1888</v>
      </c>
      <c r="F238" s="243" t="s">
        <v>1889</v>
      </c>
      <c r="G238" s="244" t="s">
        <v>249</v>
      </c>
      <c r="H238" s="245">
        <v>1089</v>
      </c>
      <c r="I238" s="246"/>
      <c r="J238" s="247">
        <f>ROUND(I238*H238,2)</f>
        <v>0</v>
      </c>
      <c r="K238" s="243" t="s">
        <v>19</v>
      </c>
      <c r="L238" s="248"/>
      <c r="M238" s="249" t="s">
        <v>19</v>
      </c>
      <c r="N238" s="250" t="s">
        <v>40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344</v>
      </c>
      <c r="AT238" s="216" t="s">
        <v>223</v>
      </c>
      <c r="AU238" s="216" t="s">
        <v>79</v>
      </c>
      <c r="AY238" s="18" t="s">
        <v>142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77</v>
      </c>
      <c r="BK238" s="217">
        <f>ROUND(I238*H238,2)</f>
        <v>0</v>
      </c>
      <c r="BL238" s="18" t="s">
        <v>246</v>
      </c>
      <c r="BM238" s="216" t="s">
        <v>1890</v>
      </c>
    </row>
    <row r="239" s="13" customFormat="1">
      <c r="A239" s="13"/>
      <c r="B239" s="218"/>
      <c r="C239" s="219"/>
      <c r="D239" s="220" t="s">
        <v>151</v>
      </c>
      <c r="E239" s="221" t="s">
        <v>19</v>
      </c>
      <c r="F239" s="222" t="s">
        <v>1891</v>
      </c>
      <c r="G239" s="219"/>
      <c r="H239" s="223">
        <v>1089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9" t="s">
        <v>151</v>
      </c>
      <c r="AU239" s="229" t="s">
        <v>79</v>
      </c>
      <c r="AV239" s="13" t="s">
        <v>79</v>
      </c>
      <c r="AW239" s="13" t="s">
        <v>31</v>
      </c>
      <c r="AX239" s="13" t="s">
        <v>77</v>
      </c>
      <c r="AY239" s="229" t="s">
        <v>142</v>
      </c>
    </row>
    <row r="240" s="2" customFormat="1" ht="16.5" customHeight="1">
      <c r="A240" s="39"/>
      <c r="B240" s="40"/>
      <c r="C240" s="205" t="s">
        <v>983</v>
      </c>
      <c r="D240" s="205" t="s">
        <v>144</v>
      </c>
      <c r="E240" s="206" t="s">
        <v>1892</v>
      </c>
      <c r="F240" s="207" t="s">
        <v>1893</v>
      </c>
      <c r="G240" s="208" t="s">
        <v>1769</v>
      </c>
      <c r="H240" s="209">
        <v>600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40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246</v>
      </c>
      <c r="AT240" s="216" t="s">
        <v>144</v>
      </c>
      <c r="AU240" s="216" t="s">
        <v>79</v>
      </c>
      <c r="AY240" s="18" t="s">
        <v>142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77</v>
      </c>
      <c r="BK240" s="217">
        <f>ROUND(I240*H240,2)</f>
        <v>0</v>
      </c>
      <c r="BL240" s="18" t="s">
        <v>246</v>
      </c>
      <c r="BM240" s="216" t="s">
        <v>1894</v>
      </c>
    </row>
    <row r="241" s="12" customFormat="1" ht="22.8" customHeight="1">
      <c r="A241" s="12"/>
      <c r="B241" s="189"/>
      <c r="C241" s="190"/>
      <c r="D241" s="191" t="s">
        <v>68</v>
      </c>
      <c r="E241" s="203" t="s">
        <v>1309</v>
      </c>
      <c r="F241" s="203" t="s">
        <v>1310</v>
      </c>
      <c r="G241" s="190"/>
      <c r="H241" s="190"/>
      <c r="I241" s="193"/>
      <c r="J241" s="204">
        <f>BK241</f>
        <v>0</v>
      </c>
      <c r="K241" s="190"/>
      <c r="L241" s="195"/>
      <c r="M241" s="196"/>
      <c r="N241" s="197"/>
      <c r="O241" s="197"/>
      <c r="P241" s="198">
        <f>SUM(P242:P346)</f>
        <v>0</v>
      </c>
      <c r="Q241" s="197"/>
      <c r="R241" s="198">
        <f>SUM(R242:R346)</f>
        <v>7.9552111999999999</v>
      </c>
      <c r="S241" s="197"/>
      <c r="T241" s="199">
        <f>SUM(T242:T346)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0" t="s">
        <v>79</v>
      </c>
      <c r="AT241" s="201" t="s">
        <v>68</v>
      </c>
      <c r="AU241" s="201" t="s">
        <v>77</v>
      </c>
      <c r="AY241" s="200" t="s">
        <v>142</v>
      </c>
      <c r="BK241" s="202">
        <f>SUM(BK242:BK346)</f>
        <v>0</v>
      </c>
    </row>
    <row r="242" s="2" customFormat="1" ht="16.5" customHeight="1">
      <c r="A242" s="39"/>
      <c r="B242" s="40"/>
      <c r="C242" s="205" t="s">
        <v>360</v>
      </c>
      <c r="D242" s="205" t="s">
        <v>144</v>
      </c>
      <c r="E242" s="206" t="s">
        <v>1895</v>
      </c>
      <c r="F242" s="207" t="s">
        <v>1896</v>
      </c>
      <c r="G242" s="208" t="s">
        <v>555</v>
      </c>
      <c r="H242" s="209">
        <v>2761</v>
      </c>
      <c r="I242" s="210"/>
      <c r="J242" s="211">
        <f>ROUND(I242*H242,2)</f>
        <v>0</v>
      </c>
      <c r="K242" s="207" t="s">
        <v>148</v>
      </c>
      <c r="L242" s="45"/>
      <c r="M242" s="212" t="s">
        <v>19</v>
      </c>
      <c r="N242" s="213" t="s">
        <v>40</v>
      </c>
      <c r="O242" s="85"/>
      <c r="P242" s="214">
        <f>O242*H242</f>
        <v>0</v>
      </c>
      <c r="Q242" s="214">
        <v>5.0000000000000002E-05</v>
      </c>
      <c r="R242" s="214">
        <f>Q242*H242</f>
        <v>0.13805000000000001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246</v>
      </c>
      <c r="AT242" s="216" t="s">
        <v>144</v>
      </c>
      <c r="AU242" s="216" t="s">
        <v>79</v>
      </c>
      <c r="AY242" s="18" t="s">
        <v>142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77</v>
      </c>
      <c r="BK242" s="217">
        <f>ROUND(I242*H242,2)</f>
        <v>0</v>
      </c>
      <c r="BL242" s="18" t="s">
        <v>246</v>
      </c>
      <c r="BM242" s="216" t="s">
        <v>1897</v>
      </c>
    </row>
    <row r="243" s="13" customFormat="1">
      <c r="A243" s="13"/>
      <c r="B243" s="218"/>
      <c r="C243" s="219"/>
      <c r="D243" s="220" t="s">
        <v>151</v>
      </c>
      <c r="E243" s="221" t="s">
        <v>19</v>
      </c>
      <c r="F243" s="222" t="s">
        <v>1898</v>
      </c>
      <c r="G243" s="219"/>
      <c r="H243" s="223">
        <v>1460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9" t="s">
        <v>151</v>
      </c>
      <c r="AU243" s="229" t="s">
        <v>79</v>
      </c>
      <c r="AV243" s="13" t="s">
        <v>79</v>
      </c>
      <c r="AW243" s="13" t="s">
        <v>31</v>
      </c>
      <c r="AX243" s="13" t="s">
        <v>69</v>
      </c>
      <c r="AY243" s="229" t="s">
        <v>142</v>
      </c>
    </row>
    <row r="244" s="13" customFormat="1">
      <c r="A244" s="13"/>
      <c r="B244" s="218"/>
      <c r="C244" s="219"/>
      <c r="D244" s="220" t="s">
        <v>151</v>
      </c>
      <c r="E244" s="221" t="s">
        <v>19</v>
      </c>
      <c r="F244" s="222" t="s">
        <v>1899</v>
      </c>
      <c r="G244" s="219"/>
      <c r="H244" s="223">
        <v>228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9" t="s">
        <v>151</v>
      </c>
      <c r="AU244" s="229" t="s">
        <v>79</v>
      </c>
      <c r="AV244" s="13" t="s">
        <v>79</v>
      </c>
      <c r="AW244" s="13" t="s">
        <v>31</v>
      </c>
      <c r="AX244" s="13" t="s">
        <v>69</v>
      </c>
      <c r="AY244" s="229" t="s">
        <v>142</v>
      </c>
    </row>
    <row r="245" s="13" customFormat="1">
      <c r="A245" s="13"/>
      <c r="B245" s="218"/>
      <c r="C245" s="219"/>
      <c r="D245" s="220" t="s">
        <v>151</v>
      </c>
      <c r="E245" s="221" t="s">
        <v>19</v>
      </c>
      <c r="F245" s="222" t="s">
        <v>1900</v>
      </c>
      <c r="G245" s="219"/>
      <c r="H245" s="223">
        <v>1073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9" t="s">
        <v>151</v>
      </c>
      <c r="AU245" s="229" t="s">
        <v>79</v>
      </c>
      <c r="AV245" s="13" t="s">
        <v>79</v>
      </c>
      <c r="AW245" s="13" t="s">
        <v>31</v>
      </c>
      <c r="AX245" s="13" t="s">
        <v>69</v>
      </c>
      <c r="AY245" s="229" t="s">
        <v>142</v>
      </c>
    </row>
    <row r="246" s="14" customFormat="1">
      <c r="A246" s="14"/>
      <c r="B246" s="230"/>
      <c r="C246" s="231"/>
      <c r="D246" s="220" t="s">
        <v>151</v>
      </c>
      <c r="E246" s="232" t="s">
        <v>19</v>
      </c>
      <c r="F246" s="233" t="s">
        <v>174</v>
      </c>
      <c r="G246" s="231"/>
      <c r="H246" s="234">
        <v>2761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0" t="s">
        <v>151</v>
      </c>
      <c r="AU246" s="240" t="s">
        <v>79</v>
      </c>
      <c r="AV246" s="14" t="s">
        <v>149</v>
      </c>
      <c r="AW246" s="14" t="s">
        <v>31</v>
      </c>
      <c r="AX246" s="14" t="s">
        <v>77</v>
      </c>
      <c r="AY246" s="240" t="s">
        <v>142</v>
      </c>
    </row>
    <row r="247" s="2" customFormat="1">
      <c r="A247" s="39"/>
      <c r="B247" s="40"/>
      <c r="C247" s="241" t="s">
        <v>366</v>
      </c>
      <c r="D247" s="241" t="s">
        <v>223</v>
      </c>
      <c r="E247" s="242" t="s">
        <v>1901</v>
      </c>
      <c r="F247" s="243" t="s">
        <v>1902</v>
      </c>
      <c r="G247" s="244" t="s">
        <v>226</v>
      </c>
      <c r="H247" s="245">
        <v>84</v>
      </c>
      <c r="I247" s="246"/>
      <c r="J247" s="247">
        <f>ROUND(I247*H247,2)</f>
        <v>0</v>
      </c>
      <c r="K247" s="243" t="s">
        <v>148</v>
      </c>
      <c r="L247" s="248"/>
      <c r="M247" s="249" t="s">
        <v>19</v>
      </c>
      <c r="N247" s="250" t="s">
        <v>40</v>
      </c>
      <c r="O247" s="85"/>
      <c r="P247" s="214">
        <f>O247*H247</f>
        <v>0</v>
      </c>
      <c r="Q247" s="214">
        <v>0.033599999999999998</v>
      </c>
      <c r="R247" s="214">
        <f>Q247*H247</f>
        <v>2.8224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344</v>
      </c>
      <c r="AT247" s="216" t="s">
        <v>223</v>
      </c>
      <c r="AU247" s="216" t="s">
        <v>79</v>
      </c>
      <c r="AY247" s="18" t="s">
        <v>142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77</v>
      </c>
      <c r="BK247" s="217">
        <f>ROUND(I247*H247,2)</f>
        <v>0</v>
      </c>
      <c r="BL247" s="18" t="s">
        <v>246</v>
      </c>
      <c r="BM247" s="216" t="s">
        <v>1903</v>
      </c>
    </row>
    <row r="248" s="13" customFormat="1">
      <c r="A248" s="13"/>
      <c r="B248" s="218"/>
      <c r="C248" s="219"/>
      <c r="D248" s="220" t="s">
        <v>151</v>
      </c>
      <c r="E248" s="221" t="s">
        <v>19</v>
      </c>
      <c r="F248" s="222" t="s">
        <v>1904</v>
      </c>
      <c r="G248" s="219"/>
      <c r="H248" s="223">
        <v>68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9" t="s">
        <v>151</v>
      </c>
      <c r="AU248" s="229" t="s">
        <v>79</v>
      </c>
      <c r="AV248" s="13" t="s">
        <v>79</v>
      </c>
      <c r="AW248" s="13" t="s">
        <v>31</v>
      </c>
      <c r="AX248" s="13" t="s">
        <v>69</v>
      </c>
      <c r="AY248" s="229" t="s">
        <v>142</v>
      </c>
    </row>
    <row r="249" s="13" customFormat="1">
      <c r="A249" s="13"/>
      <c r="B249" s="218"/>
      <c r="C249" s="219"/>
      <c r="D249" s="220" t="s">
        <v>151</v>
      </c>
      <c r="E249" s="221" t="s">
        <v>19</v>
      </c>
      <c r="F249" s="222" t="s">
        <v>1905</v>
      </c>
      <c r="G249" s="219"/>
      <c r="H249" s="223">
        <v>16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9" t="s">
        <v>151</v>
      </c>
      <c r="AU249" s="229" t="s">
        <v>79</v>
      </c>
      <c r="AV249" s="13" t="s">
        <v>79</v>
      </c>
      <c r="AW249" s="13" t="s">
        <v>31</v>
      </c>
      <c r="AX249" s="13" t="s">
        <v>69</v>
      </c>
      <c r="AY249" s="229" t="s">
        <v>142</v>
      </c>
    </row>
    <row r="250" s="14" customFormat="1">
      <c r="A250" s="14"/>
      <c r="B250" s="230"/>
      <c r="C250" s="231"/>
      <c r="D250" s="220" t="s">
        <v>151</v>
      </c>
      <c r="E250" s="232" t="s">
        <v>19</v>
      </c>
      <c r="F250" s="233" t="s">
        <v>174</v>
      </c>
      <c r="G250" s="231"/>
      <c r="H250" s="234">
        <v>84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0" t="s">
        <v>151</v>
      </c>
      <c r="AU250" s="240" t="s">
        <v>79</v>
      </c>
      <c r="AV250" s="14" t="s">
        <v>149</v>
      </c>
      <c r="AW250" s="14" t="s">
        <v>31</v>
      </c>
      <c r="AX250" s="14" t="s">
        <v>77</v>
      </c>
      <c r="AY250" s="240" t="s">
        <v>142</v>
      </c>
    </row>
    <row r="251" s="2" customFormat="1" ht="16.5" customHeight="1">
      <c r="A251" s="39"/>
      <c r="B251" s="40"/>
      <c r="C251" s="241" t="s">
        <v>373</v>
      </c>
      <c r="D251" s="241" t="s">
        <v>223</v>
      </c>
      <c r="E251" s="242" t="s">
        <v>1906</v>
      </c>
      <c r="F251" s="243" t="s">
        <v>1907</v>
      </c>
      <c r="G251" s="244" t="s">
        <v>226</v>
      </c>
      <c r="H251" s="245">
        <v>61</v>
      </c>
      <c r="I251" s="246"/>
      <c r="J251" s="247">
        <f>ROUND(I251*H251,2)</f>
        <v>0</v>
      </c>
      <c r="K251" s="243" t="s">
        <v>148</v>
      </c>
      <c r="L251" s="248"/>
      <c r="M251" s="249" t="s">
        <v>19</v>
      </c>
      <c r="N251" s="250" t="s">
        <v>40</v>
      </c>
      <c r="O251" s="85"/>
      <c r="P251" s="214">
        <f>O251*H251</f>
        <v>0</v>
      </c>
      <c r="Q251" s="214">
        <v>0.0276</v>
      </c>
      <c r="R251" s="214">
        <f>Q251*H251</f>
        <v>1.6836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344</v>
      </c>
      <c r="AT251" s="216" t="s">
        <v>223</v>
      </c>
      <c r="AU251" s="216" t="s">
        <v>79</v>
      </c>
      <c r="AY251" s="18" t="s">
        <v>142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77</v>
      </c>
      <c r="BK251" s="217">
        <f>ROUND(I251*H251,2)</f>
        <v>0</v>
      </c>
      <c r="BL251" s="18" t="s">
        <v>246</v>
      </c>
      <c r="BM251" s="216" t="s">
        <v>1908</v>
      </c>
    </row>
    <row r="252" s="13" customFormat="1">
      <c r="A252" s="13"/>
      <c r="B252" s="218"/>
      <c r="C252" s="219"/>
      <c r="D252" s="220" t="s">
        <v>151</v>
      </c>
      <c r="E252" s="221" t="s">
        <v>19</v>
      </c>
      <c r="F252" s="222" t="s">
        <v>1909</v>
      </c>
      <c r="G252" s="219"/>
      <c r="H252" s="223">
        <v>61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9" t="s">
        <v>151</v>
      </c>
      <c r="AU252" s="229" t="s">
        <v>79</v>
      </c>
      <c r="AV252" s="13" t="s">
        <v>79</v>
      </c>
      <c r="AW252" s="13" t="s">
        <v>31</v>
      </c>
      <c r="AX252" s="13" t="s">
        <v>77</v>
      </c>
      <c r="AY252" s="229" t="s">
        <v>142</v>
      </c>
    </row>
    <row r="253" s="2" customFormat="1" ht="16.5" customHeight="1">
      <c r="A253" s="39"/>
      <c r="B253" s="40"/>
      <c r="C253" s="241" t="s">
        <v>378</v>
      </c>
      <c r="D253" s="241" t="s">
        <v>223</v>
      </c>
      <c r="E253" s="242" t="s">
        <v>1910</v>
      </c>
      <c r="F253" s="243" t="s">
        <v>1911</v>
      </c>
      <c r="G253" s="244" t="s">
        <v>226</v>
      </c>
      <c r="H253" s="245">
        <v>1124</v>
      </c>
      <c r="I253" s="246"/>
      <c r="J253" s="247">
        <f>ROUND(I253*H253,2)</f>
        <v>0</v>
      </c>
      <c r="K253" s="243" t="s">
        <v>19</v>
      </c>
      <c r="L253" s="248"/>
      <c r="M253" s="249" t="s">
        <v>19</v>
      </c>
      <c r="N253" s="250" t="s">
        <v>40</v>
      </c>
      <c r="O253" s="85"/>
      <c r="P253" s="214">
        <f>O253*H253</f>
        <v>0</v>
      </c>
      <c r="Q253" s="214">
        <v>0.00035</v>
      </c>
      <c r="R253" s="214">
        <f>Q253*H253</f>
        <v>0.39339999999999997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344</v>
      </c>
      <c r="AT253" s="216" t="s">
        <v>223</v>
      </c>
      <c r="AU253" s="216" t="s">
        <v>79</v>
      </c>
      <c r="AY253" s="18" t="s">
        <v>142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77</v>
      </c>
      <c r="BK253" s="217">
        <f>ROUND(I253*H253,2)</f>
        <v>0</v>
      </c>
      <c r="BL253" s="18" t="s">
        <v>246</v>
      </c>
      <c r="BM253" s="216" t="s">
        <v>1912</v>
      </c>
    </row>
    <row r="254" s="2" customFormat="1" ht="16.5" customHeight="1">
      <c r="A254" s="39"/>
      <c r="B254" s="40"/>
      <c r="C254" s="241" t="s">
        <v>384</v>
      </c>
      <c r="D254" s="241" t="s">
        <v>223</v>
      </c>
      <c r="E254" s="242" t="s">
        <v>1913</v>
      </c>
      <c r="F254" s="243" t="s">
        <v>1914</v>
      </c>
      <c r="G254" s="244" t="s">
        <v>226</v>
      </c>
      <c r="H254" s="245">
        <v>168</v>
      </c>
      <c r="I254" s="246"/>
      <c r="J254" s="247">
        <f>ROUND(I254*H254,2)</f>
        <v>0</v>
      </c>
      <c r="K254" s="243" t="s">
        <v>19</v>
      </c>
      <c r="L254" s="248"/>
      <c r="M254" s="249" t="s">
        <v>19</v>
      </c>
      <c r="N254" s="250" t="s">
        <v>40</v>
      </c>
      <c r="O254" s="85"/>
      <c r="P254" s="214">
        <f>O254*H254</f>
        <v>0</v>
      </c>
      <c r="Q254" s="214">
        <v>0.00035</v>
      </c>
      <c r="R254" s="214">
        <f>Q254*H254</f>
        <v>0.058799999999999998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344</v>
      </c>
      <c r="AT254" s="216" t="s">
        <v>223</v>
      </c>
      <c r="AU254" s="216" t="s">
        <v>79</v>
      </c>
      <c r="AY254" s="18" t="s">
        <v>142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77</v>
      </c>
      <c r="BK254" s="217">
        <f>ROUND(I254*H254,2)</f>
        <v>0</v>
      </c>
      <c r="BL254" s="18" t="s">
        <v>246</v>
      </c>
      <c r="BM254" s="216" t="s">
        <v>1915</v>
      </c>
    </row>
    <row r="255" s="13" customFormat="1">
      <c r="A255" s="13"/>
      <c r="B255" s="218"/>
      <c r="C255" s="219"/>
      <c r="D255" s="220" t="s">
        <v>151</v>
      </c>
      <c r="E255" s="221" t="s">
        <v>19</v>
      </c>
      <c r="F255" s="222" t="s">
        <v>1916</v>
      </c>
      <c r="G255" s="219"/>
      <c r="H255" s="223">
        <v>168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9" t="s">
        <v>151</v>
      </c>
      <c r="AU255" s="229" t="s">
        <v>79</v>
      </c>
      <c r="AV255" s="13" t="s">
        <v>79</v>
      </c>
      <c r="AW255" s="13" t="s">
        <v>31</v>
      </c>
      <c r="AX255" s="13" t="s">
        <v>77</v>
      </c>
      <c r="AY255" s="229" t="s">
        <v>142</v>
      </c>
    </row>
    <row r="256" s="2" customFormat="1" ht="16.5" customHeight="1">
      <c r="A256" s="39"/>
      <c r="B256" s="40"/>
      <c r="C256" s="241" t="s">
        <v>389</v>
      </c>
      <c r="D256" s="241" t="s">
        <v>223</v>
      </c>
      <c r="E256" s="242" t="s">
        <v>1917</v>
      </c>
      <c r="F256" s="243" t="s">
        <v>1918</v>
      </c>
      <c r="G256" s="244" t="s">
        <v>226</v>
      </c>
      <c r="H256" s="245">
        <v>504</v>
      </c>
      <c r="I256" s="246"/>
      <c r="J256" s="247">
        <f>ROUND(I256*H256,2)</f>
        <v>0</v>
      </c>
      <c r="K256" s="243" t="s">
        <v>19</v>
      </c>
      <c r="L256" s="248"/>
      <c r="M256" s="249" t="s">
        <v>19</v>
      </c>
      <c r="N256" s="250" t="s">
        <v>40</v>
      </c>
      <c r="O256" s="85"/>
      <c r="P256" s="214">
        <f>O256*H256</f>
        <v>0</v>
      </c>
      <c r="Q256" s="214">
        <v>0.00025000000000000001</v>
      </c>
      <c r="R256" s="214">
        <f>Q256*H256</f>
        <v>0.126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344</v>
      </c>
      <c r="AT256" s="216" t="s">
        <v>223</v>
      </c>
      <c r="AU256" s="216" t="s">
        <v>79</v>
      </c>
      <c r="AY256" s="18" t="s">
        <v>142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77</v>
      </c>
      <c r="BK256" s="217">
        <f>ROUND(I256*H256,2)</f>
        <v>0</v>
      </c>
      <c r="BL256" s="18" t="s">
        <v>246</v>
      </c>
      <c r="BM256" s="216" t="s">
        <v>1919</v>
      </c>
    </row>
    <row r="257" s="13" customFormat="1">
      <c r="A257" s="13"/>
      <c r="B257" s="218"/>
      <c r="C257" s="219"/>
      <c r="D257" s="220" t="s">
        <v>151</v>
      </c>
      <c r="E257" s="221" t="s">
        <v>19</v>
      </c>
      <c r="F257" s="222" t="s">
        <v>1920</v>
      </c>
      <c r="G257" s="219"/>
      <c r="H257" s="223">
        <v>504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9" t="s">
        <v>151</v>
      </c>
      <c r="AU257" s="229" t="s">
        <v>79</v>
      </c>
      <c r="AV257" s="13" t="s">
        <v>79</v>
      </c>
      <c r="AW257" s="13" t="s">
        <v>31</v>
      </c>
      <c r="AX257" s="13" t="s">
        <v>77</v>
      </c>
      <c r="AY257" s="229" t="s">
        <v>142</v>
      </c>
    </row>
    <row r="258" s="2" customFormat="1" ht="16.5" customHeight="1">
      <c r="A258" s="39"/>
      <c r="B258" s="40"/>
      <c r="C258" s="241" t="s">
        <v>393</v>
      </c>
      <c r="D258" s="241" t="s">
        <v>223</v>
      </c>
      <c r="E258" s="242" t="s">
        <v>1921</v>
      </c>
      <c r="F258" s="243" t="s">
        <v>1922</v>
      </c>
      <c r="G258" s="244" t="s">
        <v>226</v>
      </c>
      <c r="H258" s="245">
        <v>504</v>
      </c>
      <c r="I258" s="246"/>
      <c r="J258" s="247">
        <f>ROUND(I258*H258,2)</f>
        <v>0</v>
      </c>
      <c r="K258" s="243" t="s">
        <v>19</v>
      </c>
      <c r="L258" s="248"/>
      <c r="M258" s="249" t="s">
        <v>19</v>
      </c>
      <c r="N258" s="250" t="s">
        <v>40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344</v>
      </c>
      <c r="AT258" s="216" t="s">
        <v>223</v>
      </c>
      <c r="AU258" s="216" t="s">
        <v>79</v>
      </c>
      <c r="AY258" s="18" t="s">
        <v>142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77</v>
      </c>
      <c r="BK258" s="217">
        <f>ROUND(I258*H258,2)</f>
        <v>0</v>
      </c>
      <c r="BL258" s="18" t="s">
        <v>246</v>
      </c>
      <c r="BM258" s="216" t="s">
        <v>1923</v>
      </c>
    </row>
    <row r="259" s="13" customFormat="1">
      <c r="A259" s="13"/>
      <c r="B259" s="218"/>
      <c r="C259" s="219"/>
      <c r="D259" s="220" t="s">
        <v>151</v>
      </c>
      <c r="E259" s="221" t="s">
        <v>19</v>
      </c>
      <c r="F259" s="222" t="s">
        <v>1924</v>
      </c>
      <c r="G259" s="219"/>
      <c r="H259" s="223">
        <v>504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9" t="s">
        <v>151</v>
      </c>
      <c r="AU259" s="229" t="s">
        <v>79</v>
      </c>
      <c r="AV259" s="13" t="s">
        <v>79</v>
      </c>
      <c r="AW259" s="13" t="s">
        <v>31</v>
      </c>
      <c r="AX259" s="13" t="s">
        <v>77</v>
      </c>
      <c r="AY259" s="229" t="s">
        <v>142</v>
      </c>
    </row>
    <row r="260" s="2" customFormat="1" ht="16.5" customHeight="1">
      <c r="A260" s="39"/>
      <c r="B260" s="40"/>
      <c r="C260" s="241" t="s">
        <v>401</v>
      </c>
      <c r="D260" s="241" t="s">
        <v>223</v>
      </c>
      <c r="E260" s="242" t="s">
        <v>1925</v>
      </c>
      <c r="F260" s="243" t="s">
        <v>1926</v>
      </c>
      <c r="G260" s="244" t="s">
        <v>226</v>
      </c>
      <c r="H260" s="245">
        <v>2</v>
      </c>
      <c r="I260" s="246"/>
      <c r="J260" s="247">
        <f>ROUND(I260*H260,2)</f>
        <v>0</v>
      </c>
      <c r="K260" s="243" t="s">
        <v>19</v>
      </c>
      <c r="L260" s="248"/>
      <c r="M260" s="249" t="s">
        <v>19</v>
      </c>
      <c r="N260" s="250" t="s">
        <v>40</v>
      </c>
      <c r="O260" s="85"/>
      <c r="P260" s="214">
        <f>O260*H260</f>
        <v>0</v>
      </c>
      <c r="Q260" s="214">
        <v>0.14999999999999999</v>
      </c>
      <c r="R260" s="214">
        <f>Q260*H260</f>
        <v>0.29999999999999999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344</v>
      </c>
      <c r="AT260" s="216" t="s">
        <v>223</v>
      </c>
      <c r="AU260" s="216" t="s">
        <v>79</v>
      </c>
      <c r="AY260" s="18" t="s">
        <v>142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77</v>
      </c>
      <c r="BK260" s="217">
        <f>ROUND(I260*H260,2)</f>
        <v>0</v>
      </c>
      <c r="BL260" s="18" t="s">
        <v>246</v>
      </c>
      <c r="BM260" s="216" t="s">
        <v>1927</v>
      </c>
    </row>
    <row r="261" s="13" customFormat="1">
      <c r="A261" s="13"/>
      <c r="B261" s="218"/>
      <c r="C261" s="219"/>
      <c r="D261" s="220" t="s">
        <v>151</v>
      </c>
      <c r="E261" s="221" t="s">
        <v>19</v>
      </c>
      <c r="F261" s="222" t="s">
        <v>79</v>
      </c>
      <c r="G261" s="219"/>
      <c r="H261" s="223">
        <v>2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9" t="s">
        <v>151</v>
      </c>
      <c r="AU261" s="229" t="s">
        <v>79</v>
      </c>
      <c r="AV261" s="13" t="s">
        <v>79</v>
      </c>
      <c r="AW261" s="13" t="s">
        <v>31</v>
      </c>
      <c r="AX261" s="13" t="s">
        <v>77</v>
      </c>
      <c r="AY261" s="229" t="s">
        <v>142</v>
      </c>
    </row>
    <row r="262" s="2" customFormat="1" ht="24.15" customHeight="1">
      <c r="A262" s="39"/>
      <c r="B262" s="40"/>
      <c r="C262" s="241" t="s">
        <v>407</v>
      </c>
      <c r="D262" s="241" t="s">
        <v>223</v>
      </c>
      <c r="E262" s="242" t="s">
        <v>1928</v>
      </c>
      <c r="F262" s="243" t="s">
        <v>1929</v>
      </c>
      <c r="G262" s="244" t="s">
        <v>363</v>
      </c>
      <c r="H262" s="245">
        <v>61.560000000000002</v>
      </c>
      <c r="I262" s="246"/>
      <c r="J262" s="247">
        <f>ROUND(I262*H262,2)</f>
        <v>0</v>
      </c>
      <c r="K262" s="243" t="s">
        <v>148</v>
      </c>
      <c r="L262" s="248"/>
      <c r="M262" s="249" t="s">
        <v>19</v>
      </c>
      <c r="N262" s="250" t="s">
        <v>40</v>
      </c>
      <c r="O262" s="85"/>
      <c r="P262" s="214">
        <f>O262*H262</f>
        <v>0</v>
      </c>
      <c r="Q262" s="214">
        <v>0.00173</v>
      </c>
      <c r="R262" s="214">
        <f>Q262*H262</f>
        <v>0.10649880000000001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826</v>
      </c>
      <c r="AT262" s="216" t="s">
        <v>223</v>
      </c>
      <c r="AU262" s="216" t="s">
        <v>79</v>
      </c>
      <c r="AY262" s="18" t="s">
        <v>142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77</v>
      </c>
      <c r="BK262" s="217">
        <f>ROUND(I262*H262,2)</f>
        <v>0</v>
      </c>
      <c r="BL262" s="18" t="s">
        <v>826</v>
      </c>
      <c r="BM262" s="216" t="s">
        <v>1930</v>
      </c>
    </row>
    <row r="263" s="2" customFormat="1" ht="24.15" customHeight="1">
      <c r="A263" s="39"/>
      <c r="B263" s="40"/>
      <c r="C263" s="241" t="s">
        <v>411</v>
      </c>
      <c r="D263" s="241" t="s">
        <v>223</v>
      </c>
      <c r="E263" s="242" t="s">
        <v>1931</v>
      </c>
      <c r="F263" s="243" t="s">
        <v>1932</v>
      </c>
      <c r="G263" s="244" t="s">
        <v>363</v>
      </c>
      <c r="H263" s="245">
        <v>24</v>
      </c>
      <c r="I263" s="246"/>
      <c r="J263" s="247">
        <f>ROUND(I263*H263,2)</f>
        <v>0</v>
      </c>
      <c r="K263" s="243" t="s">
        <v>148</v>
      </c>
      <c r="L263" s="248"/>
      <c r="M263" s="249" t="s">
        <v>19</v>
      </c>
      <c r="N263" s="250" t="s">
        <v>40</v>
      </c>
      <c r="O263" s="85"/>
      <c r="P263" s="214">
        <f>O263*H263</f>
        <v>0</v>
      </c>
      <c r="Q263" s="214">
        <v>0.0025000000000000001</v>
      </c>
      <c r="R263" s="214">
        <f>Q263*H263</f>
        <v>0.059999999999999998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826</v>
      </c>
      <c r="AT263" s="216" t="s">
        <v>223</v>
      </c>
      <c r="AU263" s="216" t="s">
        <v>79</v>
      </c>
      <c r="AY263" s="18" t="s">
        <v>142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77</v>
      </c>
      <c r="BK263" s="217">
        <f>ROUND(I263*H263,2)</f>
        <v>0</v>
      </c>
      <c r="BL263" s="18" t="s">
        <v>826</v>
      </c>
      <c r="BM263" s="216" t="s">
        <v>1933</v>
      </c>
    </row>
    <row r="264" s="2" customFormat="1" ht="24.15" customHeight="1">
      <c r="A264" s="39"/>
      <c r="B264" s="40"/>
      <c r="C264" s="241" t="s">
        <v>415</v>
      </c>
      <c r="D264" s="241" t="s">
        <v>223</v>
      </c>
      <c r="E264" s="242" t="s">
        <v>1934</v>
      </c>
      <c r="F264" s="243" t="s">
        <v>1935</v>
      </c>
      <c r="G264" s="244" t="s">
        <v>363</v>
      </c>
      <c r="H264" s="245">
        <v>1</v>
      </c>
      <c r="I264" s="246"/>
      <c r="J264" s="247">
        <f>ROUND(I264*H264,2)</f>
        <v>0</v>
      </c>
      <c r="K264" s="243" t="s">
        <v>148</v>
      </c>
      <c r="L264" s="248"/>
      <c r="M264" s="249" t="s">
        <v>19</v>
      </c>
      <c r="N264" s="250" t="s">
        <v>40</v>
      </c>
      <c r="O264" s="85"/>
      <c r="P264" s="214">
        <f>O264*H264</f>
        <v>0</v>
      </c>
      <c r="Q264" s="214">
        <v>0.0033300000000000001</v>
      </c>
      <c r="R264" s="214">
        <f>Q264*H264</f>
        <v>0.0033300000000000001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826</v>
      </c>
      <c r="AT264" s="216" t="s">
        <v>223</v>
      </c>
      <c r="AU264" s="216" t="s">
        <v>79</v>
      </c>
      <c r="AY264" s="18" t="s">
        <v>142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77</v>
      </c>
      <c r="BK264" s="217">
        <f>ROUND(I264*H264,2)</f>
        <v>0</v>
      </c>
      <c r="BL264" s="18" t="s">
        <v>826</v>
      </c>
      <c r="BM264" s="216" t="s">
        <v>1936</v>
      </c>
    </row>
    <row r="265" s="2" customFormat="1" ht="24.15" customHeight="1">
      <c r="A265" s="39"/>
      <c r="B265" s="40"/>
      <c r="C265" s="241" t="s">
        <v>420</v>
      </c>
      <c r="D265" s="241" t="s">
        <v>223</v>
      </c>
      <c r="E265" s="242" t="s">
        <v>1937</v>
      </c>
      <c r="F265" s="243" t="s">
        <v>1938</v>
      </c>
      <c r="G265" s="244" t="s">
        <v>363</v>
      </c>
      <c r="H265" s="245">
        <v>10.57</v>
      </c>
      <c r="I265" s="246"/>
      <c r="J265" s="247">
        <f>ROUND(I265*H265,2)</f>
        <v>0</v>
      </c>
      <c r="K265" s="243" t="s">
        <v>148</v>
      </c>
      <c r="L265" s="248"/>
      <c r="M265" s="249" t="s">
        <v>19</v>
      </c>
      <c r="N265" s="250" t="s">
        <v>40</v>
      </c>
      <c r="O265" s="85"/>
      <c r="P265" s="214">
        <f>O265*H265</f>
        <v>0</v>
      </c>
      <c r="Q265" s="214">
        <v>0.0064400000000000004</v>
      </c>
      <c r="R265" s="214">
        <f>Q265*H265</f>
        <v>0.068070800000000001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826</v>
      </c>
      <c r="AT265" s="216" t="s">
        <v>223</v>
      </c>
      <c r="AU265" s="216" t="s">
        <v>79</v>
      </c>
      <c r="AY265" s="18" t="s">
        <v>142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77</v>
      </c>
      <c r="BK265" s="217">
        <f>ROUND(I265*H265,2)</f>
        <v>0</v>
      </c>
      <c r="BL265" s="18" t="s">
        <v>826</v>
      </c>
      <c r="BM265" s="216" t="s">
        <v>1939</v>
      </c>
    </row>
    <row r="266" s="13" customFormat="1">
      <c r="A266" s="13"/>
      <c r="B266" s="218"/>
      <c r="C266" s="219"/>
      <c r="D266" s="220" t="s">
        <v>151</v>
      </c>
      <c r="E266" s="221" t="s">
        <v>19</v>
      </c>
      <c r="F266" s="222" t="s">
        <v>1940</v>
      </c>
      <c r="G266" s="219"/>
      <c r="H266" s="223">
        <v>10.25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9" t="s">
        <v>151</v>
      </c>
      <c r="AU266" s="229" t="s">
        <v>79</v>
      </c>
      <c r="AV266" s="13" t="s">
        <v>79</v>
      </c>
      <c r="AW266" s="13" t="s">
        <v>31</v>
      </c>
      <c r="AX266" s="13" t="s">
        <v>69</v>
      </c>
      <c r="AY266" s="229" t="s">
        <v>142</v>
      </c>
    </row>
    <row r="267" s="13" customFormat="1">
      <c r="A267" s="13"/>
      <c r="B267" s="218"/>
      <c r="C267" s="219"/>
      <c r="D267" s="220" t="s">
        <v>151</v>
      </c>
      <c r="E267" s="221" t="s">
        <v>19</v>
      </c>
      <c r="F267" s="222" t="s">
        <v>1941</v>
      </c>
      <c r="G267" s="219"/>
      <c r="H267" s="223">
        <v>0.32000000000000001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9" t="s">
        <v>151</v>
      </c>
      <c r="AU267" s="229" t="s">
        <v>79</v>
      </c>
      <c r="AV267" s="13" t="s">
        <v>79</v>
      </c>
      <c r="AW267" s="13" t="s">
        <v>31</v>
      </c>
      <c r="AX267" s="13" t="s">
        <v>69</v>
      </c>
      <c r="AY267" s="229" t="s">
        <v>142</v>
      </c>
    </row>
    <row r="268" s="14" customFormat="1">
      <c r="A268" s="14"/>
      <c r="B268" s="230"/>
      <c r="C268" s="231"/>
      <c r="D268" s="220" t="s">
        <v>151</v>
      </c>
      <c r="E268" s="232" t="s">
        <v>19</v>
      </c>
      <c r="F268" s="233" t="s">
        <v>174</v>
      </c>
      <c r="G268" s="231"/>
      <c r="H268" s="234">
        <v>10.57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0" t="s">
        <v>151</v>
      </c>
      <c r="AU268" s="240" t="s">
        <v>79</v>
      </c>
      <c r="AV268" s="14" t="s">
        <v>149</v>
      </c>
      <c r="AW268" s="14" t="s">
        <v>31</v>
      </c>
      <c r="AX268" s="14" t="s">
        <v>77</v>
      </c>
      <c r="AY268" s="240" t="s">
        <v>142</v>
      </c>
    </row>
    <row r="269" s="2" customFormat="1" ht="24.15" customHeight="1">
      <c r="A269" s="39"/>
      <c r="B269" s="40"/>
      <c r="C269" s="241" t="s">
        <v>424</v>
      </c>
      <c r="D269" s="241" t="s">
        <v>223</v>
      </c>
      <c r="E269" s="242" t="s">
        <v>1942</v>
      </c>
      <c r="F269" s="243" t="s">
        <v>1943</v>
      </c>
      <c r="G269" s="244" t="s">
        <v>363</v>
      </c>
      <c r="H269" s="245">
        <v>7.4400000000000004</v>
      </c>
      <c r="I269" s="246"/>
      <c r="J269" s="247">
        <f>ROUND(I269*H269,2)</f>
        <v>0</v>
      </c>
      <c r="K269" s="243" t="s">
        <v>148</v>
      </c>
      <c r="L269" s="248"/>
      <c r="M269" s="249" t="s">
        <v>19</v>
      </c>
      <c r="N269" s="250" t="s">
        <v>40</v>
      </c>
      <c r="O269" s="85"/>
      <c r="P269" s="214">
        <f>O269*H269</f>
        <v>0</v>
      </c>
      <c r="Q269" s="214">
        <v>0.010999999999999999</v>
      </c>
      <c r="R269" s="214">
        <f>Q269*H269</f>
        <v>0.081839999999999996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826</v>
      </c>
      <c r="AT269" s="216" t="s">
        <v>223</v>
      </c>
      <c r="AU269" s="216" t="s">
        <v>79</v>
      </c>
      <c r="AY269" s="18" t="s">
        <v>142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77</v>
      </c>
      <c r="BK269" s="217">
        <f>ROUND(I269*H269,2)</f>
        <v>0</v>
      </c>
      <c r="BL269" s="18" t="s">
        <v>826</v>
      </c>
      <c r="BM269" s="216" t="s">
        <v>1944</v>
      </c>
    </row>
    <row r="270" s="2" customFormat="1" ht="24.15" customHeight="1">
      <c r="A270" s="39"/>
      <c r="B270" s="40"/>
      <c r="C270" s="241" t="s">
        <v>428</v>
      </c>
      <c r="D270" s="241" t="s">
        <v>223</v>
      </c>
      <c r="E270" s="242" t="s">
        <v>1945</v>
      </c>
      <c r="F270" s="243" t="s">
        <v>1946</v>
      </c>
      <c r="G270" s="244" t="s">
        <v>363</v>
      </c>
      <c r="H270" s="245">
        <v>10.199999999999999</v>
      </c>
      <c r="I270" s="246"/>
      <c r="J270" s="247">
        <f>ROUND(I270*H270,2)</f>
        <v>0</v>
      </c>
      <c r="K270" s="243" t="s">
        <v>148</v>
      </c>
      <c r="L270" s="248"/>
      <c r="M270" s="249" t="s">
        <v>19</v>
      </c>
      <c r="N270" s="250" t="s">
        <v>40</v>
      </c>
      <c r="O270" s="85"/>
      <c r="P270" s="214">
        <f>O270*H270</f>
        <v>0</v>
      </c>
      <c r="Q270" s="214">
        <v>0.0223</v>
      </c>
      <c r="R270" s="214">
        <f>Q270*H270</f>
        <v>0.22746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826</v>
      </c>
      <c r="AT270" s="216" t="s">
        <v>223</v>
      </c>
      <c r="AU270" s="216" t="s">
        <v>79</v>
      </c>
      <c r="AY270" s="18" t="s">
        <v>142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77</v>
      </c>
      <c r="BK270" s="217">
        <f>ROUND(I270*H270,2)</f>
        <v>0</v>
      </c>
      <c r="BL270" s="18" t="s">
        <v>826</v>
      </c>
      <c r="BM270" s="216" t="s">
        <v>1947</v>
      </c>
    </row>
    <row r="271" s="2" customFormat="1" ht="24.15" customHeight="1">
      <c r="A271" s="39"/>
      <c r="B271" s="40"/>
      <c r="C271" s="241" t="s">
        <v>433</v>
      </c>
      <c r="D271" s="241" t="s">
        <v>223</v>
      </c>
      <c r="E271" s="242" t="s">
        <v>1948</v>
      </c>
      <c r="F271" s="243" t="s">
        <v>1949</v>
      </c>
      <c r="G271" s="244" t="s">
        <v>363</v>
      </c>
      <c r="H271" s="245">
        <v>0.32000000000000001</v>
      </c>
      <c r="I271" s="246"/>
      <c r="J271" s="247">
        <f>ROUND(I271*H271,2)</f>
        <v>0</v>
      </c>
      <c r="K271" s="243" t="s">
        <v>19</v>
      </c>
      <c r="L271" s="248"/>
      <c r="M271" s="249" t="s">
        <v>19</v>
      </c>
      <c r="N271" s="250" t="s">
        <v>40</v>
      </c>
      <c r="O271" s="85"/>
      <c r="P271" s="214">
        <f>O271*H271</f>
        <v>0</v>
      </c>
      <c r="Q271" s="214">
        <v>0.0223</v>
      </c>
      <c r="R271" s="214">
        <f>Q271*H271</f>
        <v>0.007136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826</v>
      </c>
      <c r="AT271" s="216" t="s">
        <v>223</v>
      </c>
      <c r="AU271" s="216" t="s">
        <v>79</v>
      </c>
      <c r="AY271" s="18" t="s">
        <v>142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77</v>
      </c>
      <c r="BK271" s="217">
        <f>ROUND(I271*H271,2)</f>
        <v>0</v>
      </c>
      <c r="BL271" s="18" t="s">
        <v>826</v>
      </c>
      <c r="BM271" s="216" t="s">
        <v>1950</v>
      </c>
    </row>
    <row r="272" s="2" customFormat="1" ht="16.5" customHeight="1">
      <c r="A272" s="39"/>
      <c r="B272" s="40"/>
      <c r="C272" s="241" t="s">
        <v>438</v>
      </c>
      <c r="D272" s="241" t="s">
        <v>223</v>
      </c>
      <c r="E272" s="242" t="s">
        <v>708</v>
      </c>
      <c r="F272" s="243" t="s">
        <v>1951</v>
      </c>
      <c r="G272" s="244" t="s">
        <v>226</v>
      </c>
      <c r="H272" s="245">
        <v>1592</v>
      </c>
      <c r="I272" s="246"/>
      <c r="J272" s="247">
        <f>ROUND(I272*H272,2)</f>
        <v>0</v>
      </c>
      <c r="K272" s="243" t="s">
        <v>19</v>
      </c>
      <c r="L272" s="248"/>
      <c r="M272" s="249" t="s">
        <v>19</v>
      </c>
      <c r="N272" s="250" t="s">
        <v>40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826</v>
      </c>
      <c r="AT272" s="216" t="s">
        <v>223</v>
      </c>
      <c r="AU272" s="216" t="s">
        <v>79</v>
      </c>
      <c r="AY272" s="18" t="s">
        <v>142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77</v>
      </c>
      <c r="BK272" s="217">
        <f>ROUND(I272*H272,2)</f>
        <v>0</v>
      </c>
      <c r="BL272" s="18" t="s">
        <v>826</v>
      </c>
      <c r="BM272" s="216" t="s">
        <v>1952</v>
      </c>
    </row>
    <row r="273" s="2" customFormat="1" ht="16.5" customHeight="1">
      <c r="A273" s="39"/>
      <c r="B273" s="40"/>
      <c r="C273" s="241" t="s">
        <v>442</v>
      </c>
      <c r="D273" s="241" t="s">
        <v>223</v>
      </c>
      <c r="E273" s="242" t="s">
        <v>379</v>
      </c>
      <c r="F273" s="243" t="s">
        <v>1953</v>
      </c>
      <c r="G273" s="244" t="s">
        <v>226</v>
      </c>
      <c r="H273" s="245">
        <v>1192</v>
      </c>
      <c r="I273" s="246"/>
      <c r="J273" s="247">
        <f>ROUND(I273*H273,2)</f>
        <v>0</v>
      </c>
      <c r="K273" s="243" t="s">
        <v>19</v>
      </c>
      <c r="L273" s="248"/>
      <c r="M273" s="249" t="s">
        <v>19</v>
      </c>
      <c r="N273" s="250" t="s">
        <v>40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826</v>
      </c>
      <c r="AT273" s="216" t="s">
        <v>223</v>
      </c>
      <c r="AU273" s="216" t="s">
        <v>79</v>
      </c>
      <c r="AY273" s="18" t="s">
        <v>142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77</v>
      </c>
      <c r="BK273" s="217">
        <f>ROUND(I273*H273,2)</f>
        <v>0</v>
      </c>
      <c r="BL273" s="18" t="s">
        <v>826</v>
      </c>
      <c r="BM273" s="216" t="s">
        <v>1954</v>
      </c>
    </row>
    <row r="274" s="2" customFormat="1" ht="16.5" customHeight="1">
      <c r="A274" s="39"/>
      <c r="B274" s="40"/>
      <c r="C274" s="241" t="s">
        <v>447</v>
      </c>
      <c r="D274" s="241" t="s">
        <v>223</v>
      </c>
      <c r="E274" s="242" t="s">
        <v>385</v>
      </c>
      <c r="F274" s="243" t="s">
        <v>1955</v>
      </c>
      <c r="G274" s="244" t="s">
        <v>226</v>
      </c>
      <c r="H274" s="245">
        <v>1120</v>
      </c>
      <c r="I274" s="246"/>
      <c r="J274" s="247">
        <f>ROUND(I274*H274,2)</f>
        <v>0</v>
      </c>
      <c r="K274" s="243" t="s">
        <v>19</v>
      </c>
      <c r="L274" s="248"/>
      <c r="M274" s="249" t="s">
        <v>19</v>
      </c>
      <c r="N274" s="250" t="s">
        <v>40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826</v>
      </c>
      <c r="AT274" s="216" t="s">
        <v>223</v>
      </c>
      <c r="AU274" s="216" t="s">
        <v>79</v>
      </c>
      <c r="AY274" s="18" t="s">
        <v>142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77</v>
      </c>
      <c r="BK274" s="217">
        <f>ROUND(I274*H274,2)</f>
        <v>0</v>
      </c>
      <c r="BL274" s="18" t="s">
        <v>826</v>
      </c>
      <c r="BM274" s="216" t="s">
        <v>1956</v>
      </c>
    </row>
    <row r="275" s="2" customFormat="1" ht="24.15" customHeight="1">
      <c r="A275" s="39"/>
      <c r="B275" s="40"/>
      <c r="C275" s="241" t="s">
        <v>451</v>
      </c>
      <c r="D275" s="241" t="s">
        <v>223</v>
      </c>
      <c r="E275" s="242" t="s">
        <v>1957</v>
      </c>
      <c r="F275" s="243" t="s">
        <v>1958</v>
      </c>
      <c r="G275" s="244" t="s">
        <v>363</v>
      </c>
      <c r="H275" s="245">
        <v>118.12000000000001</v>
      </c>
      <c r="I275" s="246"/>
      <c r="J275" s="247">
        <f>ROUND(I275*H275,2)</f>
        <v>0</v>
      </c>
      <c r="K275" s="243" t="s">
        <v>148</v>
      </c>
      <c r="L275" s="248"/>
      <c r="M275" s="249" t="s">
        <v>19</v>
      </c>
      <c r="N275" s="250" t="s">
        <v>40</v>
      </c>
      <c r="O275" s="85"/>
      <c r="P275" s="214">
        <f>O275*H275</f>
        <v>0</v>
      </c>
      <c r="Q275" s="214">
        <v>0.00063000000000000003</v>
      </c>
      <c r="R275" s="214">
        <f>Q275*H275</f>
        <v>0.074415600000000012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826</v>
      </c>
      <c r="AT275" s="216" t="s">
        <v>223</v>
      </c>
      <c r="AU275" s="216" t="s">
        <v>79</v>
      </c>
      <c r="AY275" s="18" t="s">
        <v>142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77</v>
      </c>
      <c r="BK275" s="217">
        <f>ROUND(I275*H275,2)</f>
        <v>0</v>
      </c>
      <c r="BL275" s="18" t="s">
        <v>826</v>
      </c>
      <c r="BM275" s="216" t="s">
        <v>1959</v>
      </c>
    </row>
    <row r="276" s="2" customFormat="1" ht="24.15" customHeight="1">
      <c r="A276" s="39"/>
      <c r="B276" s="40"/>
      <c r="C276" s="241" t="s">
        <v>455</v>
      </c>
      <c r="D276" s="241" t="s">
        <v>223</v>
      </c>
      <c r="E276" s="242" t="s">
        <v>1960</v>
      </c>
      <c r="F276" s="243" t="s">
        <v>1961</v>
      </c>
      <c r="G276" s="244" t="s">
        <v>363</v>
      </c>
      <c r="H276" s="245">
        <v>12</v>
      </c>
      <c r="I276" s="246"/>
      <c r="J276" s="247">
        <f>ROUND(I276*H276,2)</f>
        <v>0</v>
      </c>
      <c r="K276" s="243" t="s">
        <v>148</v>
      </c>
      <c r="L276" s="248"/>
      <c r="M276" s="249" t="s">
        <v>19</v>
      </c>
      <c r="N276" s="250" t="s">
        <v>40</v>
      </c>
      <c r="O276" s="85"/>
      <c r="P276" s="214">
        <f>O276*H276</f>
        <v>0</v>
      </c>
      <c r="Q276" s="214">
        <v>0.00085999999999999998</v>
      </c>
      <c r="R276" s="214">
        <f>Q276*H276</f>
        <v>0.010319999999999999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826</v>
      </c>
      <c r="AT276" s="216" t="s">
        <v>223</v>
      </c>
      <c r="AU276" s="216" t="s">
        <v>79</v>
      </c>
      <c r="AY276" s="18" t="s">
        <v>142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77</v>
      </c>
      <c r="BK276" s="217">
        <f>ROUND(I276*H276,2)</f>
        <v>0</v>
      </c>
      <c r="BL276" s="18" t="s">
        <v>826</v>
      </c>
      <c r="BM276" s="216" t="s">
        <v>1962</v>
      </c>
    </row>
    <row r="277" s="2" customFormat="1" ht="24.15" customHeight="1">
      <c r="A277" s="39"/>
      <c r="B277" s="40"/>
      <c r="C277" s="241" t="s">
        <v>461</v>
      </c>
      <c r="D277" s="241" t="s">
        <v>223</v>
      </c>
      <c r="E277" s="242" t="s">
        <v>1963</v>
      </c>
      <c r="F277" s="243" t="s">
        <v>1964</v>
      </c>
      <c r="G277" s="244" t="s">
        <v>363</v>
      </c>
      <c r="H277" s="245">
        <v>1.1200000000000001</v>
      </c>
      <c r="I277" s="246"/>
      <c r="J277" s="247">
        <f>ROUND(I277*H277,2)</f>
        <v>0</v>
      </c>
      <c r="K277" s="243" t="s">
        <v>148</v>
      </c>
      <c r="L277" s="248"/>
      <c r="M277" s="249" t="s">
        <v>19</v>
      </c>
      <c r="N277" s="250" t="s">
        <v>40</v>
      </c>
      <c r="O277" s="85"/>
      <c r="P277" s="214">
        <f>O277*H277</f>
        <v>0</v>
      </c>
      <c r="Q277" s="214">
        <v>0.0011299999999999999</v>
      </c>
      <c r="R277" s="214">
        <f>Q277*H277</f>
        <v>0.0012656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826</v>
      </c>
      <c r="AT277" s="216" t="s">
        <v>223</v>
      </c>
      <c r="AU277" s="216" t="s">
        <v>79</v>
      </c>
      <c r="AY277" s="18" t="s">
        <v>142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77</v>
      </c>
      <c r="BK277" s="217">
        <f>ROUND(I277*H277,2)</f>
        <v>0</v>
      </c>
      <c r="BL277" s="18" t="s">
        <v>826</v>
      </c>
      <c r="BM277" s="216" t="s">
        <v>1965</v>
      </c>
    </row>
    <row r="278" s="2" customFormat="1" ht="24.15" customHeight="1">
      <c r="A278" s="39"/>
      <c r="B278" s="40"/>
      <c r="C278" s="241" t="s">
        <v>465</v>
      </c>
      <c r="D278" s="241" t="s">
        <v>223</v>
      </c>
      <c r="E278" s="242" t="s">
        <v>1966</v>
      </c>
      <c r="F278" s="243" t="s">
        <v>1967</v>
      </c>
      <c r="G278" s="244" t="s">
        <v>363</v>
      </c>
      <c r="H278" s="245">
        <v>19.52</v>
      </c>
      <c r="I278" s="246"/>
      <c r="J278" s="247">
        <f>ROUND(I278*H278,2)</f>
        <v>0</v>
      </c>
      <c r="K278" s="243" t="s">
        <v>148</v>
      </c>
      <c r="L278" s="248"/>
      <c r="M278" s="249" t="s">
        <v>19</v>
      </c>
      <c r="N278" s="250" t="s">
        <v>40</v>
      </c>
      <c r="O278" s="85"/>
      <c r="P278" s="214">
        <f>O278*H278</f>
        <v>0</v>
      </c>
      <c r="Q278" s="214">
        <v>0.00172</v>
      </c>
      <c r="R278" s="214">
        <f>Q278*H278</f>
        <v>0.033574399999999997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826</v>
      </c>
      <c r="AT278" s="216" t="s">
        <v>223</v>
      </c>
      <c r="AU278" s="216" t="s">
        <v>79</v>
      </c>
      <c r="AY278" s="18" t="s">
        <v>142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77</v>
      </c>
      <c r="BK278" s="217">
        <f>ROUND(I278*H278,2)</f>
        <v>0</v>
      </c>
      <c r="BL278" s="18" t="s">
        <v>826</v>
      </c>
      <c r="BM278" s="216" t="s">
        <v>1968</v>
      </c>
    </row>
    <row r="279" s="2" customFormat="1" ht="24.15" customHeight="1">
      <c r="A279" s="39"/>
      <c r="B279" s="40"/>
      <c r="C279" s="241" t="s">
        <v>469</v>
      </c>
      <c r="D279" s="241" t="s">
        <v>223</v>
      </c>
      <c r="E279" s="242" t="s">
        <v>1969</v>
      </c>
      <c r="F279" s="243" t="s">
        <v>1970</v>
      </c>
      <c r="G279" s="244" t="s">
        <v>363</v>
      </c>
      <c r="H279" s="245">
        <v>5.6799999999999997</v>
      </c>
      <c r="I279" s="246"/>
      <c r="J279" s="247">
        <f>ROUND(I279*H279,2)</f>
        <v>0</v>
      </c>
      <c r="K279" s="243" t="s">
        <v>148</v>
      </c>
      <c r="L279" s="248"/>
      <c r="M279" s="249" t="s">
        <v>19</v>
      </c>
      <c r="N279" s="250" t="s">
        <v>40</v>
      </c>
      <c r="O279" s="85"/>
      <c r="P279" s="214">
        <f>O279*H279</f>
        <v>0</v>
      </c>
      <c r="Q279" s="214">
        <v>0.0032299999999999998</v>
      </c>
      <c r="R279" s="214">
        <f>Q279*H279</f>
        <v>0.018346399999999999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826</v>
      </c>
      <c r="AT279" s="216" t="s">
        <v>223</v>
      </c>
      <c r="AU279" s="216" t="s">
        <v>79</v>
      </c>
      <c r="AY279" s="18" t="s">
        <v>142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77</v>
      </c>
      <c r="BK279" s="217">
        <f>ROUND(I279*H279,2)</f>
        <v>0</v>
      </c>
      <c r="BL279" s="18" t="s">
        <v>826</v>
      </c>
      <c r="BM279" s="216" t="s">
        <v>1971</v>
      </c>
    </row>
    <row r="280" s="2" customFormat="1" ht="24.15" customHeight="1">
      <c r="A280" s="39"/>
      <c r="B280" s="40"/>
      <c r="C280" s="241" t="s">
        <v>473</v>
      </c>
      <c r="D280" s="241" t="s">
        <v>223</v>
      </c>
      <c r="E280" s="242" t="s">
        <v>1972</v>
      </c>
      <c r="F280" s="243" t="s">
        <v>1973</v>
      </c>
      <c r="G280" s="244" t="s">
        <v>363</v>
      </c>
      <c r="H280" s="245">
        <v>16.800000000000001</v>
      </c>
      <c r="I280" s="246"/>
      <c r="J280" s="247">
        <f>ROUND(I280*H280,2)</f>
        <v>0</v>
      </c>
      <c r="K280" s="243" t="s">
        <v>148</v>
      </c>
      <c r="L280" s="248"/>
      <c r="M280" s="249" t="s">
        <v>19</v>
      </c>
      <c r="N280" s="250" t="s">
        <v>40</v>
      </c>
      <c r="O280" s="85"/>
      <c r="P280" s="214">
        <f>O280*H280</f>
        <v>0</v>
      </c>
      <c r="Q280" s="214">
        <v>0.0042300000000000003</v>
      </c>
      <c r="R280" s="214">
        <f>Q280*H280</f>
        <v>0.071064000000000002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826</v>
      </c>
      <c r="AT280" s="216" t="s">
        <v>223</v>
      </c>
      <c r="AU280" s="216" t="s">
        <v>79</v>
      </c>
      <c r="AY280" s="18" t="s">
        <v>142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77</v>
      </c>
      <c r="BK280" s="217">
        <f>ROUND(I280*H280,2)</f>
        <v>0</v>
      </c>
      <c r="BL280" s="18" t="s">
        <v>826</v>
      </c>
      <c r="BM280" s="216" t="s">
        <v>1974</v>
      </c>
    </row>
    <row r="281" s="2" customFormat="1" ht="24.15" customHeight="1">
      <c r="A281" s="39"/>
      <c r="B281" s="40"/>
      <c r="C281" s="241" t="s">
        <v>478</v>
      </c>
      <c r="D281" s="241" t="s">
        <v>223</v>
      </c>
      <c r="E281" s="242" t="s">
        <v>390</v>
      </c>
      <c r="F281" s="243" t="s">
        <v>1975</v>
      </c>
      <c r="G281" s="244" t="s">
        <v>363</v>
      </c>
      <c r="H281" s="245">
        <v>0.64000000000000001</v>
      </c>
      <c r="I281" s="246"/>
      <c r="J281" s="247">
        <f>ROUND(I281*H281,2)</f>
        <v>0</v>
      </c>
      <c r="K281" s="243" t="s">
        <v>19</v>
      </c>
      <c r="L281" s="248"/>
      <c r="M281" s="249" t="s">
        <v>19</v>
      </c>
      <c r="N281" s="250" t="s">
        <v>40</v>
      </c>
      <c r="O281" s="85"/>
      <c r="P281" s="214">
        <f>O281*H281</f>
        <v>0</v>
      </c>
      <c r="Q281" s="214">
        <v>0.0050000000000000001</v>
      </c>
      <c r="R281" s="214">
        <f>Q281*H281</f>
        <v>0.0032000000000000002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826</v>
      </c>
      <c r="AT281" s="216" t="s">
        <v>223</v>
      </c>
      <c r="AU281" s="216" t="s">
        <v>79</v>
      </c>
      <c r="AY281" s="18" t="s">
        <v>142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77</v>
      </c>
      <c r="BK281" s="217">
        <f>ROUND(I281*H281,2)</f>
        <v>0</v>
      </c>
      <c r="BL281" s="18" t="s">
        <v>826</v>
      </c>
      <c r="BM281" s="216" t="s">
        <v>1976</v>
      </c>
    </row>
    <row r="282" s="2" customFormat="1" ht="24.15" customHeight="1">
      <c r="A282" s="39"/>
      <c r="B282" s="40"/>
      <c r="C282" s="241" t="s">
        <v>482</v>
      </c>
      <c r="D282" s="241" t="s">
        <v>223</v>
      </c>
      <c r="E282" s="242" t="s">
        <v>1977</v>
      </c>
      <c r="F282" s="243" t="s">
        <v>1978</v>
      </c>
      <c r="G282" s="244" t="s">
        <v>363</v>
      </c>
      <c r="H282" s="245">
        <v>7.3600000000000003</v>
      </c>
      <c r="I282" s="246"/>
      <c r="J282" s="247">
        <f>ROUND(I282*H282,2)</f>
        <v>0</v>
      </c>
      <c r="K282" s="243" t="s">
        <v>19</v>
      </c>
      <c r="L282" s="248"/>
      <c r="M282" s="249" t="s">
        <v>19</v>
      </c>
      <c r="N282" s="250" t="s">
        <v>40</v>
      </c>
      <c r="O282" s="85"/>
      <c r="P282" s="214">
        <f>O282*H282</f>
        <v>0</v>
      </c>
      <c r="Q282" s="214">
        <v>0.00050000000000000001</v>
      </c>
      <c r="R282" s="214">
        <f>Q282*H282</f>
        <v>0.0036800000000000001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826</v>
      </c>
      <c r="AT282" s="216" t="s">
        <v>223</v>
      </c>
      <c r="AU282" s="216" t="s">
        <v>79</v>
      </c>
      <c r="AY282" s="18" t="s">
        <v>142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77</v>
      </c>
      <c r="BK282" s="217">
        <f>ROUND(I282*H282,2)</f>
        <v>0</v>
      </c>
      <c r="BL282" s="18" t="s">
        <v>826</v>
      </c>
      <c r="BM282" s="216" t="s">
        <v>1979</v>
      </c>
    </row>
    <row r="283" s="2" customFormat="1" ht="16.5" customHeight="1">
      <c r="A283" s="39"/>
      <c r="B283" s="40"/>
      <c r="C283" s="241" t="s">
        <v>486</v>
      </c>
      <c r="D283" s="241" t="s">
        <v>223</v>
      </c>
      <c r="E283" s="242" t="s">
        <v>1980</v>
      </c>
      <c r="F283" s="243" t="s">
        <v>1981</v>
      </c>
      <c r="G283" s="244" t="s">
        <v>226</v>
      </c>
      <c r="H283" s="245">
        <v>16</v>
      </c>
      <c r="I283" s="246"/>
      <c r="J283" s="247">
        <f>ROUND(I283*H283,2)</f>
        <v>0</v>
      </c>
      <c r="K283" s="243" t="s">
        <v>19</v>
      </c>
      <c r="L283" s="248"/>
      <c r="M283" s="249" t="s">
        <v>19</v>
      </c>
      <c r="N283" s="250" t="s">
        <v>40</v>
      </c>
      <c r="O283" s="85"/>
      <c r="P283" s="214">
        <f>O283*H283</f>
        <v>0</v>
      </c>
      <c r="Q283" s="214">
        <v>5.0000000000000002E-05</v>
      </c>
      <c r="R283" s="214">
        <f>Q283*H283</f>
        <v>0.00080000000000000004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826</v>
      </c>
      <c r="AT283" s="216" t="s">
        <v>223</v>
      </c>
      <c r="AU283" s="216" t="s">
        <v>79</v>
      </c>
      <c r="AY283" s="18" t="s">
        <v>142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77</v>
      </c>
      <c r="BK283" s="217">
        <f>ROUND(I283*H283,2)</f>
        <v>0</v>
      </c>
      <c r="BL283" s="18" t="s">
        <v>826</v>
      </c>
      <c r="BM283" s="216" t="s">
        <v>1982</v>
      </c>
    </row>
    <row r="284" s="2" customFormat="1" ht="16.5" customHeight="1">
      <c r="A284" s="39"/>
      <c r="B284" s="40"/>
      <c r="C284" s="241" t="s">
        <v>491</v>
      </c>
      <c r="D284" s="241" t="s">
        <v>223</v>
      </c>
      <c r="E284" s="242" t="s">
        <v>1983</v>
      </c>
      <c r="F284" s="243" t="s">
        <v>1984</v>
      </c>
      <c r="G284" s="244" t="s">
        <v>226</v>
      </c>
      <c r="H284" s="245">
        <v>600</v>
      </c>
      <c r="I284" s="246"/>
      <c r="J284" s="247">
        <f>ROUND(I284*H284,2)</f>
        <v>0</v>
      </c>
      <c r="K284" s="243" t="s">
        <v>19</v>
      </c>
      <c r="L284" s="248"/>
      <c r="M284" s="249" t="s">
        <v>19</v>
      </c>
      <c r="N284" s="250" t="s">
        <v>40</v>
      </c>
      <c r="O284" s="85"/>
      <c r="P284" s="214">
        <f>O284*H284</f>
        <v>0</v>
      </c>
      <c r="Q284" s="214">
        <v>5.0000000000000002E-05</v>
      </c>
      <c r="R284" s="214">
        <f>Q284*H284</f>
        <v>0.030000000000000002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826</v>
      </c>
      <c r="AT284" s="216" t="s">
        <v>223</v>
      </c>
      <c r="AU284" s="216" t="s">
        <v>79</v>
      </c>
      <c r="AY284" s="18" t="s">
        <v>142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77</v>
      </c>
      <c r="BK284" s="217">
        <f>ROUND(I284*H284,2)</f>
        <v>0</v>
      </c>
      <c r="BL284" s="18" t="s">
        <v>826</v>
      </c>
      <c r="BM284" s="216" t="s">
        <v>1985</v>
      </c>
    </row>
    <row r="285" s="2" customFormat="1" ht="16.5" customHeight="1">
      <c r="A285" s="39"/>
      <c r="B285" s="40"/>
      <c r="C285" s="241" t="s">
        <v>496</v>
      </c>
      <c r="D285" s="241" t="s">
        <v>223</v>
      </c>
      <c r="E285" s="242" t="s">
        <v>1986</v>
      </c>
      <c r="F285" s="243" t="s">
        <v>1987</v>
      </c>
      <c r="G285" s="244" t="s">
        <v>226</v>
      </c>
      <c r="H285" s="245">
        <v>56</v>
      </c>
      <c r="I285" s="246"/>
      <c r="J285" s="247">
        <f>ROUND(I285*H285,2)</f>
        <v>0</v>
      </c>
      <c r="K285" s="243" t="s">
        <v>19</v>
      </c>
      <c r="L285" s="248"/>
      <c r="M285" s="249" t="s">
        <v>19</v>
      </c>
      <c r="N285" s="250" t="s">
        <v>40</v>
      </c>
      <c r="O285" s="85"/>
      <c r="P285" s="214">
        <f>O285*H285</f>
        <v>0</v>
      </c>
      <c r="Q285" s="214">
        <v>5.0000000000000002E-05</v>
      </c>
      <c r="R285" s="214">
        <f>Q285*H285</f>
        <v>0.0028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826</v>
      </c>
      <c r="AT285" s="216" t="s">
        <v>223</v>
      </c>
      <c r="AU285" s="216" t="s">
        <v>79</v>
      </c>
      <c r="AY285" s="18" t="s">
        <v>142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77</v>
      </c>
      <c r="BK285" s="217">
        <f>ROUND(I285*H285,2)</f>
        <v>0</v>
      </c>
      <c r="BL285" s="18" t="s">
        <v>826</v>
      </c>
      <c r="BM285" s="216" t="s">
        <v>1988</v>
      </c>
    </row>
    <row r="286" s="2" customFormat="1" ht="16.5" customHeight="1">
      <c r="A286" s="39"/>
      <c r="B286" s="40"/>
      <c r="C286" s="241" t="s">
        <v>500</v>
      </c>
      <c r="D286" s="241" t="s">
        <v>223</v>
      </c>
      <c r="E286" s="242" t="s">
        <v>1989</v>
      </c>
      <c r="F286" s="243" t="s">
        <v>1990</v>
      </c>
      <c r="G286" s="244" t="s">
        <v>226</v>
      </c>
      <c r="H286" s="245">
        <v>6</v>
      </c>
      <c r="I286" s="246"/>
      <c r="J286" s="247">
        <f>ROUND(I286*H286,2)</f>
        <v>0</v>
      </c>
      <c r="K286" s="243" t="s">
        <v>19</v>
      </c>
      <c r="L286" s="248"/>
      <c r="M286" s="249" t="s">
        <v>19</v>
      </c>
      <c r="N286" s="250" t="s">
        <v>40</v>
      </c>
      <c r="O286" s="85"/>
      <c r="P286" s="214">
        <f>O286*H286</f>
        <v>0</v>
      </c>
      <c r="Q286" s="214">
        <v>5.0000000000000002E-05</v>
      </c>
      <c r="R286" s="214">
        <f>Q286*H286</f>
        <v>0.00030000000000000003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826</v>
      </c>
      <c r="AT286" s="216" t="s">
        <v>223</v>
      </c>
      <c r="AU286" s="216" t="s">
        <v>79</v>
      </c>
      <c r="AY286" s="18" t="s">
        <v>142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77</v>
      </c>
      <c r="BK286" s="217">
        <f>ROUND(I286*H286,2)</f>
        <v>0</v>
      </c>
      <c r="BL286" s="18" t="s">
        <v>826</v>
      </c>
      <c r="BM286" s="216" t="s">
        <v>1991</v>
      </c>
    </row>
    <row r="287" s="2" customFormat="1" ht="16.5" customHeight="1">
      <c r="A287" s="39"/>
      <c r="B287" s="40"/>
      <c r="C287" s="241" t="s">
        <v>504</v>
      </c>
      <c r="D287" s="241" t="s">
        <v>223</v>
      </c>
      <c r="E287" s="242" t="s">
        <v>1992</v>
      </c>
      <c r="F287" s="243" t="s">
        <v>1993</v>
      </c>
      <c r="G287" s="244" t="s">
        <v>226</v>
      </c>
      <c r="H287" s="245">
        <v>16</v>
      </c>
      <c r="I287" s="246"/>
      <c r="J287" s="247">
        <f>ROUND(I287*H287,2)</f>
        <v>0</v>
      </c>
      <c r="K287" s="243" t="s">
        <v>19</v>
      </c>
      <c r="L287" s="248"/>
      <c r="M287" s="249" t="s">
        <v>19</v>
      </c>
      <c r="N287" s="250" t="s">
        <v>40</v>
      </c>
      <c r="O287" s="85"/>
      <c r="P287" s="214">
        <f>O287*H287</f>
        <v>0</v>
      </c>
      <c r="Q287" s="214">
        <v>5.0000000000000002E-05</v>
      </c>
      <c r="R287" s="214">
        <f>Q287*H287</f>
        <v>0.00080000000000000004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826</v>
      </c>
      <c r="AT287" s="216" t="s">
        <v>223</v>
      </c>
      <c r="AU287" s="216" t="s">
        <v>79</v>
      </c>
      <c r="AY287" s="18" t="s">
        <v>142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77</v>
      </c>
      <c r="BK287" s="217">
        <f>ROUND(I287*H287,2)</f>
        <v>0</v>
      </c>
      <c r="BL287" s="18" t="s">
        <v>826</v>
      </c>
      <c r="BM287" s="216" t="s">
        <v>1994</v>
      </c>
    </row>
    <row r="288" s="2" customFormat="1" ht="16.5" customHeight="1">
      <c r="A288" s="39"/>
      <c r="B288" s="40"/>
      <c r="C288" s="241" t="s">
        <v>508</v>
      </c>
      <c r="D288" s="241" t="s">
        <v>223</v>
      </c>
      <c r="E288" s="242" t="s">
        <v>1995</v>
      </c>
      <c r="F288" s="243" t="s">
        <v>1996</v>
      </c>
      <c r="G288" s="244" t="s">
        <v>226</v>
      </c>
      <c r="H288" s="245">
        <v>32</v>
      </c>
      <c r="I288" s="246"/>
      <c r="J288" s="247">
        <f>ROUND(I288*H288,2)</f>
        <v>0</v>
      </c>
      <c r="K288" s="243" t="s">
        <v>19</v>
      </c>
      <c r="L288" s="248"/>
      <c r="M288" s="249" t="s">
        <v>19</v>
      </c>
      <c r="N288" s="250" t="s">
        <v>40</v>
      </c>
      <c r="O288" s="85"/>
      <c r="P288" s="214">
        <f>O288*H288</f>
        <v>0</v>
      </c>
      <c r="Q288" s="214">
        <v>5.0000000000000002E-05</v>
      </c>
      <c r="R288" s="214">
        <f>Q288*H288</f>
        <v>0.0016000000000000001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826</v>
      </c>
      <c r="AT288" s="216" t="s">
        <v>223</v>
      </c>
      <c r="AU288" s="216" t="s">
        <v>79</v>
      </c>
      <c r="AY288" s="18" t="s">
        <v>142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77</v>
      </c>
      <c r="BK288" s="217">
        <f>ROUND(I288*H288,2)</f>
        <v>0</v>
      </c>
      <c r="BL288" s="18" t="s">
        <v>826</v>
      </c>
      <c r="BM288" s="216" t="s">
        <v>1997</v>
      </c>
    </row>
    <row r="289" s="2" customFormat="1" ht="16.5" customHeight="1">
      <c r="A289" s="39"/>
      <c r="B289" s="40"/>
      <c r="C289" s="241" t="s">
        <v>513</v>
      </c>
      <c r="D289" s="241" t="s">
        <v>223</v>
      </c>
      <c r="E289" s="242" t="s">
        <v>1998</v>
      </c>
      <c r="F289" s="243" t="s">
        <v>1999</v>
      </c>
      <c r="G289" s="244" t="s">
        <v>226</v>
      </c>
      <c r="H289" s="245">
        <v>677</v>
      </c>
      <c r="I289" s="246"/>
      <c r="J289" s="247">
        <f>ROUND(I289*H289,2)</f>
        <v>0</v>
      </c>
      <c r="K289" s="243" t="s">
        <v>19</v>
      </c>
      <c r="L289" s="248"/>
      <c r="M289" s="249" t="s">
        <v>19</v>
      </c>
      <c r="N289" s="250" t="s">
        <v>40</v>
      </c>
      <c r="O289" s="85"/>
      <c r="P289" s="214">
        <f>O289*H289</f>
        <v>0</v>
      </c>
      <c r="Q289" s="214">
        <v>5.0000000000000002E-05</v>
      </c>
      <c r="R289" s="214">
        <f>Q289*H289</f>
        <v>0.033850000000000005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826</v>
      </c>
      <c r="AT289" s="216" t="s">
        <v>223</v>
      </c>
      <c r="AU289" s="216" t="s">
        <v>79</v>
      </c>
      <c r="AY289" s="18" t="s">
        <v>142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77</v>
      </c>
      <c r="BK289" s="217">
        <f>ROUND(I289*H289,2)</f>
        <v>0</v>
      </c>
      <c r="BL289" s="18" t="s">
        <v>826</v>
      </c>
      <c r="BM289" s="216" t="s">
        <v>2000</v>
      </c>
    </row>
    <row r="290" s="2" customFormat="1" ht="16.5" customHeight="1">
      <c r="A290" s="39"/>
      <c r="B290" s="40"/>
      <c r="C290" s="241" t="s">
        <v>518</v>
      </c>
      <c r="D290" s="241" t="s">
        <v>223</v>
      </c>
      <c r="E290" s="242" t="s">
        <v>2001</v>
      </c>
      <c r="F290" s="243" t="s">
        <v>2002</v>
      </c>
      <c r="G290" s="244" t="s">
        <v>226</v>
      </c>
      <c r="H290" s="245">
        <v>100</v>
      </c>
      <c r="I290" s="246"/>
      <c r="J290" s="247">
        <f>ROUND(I290*H290,2)</f>
        <v>0</v>
      </c>
      <c r="K290" s="243" t="s">
        <v>19</v>
      </c>
      <c r="L290" s="248"/>
      <c r="M290" s="249" t="s">
        <v>19</v>
      </c>
      <c r="N290" s="250" t="s">
        <v>40</v>
      </c>
      <c r="O290" s="85"/>
      <c r="P290" s="214">
        <f>O290*H290</f>
        <v>0</v>
      </c>
      <c r="Q290" s="214">
        <v>8.0000000000000007E-05</v>
      </c>
      <c r="R290" s="214">
        <f>Q290*H290</f>
        <v>0.0080000000000000002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826</v>
      </c>
      <c r="AT290" s="216" t="s">
        <v>223</v>
      </c>
      <c r="AU290" s="216" t="s">
        <v>79</v>
      </c>
      <c r="AY290" s="18" t="s">
        <v>142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77</v>
      </c>
      <c r="BK290" s="217">
        <f>ROUND(I290*H290,2)</f>
        <v>0</v>
      </c>
      <c r="BL290" s="18" t="s">
        <v>826</v>
      </c>
      <c r="BM290" s="216" t="s">
        <v>2003</v>
      </c>
    </row>
    <row r="291" s="2" customFormat="1" ht="16.5" customHeight="1">
      <c r="A291" s="39"/>
      <c r="B291" s="40"/>
      <c r="C291" s="241" t="s">
        <v>523</v>
      </c>
      <c r="D291" s="241" t="s">
        <v>223</v>
      </c>
      <c r="E291" s="242" t="s">
        <v>2004</v>
      </c>
      <c r="F291" s="243" t="s">
        <v>2005</v>
      </c>
      <c r="G291" s="244" t="s">
        <v>226</v>
      </c>
      <c r="H291" s="245">
        <v>192</v>
      </c>
      <c r="I291" s="246"/>
      <c r="J291" s="247">
        <f>ROUND(I291*H291,2)</f>
        <v>0</v>
      </c>
      <c r="K291" s="243" t="s">
        <v>19</v>
      </c>
      <c r="L291" s="248"/>
      <c r="M291" s="249" t="s">
        <v>19</v>
      </c>
      <c r="N291" s="250" t="s">
        <v>40</v>
      </c>
      <c r="O291" s="85"/>
      <c r="P291" s="214">
        <f>O291*H291</f>
        <v>0</v>
      </c>
      <c r="Q291" s="214">
        <v>5.0000000000000002E-05</v>
      </c>
      <c r="R291" s="214">
        <f>Q291*H291</f>
        <v>0.0096000000000000009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826</v>
      </c>
      <c r="AT291" s="216" t="s">
        <v>223</v>
      </c>
      <c r="AU291" s="216" t="s">
        <v>79</v>
      </c>
      <c r="AY291" s="18" t="s">
        <v>142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77</v>
      </c>
      <c r="BK291" s="217">
        <f>ROUND(I291*H291,2)</f>
        <v>0</v>
      </c>
      <c r="BL291" s="18" t="s">
        <v>826</v>
      </c>
      <c r="BM291" s="216" t="s">
        <v>2006</v>
      </c>
    </row>
    <row r="292" s="2" customFormat="1" ht="16.5" customHeight="1">
      <c r="A292" s="39"/>
      <c r="B292" s="40"/>
      <c r="C292" s="241" t="s">
        <v>529</v>
      </c>
      <c r="D292" s="241" t="s">
        <v>223</v>
      </c>
      <c r="E292" s="242" t="s">
        <v>2007</v>
      </c>
      <c r="F292" s="243" t="s">
        <v>2008</v>
      </c>
      <c r="G292" s="244" t="s">
        <v>226</v>
      </c>
      <c r="H292" s="245">
        <v>48</v>
      </c>
      <c r="I292" s="246"/>
      <c r="J292" s="247">
        <f>ROUND(I292*H292,2)</f>
        <v>0</v>
      </c>
      <c r="K292" s="243" t="s">
        <v>19</v>
      </c>
      <c r="L292" s="248"/>
      <c r="M292" s="249" t="s">
        <v>19</v>
      </c>
      <c r="N292" s="250" t="s">
        <v>40</v>
      </c>
      <c r="O292" s="85"/>
      <c r="P292" s="214">
        <f>O292*H292</f>
        <v>0</v>
      </c>
      <c r="Q292" s="214">
        <v>5.0000000000000002E-05</v>
      </c>
      <c r="R292" s="214">
        <f>Q292*H292</f>
        <v>0.0024000000000000002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826</v>
      </c>
      <c r="AT292" s="216" t="s">
        <v>223</v>
      </c>
      <c r="AU292" s="216" t="s">
        <v>79</v>
      </c>
      <c r="AY292" s="18" t="s">
        <v>142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77</v>
      </c>
      <c r="BK292" s="217">
        <f>ROUND(I292*H292,2)</f>
        <v>0</v>
      </c>
      <c r="BL292" s="18" t="s">
        <v>826</v>
      </c>
      <c r="BM292" s="216" t="s">
        <v>2009</v>
      </c>
    </row>
    <row r="293" s="2" customFormat="1" ht="16.5" customHeight="1">
      <c r="A293" s="39"/>
      <c r="B293" s="40"/>
      <c r="C293" s="241" t="s">
        <v>537</v>
      </c>
      <c r="D293" s="241" t="s">
        <v>223</v>
      </c>
      <c r="E293" s="242" t="s">
        <v>2010</v>
      </c>
      <c r="F293" s="243" t="s">
        <v>2011</v>
      </c>
      <c r="G293" s="244" t="s">
        <v>226</v>
      </c>
      <c r="H293" s="245">
        <v>4</v>
      </c>
      <c r="I293" s="246"/>
      <c r="J293" s="247">
        <f>ROUND(I293*H293,2)</f>
        <v>0</v>
      </c>
      <c r="K293" s="243" t="s">
        <v>19</v>
      </c>
      <c r="L293" s="248"/>
      <c r="M293" s="249" t="s">
        <v>19</v>
      </c>
      <c r="N293" s="250" t="s">
        <v>40</v>
      </c>
      <c r="O293" s="85"/>
      <c r="P293" s="214">
        <f>O293*H293</f>
        <v>0</v>
      </c>
      <c r="Q293" s="214">
        <v>5.0000000000000002E-05</v>
      </c>
      <c r="R293" s="214">
        <f>Q293*H293</f>
        <v>0.00020000000000000001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826</v>
      </c>
      <c r="AT293" s="216" t="s">
        <v>223</v>
      </c>
      <c r="AU293" s="216" t="s">
        <v>79</v>
      </c>
      <c r="AY293" s="18" t="s">
        <v>142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77</v>
      </c>
      <c r="BK293" s="217">
        <f>ROUND(I293*H293,2)</f>
        <v>0</v>
      </c>
      <c r="BL293" s="18" t="s">
        <v>826</v>
      </c>
      <c r="BM293" s="216" t="s">
        <v>2012</v>
      </c>
    </row>
    <row r="294" s="2" customFormat="1" ht="16.5" customHeight="1">
      <c r="A294" s="39"/>
      <c r="B294" s="40"/>
      <c r="C294" s="241" t="s">
        <v>542</v>
      </c>
      <c r="D294" s="241" t="s">
        <v>223</v>
      </c>
      <c r="E294" s="242" t="s">
        <v>2013</v>
      </c>
      <c r="F294" s="243" t="s">
        <v>2014</v>
      </c>
      <c r="G294" s="244" t="s">
        <v>226</v>
      </c>
      <c r="H294" s="245">
        <v>800</v>
      </c>
      <c r="I294" s="246"/>
      <c r="J294" s="247">
        <f>ROUND(I294*H294,2)</f>
        <v>0</v>
      </c>
      <c r="K294" s="243" t="s">
        <v>19</v>
      </c>
      <c r="L294" s="248"/>
      <c r="M294" s="249" t="s">
        <v>19</v>
      </c>
      <c r="N294" s="250" t="s">
        <v>40</v>
      </c>
      <c r="O294" s="85"/>
      <c r="P294" s="214">
        <f>O294*H294</f>
        <v>0</v>
      </c>
      <c r="Q294" s="214">
        <v>5.0000000000000002E-05</v>
      </c>
      <c r="R294" s="214">
        <f>Q294*H294</f>
        <v>0.040000000000000001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826</v>
      </c>
      <c r="AT294" s="216" t="s">
        <v>223</v>
      </c>
      <c r="AU294" s="216" t="s">
        <v>79</v>
      </c>
      <c r="AY294" s="18" t="s">
        <v>142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77</v>
      </c>
      <c r="BK294" s="217">
        <f>ROUND(I294*H294,2)</f>
        <v>0</v>
      </c>
      <c r="BL294" s="18" t="s">
        <v>826</v>
      </c>
      <c r="BM294" s="216" t="s">
        <v>2015</v>
      </c>
    </row>
    <row r="295" s="2" customFormat="1" ht="16.5" customHeight="1">
      <c r="A295" s="39"/>
      <c r="B295" s="40"/>
      <c r="C295" s="241" t="s">
        <v>548</v>
      </c>
      <c r="D295" s="241" t="s">
        <v>223</v>
      </c>
      <c r="E295" s="242" t="s">
        <v>2016</v>
      </c>
      <c r="F295" s="243" t="s">
        <v>2017</v>
      </c>
      <c r="G295" s="244" t="s">
        <v>226</v>
      </c>
      <c r="H295" s="245">
        <v>32</v>
      </c>
      <c r="I295" s="246"/>
      <c r="J295" s="247">
        <f>ROUND(I295*H295,2)</f>
        <v>0</v>
      </c>
      <c r="K295" s="243" t="s">
        <v>19</v>
      </c>
      <c r="L295" s="248"/>
      <c r="M295" s="249" t="s">
        <v>19</v>
      </c>
      <c r="N295" s="250" t="s">
        <v>40</v>
      </c>
      <c r="O295" s="85"/>
      <c r="P295" s="214">
        <f>O295*H295</f>
        <v>0</v>
      </c>
      <c r="Q295" s="214">
        <v>5.0000000000000002E-05</v>
      </c>
      <c r="R295" s="214">
        <f>Q295*H295</f>
        <v>0.0016000000000000001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826</v>
      </c>
      <c r="AT295" s="216" t="s">
        <v>223</v>
      </c>
      <c r="AU295" s="216" t="s">
        <v>79</v>
      </c>
      <c r="AY295" s="18" t="s">
        <v>142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77</v>
      </c>
      <c r="BK295" s="217">
        <f>ROUND(I295*H295,2)</f>
        <v>0</v>
      </c>
      <c r="BL295" s="18" t="s">
        <v>826</v>
      </c>
      <c r="BM295" s="216" t="s">
        <v>2018</v>
      </c>
    </row>
    <row r="296" s="2" customFormat="1" ht="16.5" customHeight="1">
      <c r="A296" s="39"/>
      <c r="B296" s="40"/>
      <c r="C296" s="241" t="s">
        <v>552</v>
      </c>
      <c r="D296" s="241" t="s">
        <v>223</v>
      </c>
      <c r="E296" s="242" t="s">
        <v>2019</v>
      </c>
      <c r="F296" s="243" t="s">
        <v>2020</v>
      </c>
      <c r="G296" s="244" t="s">
        <v>226</v>
      </c>
      <c r="H296" s="245">
        <v>32</v>
      </c>
      <c r="I296" s="246"/>
      <c r="J296" s="247">
        <f>ROUND(I296*H296,2)</f>
        <v>0</v>
      </c>
      <c r="K296" s="243" t="s">
        <v>19</v>
      </c>
      <c r="L296" s="248"/>
      <c r="M296" s="249" t="s">
        <v>19</v>
      </c>
      <c r="N296" s="250" t="s">
        <v>40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826</v>
      </c>
      <c r="AT296" s="216" t="s">
        <v>223</v>
      </c>
      <c r="AU296" s="216" t="s">
        <v>79</v>
      </c>
      <c r="AY296" s="18" t="s">
        <v>142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77</v>
      </c>
      <c r="BK296" s="217">
        <f>ROUND(I296*H296,2)</f>
        <v>0</v>
      </c>
      <c r="BL296" s="18" t="s">
        <v>826</v>
      </c>
      <c r="BM296" s="216" t="s">
        <v>2021</v>
      </c>
    </row>
    <row r="297" s="2" customFormat="1" ht="16.5" customHeight="1">
      <c r="A297" s="39"/>
      <c r="B297" s="40"/>
      <c r="C297" s="241" t="s">
        <v>561</v>
      </c>
      <c r="D297" s="241" t="s">
        <v>223</v>
      </c>
      <c r="E297" s="242" t="s">
        <v>2022</v>
      </c>
      <c r="F297" s="243" t="s">
        <v>2023</v>
      </c>
      <c r="G297" s="244" t="s">
        <v>226</v>
      </c>
      <c r="H297" s="245">
        <v>632</v>
      </c>
      <c r="I297" s="246"/>
      <c r="J297" s="247">
        <f>ROUND(I297*H297,2)</f>
        <v>0</v>
      </c>
      <c r="K297" s="243" t="s">
        <v>19</v>
      </c>
      <c r="L297" s="248"/>
      <c r="M297" s="249" t="s">
        <v>19</v>
      </c>
      <c r="N297" s="250" t="s">
        <v>40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826</v>
      </c>
      <c r="AT297" s="216" t="s">
        <v>223</v>
      </c>
      <c r="AU297" s="216" t="s">
        <v>79</v>
      </c>
      <c r="AY297" s="18" t="s">
        <v>142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77</v>
      </c>
      <c r="BK297" s="217">
        <f>ROUND(I297*H297,2)</f>
        <v>0</v>
      </c>
      <c r="BL297" s="18" t="s">
        <v>826</v>
      </c>
      <c r="BM297" s="216" t="s">
        <v>2024</v>
      </c>
    </row>
    <row r="298" s="2" customFormat="1" ht="16.5" customHeight="1">
      <c r="A298" s="39"/>
      <c r="B298" s="40"/>
      <c r="C298" s="241" t="s">
        <v>565</v>
      </c>
      <c r="D298" s="241" t="s">
        <v>223</v>
      </c>
      <c r="E298" s="242" t="s">
        <v>692</v>
      </c>
      <c r="F298" s="243" t="s">
        <v>2025</v>
      </c>
      <c r="G298" s="244" t="s">
        <v>226</v>
      </c>
      <c r="H298" s="245">
        <v>3136</v>
      </c>
      <c r="I298" s="246"/>
      <c r="J298" s="247">
        <f>ROUND(I298*H298,2)</f>
        <v>0</v>
      </c>
      <c r="K298" s="243" t="s">
        <v>19</v>
      </c>
      <c r="L298" s="248"/>
      <c r="M298" s="249" t="s">
        <v>19</v>
      </c>
      <c r="N298" s="250" t="s">
        <v>40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826</v>
      </c>
      <c r="AT298" s="216" t="s">
        <v>223</v>
      </c>
      <c r="AU298" s="216" t="s">
        <v>79</v>
      </c>
      <c r="AY298" s="18" t="s">
        <v>142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77</v>
      </c>
      <c r="BK298" s="217">
        <f>ROUND(I298*H298,2)</f>
        <v>0</v>
      </c>
      <c r="BL298" s="18" t="s">
        <v>826</v>
      </c>
      <c r="BM298" s="216" t="s">
        <v>2026</v>
      </c>
    </row>
    <row r="299" s="2" customFormat="1" ht="16.5" customHeight="1">
      <c r="A299" s="39"/>
      <c r="B299" s="40"/>
      <c r="C299" s="241" t="s">
        <v>569</v>
      </c>
      <c r="D299" s="241" t="s">
        <v>223</v>
      </c>
      <c r="E299" s="242" t="s">
        <v>698</v>
      </c>
      <c r="F299" s="243" t="s">
        <v>2027</v>
      </c>
      <c r="G299" s="244" t="s">
        <v>226</v>
      </c>
      <c r="H299" s="245">
        <v>239</v>
      </c>
      <c r="I299" s="246"/>
      <c r="J299" s="247">
        <f>ROUND(I299*H299,2)</f>
        <v>0</v>
      </c>
      <c r="K299" s="243" t="s">
        <v>19</v>
      </c>
      <c r="L299" s="248"/>
      <c r="M299" s="249" t="s">
        <v>19</v>
      </c>
      <c r="N299" s="250" t="s">
        <v>40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826</v>
      </c>
      <c r="AT299" s="216" t="s">
        <v>223</v>
      </c>
      <c r="AU299" s="216" t="s">
        <v>79</v>
      </c>
      <c r="AY299" s="18" t="s">
        <v>142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77</v>
      </c>
      <c r="BK299" s="217">
        <f>ROUND(I299*H299,2)</f>
        <v>0</v>
      </c>
      <c r="BL299" s="18" t="s">
        <v>826</v>
      </c>
      <c r="BM299" s="216" t="s">
        <v>2028</v>
      </c>
    </row>
    <row r="300" s="2" customFormat="1" ht="16.5" customHeight="1">
      <c r="A300" s="39"/>
      <c r="B300" s="40"/>
      <c r="C300" s="241" t="s">
        <v>571</v>
      </c>
      <c r="D300" s="241" t="s">
        <v>223</v>
      </c>
      <c r="E300" s="242" t="s">
        <v>702</v>
      </c>
      <c r="F300" s="243" t="s">
        <v>2029</v>
      </c>
      <c r="G300" s="244" t="s">
        <v>226</v>
      </c>
      <c r="H300" s="245">
        <v>122</v>
      </c>
      <c r="I300" s="246"/>
      <c r="J300" s="247">
        <f>ROUND(I300*H300,2)</f>
        <v>0</v>
      </c>
      <c r="K300" s="243" t="s">
        <v>19</v>
      </c>
      <c r="L300" s="248"/>
      <c r="M300" s="249" t="s">
        <v>19</v>
      </c>
      <c r="N300" s="250" t="s">
        <v>40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826</v>
      </c>
      <c r="AT300" s="216" t="s">
        <v>223</v>
      </c>
      <c r="AU300" s="216" t="s">
        <v>79</v>
      </c>
      <c r="AY300" s="18" t="s">
        <v>142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77</v>
      </c>
      <c r="BK300" s="217">
        <f>ROUND(I300*H300,2)</f>
        <v>0</v>
      </c>
      <c r="BL300" s="18" t="s">
        <v>826</v>
      </c>
      <c r="BM300" s="216" t="s">
        <v>2030</v>
      </c>
    </row>
    <row r="301" s="2" customFormat="1" ht="16.5" customHeight="1">
      <c r="A301" s="39"/>
      <c r="B301" s="40"/>
      <c r="C301" s="241" t="s">
        <v>575</v>
      </c>
      <c r="D301" s="241" t="s">
        <v>223</v>
      </c>
      <c r="E301" s="242" t="s">
        <v>707</v>
      </c>
      <c r="F301" s="243" t="s">
        <v>2031</v>
      </c>
      <c r="G301" s="244" t="s">
        <v>226</v>
      </c>
      <c r="H301" s="245">
        <v>884</v>
      </c>
      <c r="I301" s="246"/>
      <c r="J301" s="247">
        <f>ROUND(I301*H301,2)</f>
        <v>0</v>
      </c>
      <c r="K301" s="243" t="s">
        <v>19</v>
      </c>
      <c r="L301" s="248"/>
      <c r="M301" s="249" t="s">
        <v>19</v>
      </c>
      <c r="N301" s="250" t="s">
        <v>40</v>
      </c>
      <c r="O301" s="85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826</v>
      </c>
      <c r="AT301" s="216" t="s">
        <v>223</v>
      </c>
      <c r="AU301" s="216" t="s">
        <v>79</v>
      </c>
      <c r="AY301" s="18" t="s">
        <v>142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77</v>
      </c>
      <c r="BK301" s="217">
        <f>ROUND(I301*H301,2)</f>
        <v>0</v>
      </c>
      <c r="BL301" s="18" t="s">
        <v>826</v>
      </c>
      <c r="BM301" s="216" t="s">
        <v>2032</v>
      </c>
    </row>
    <row r="302" s="2" customFormat="1" ht="16.5" customHeight="1">
      <c r="A302" s="39"/>
      <c r="B302" s="40"/>
      <c r="C302" s="241" t="s">
        <v>581</v>
      </c>
      <c r="D302" s="241" t="s">
        <v>223</v>
      </c>
      <c r="E302" s="242" t="s">
        <v>712</v>
      </c>
      <c r="F302" s="243" t="s">
        <v>2033</v>
      </c>
      <c r="G302" s="244" t="s">
        <v>226</v>
      </c>
      <c r="H302" s="245">
        <v>1094</v>
      </c>
      <c r="I302" s="246"/>
      <c r="J302" s="247">
        <f>ROUND(I302*H302,2)</f>
        <v>0</v>
      </c>
      <c r="K302" s="243" t="s">
        <v>19</v>
      </c>
      <c r="L302" s="248"/>
      <c r="M302" s="249" t="s">
        <v>19</v>
      </c>
      <c r="N302" s="250" t="s">
        <v>40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826</v>
      </c>
      <c r="AT302" s="216" t="s">
        <v>223</v>
      </c>
      <c r="AU302" s="216" t="s">
        <v>79</v>
      </c>
      <c r="AY302" s="18" t="s">
        <v>142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77</v>
      </c>
      <c r="BK302" s="217">
        <f>ROUND(I302*H302,2)</f>
        <v>0</v>
      </c>
      <c r="BL302" s="18" t="s">
        <v>826</v>
      </c>
      <c r="BM302" s="216" t="s">
        <v>2034</v>
      </c>
    </row>
    <row r="303" s="2" customFormat="1" ht="16.5" customHeight="1">
      <c r="A303" s="39"/>
      <c r="B303" s="40"/>
      <c r="C303" s="241" t="s">
        <v>586</v>
      </c>
      <c r="D303" s="241" t="s">
        <v>223</v>
      </c>
      <c r="E303" s="242" t="s">
        <v>718</v>
      </c>
      <c r="F303" s="243" t="s">
        <v>2035</v>
      </c>
      <c r="G303" s="244" t="s">
        <v>226</v>
      </c>
      <c r="H303" s="245">
        <v>18</v>
      </c>
      <c r="I303" s="246"/>
      <c r="J303" s="247">
        <f>ROUND(I303*H303,2)</f>
        <v>0</v>
      </c>
      <c r="K303" s="243" t="s">
        <v>19</v>
      </c>
      <c r="L303" s="248"/>
      <c r="M303" s="249" t="s">
        <v>19</v>
      </c>
      <c r="N303" s="250" t="s">
        <v>40</v>
      </c>
      <c r="O303" s="85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826</v>
      </c>
      <c r="AT303" s="216" t="s">
        <v>223</v>
      </c>
      <c r="AU303" s="216" t="s">
        <v>79</v>
      </c>
      <c r="AY303" s="18" t="s">
        <v>142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77</v>
      </c>
      <c r="BK303" s="217">
        <f>ROUND(I303*H303,2)</f>
        <v>0</v>
      </c>
      <c r="BL303" s="18" t="s">
        <v>826</v>
      </c>
      <c r="BM303" s="216" t="s">
        <v>2036</v>
      </c>
    </row>
    <row r="304" s="2" customFormat="1" ht="16.5" customHeight="1">
      <c r="A304" s="39"/>
      <c r="B304" s="40"/>
      <c r="C304" s="241" t="s">
        <v>591</v>
      </c>
      <c r="D304" s="241" t="s">
        <v>223</v>
      </c>
      <c r="E304" s="242" t="s">
        <v>723</v>
      </c>
      <c r="F304" s="243" t="s">
        <v>2037</v>
      </c>
      <c r="G304" s="244" t="s">
        <v>226</v>
      </c>
      <c r="H304" s="245">
        <v>116</v>
      </c>
      <c r="I304" s="246"/>
      <c r="J304" s="247">
        <f>ROUND(I304*H304,2)</f>
        <v>0</v>
      </c>
      <c r="K304" s="243" t="s">
        <v>19</v>
      </c>
      <c r="L304" s="248"/>
      <c r="M304" s="249" t="s">
        <v>19</v>
      </c>
      <c r="N304" s="250" t="s">
        <v>40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826</v>
      </c>
      <c r="AT304" s="216" t="s">
        <v>223</v>
      </c>
      <c r="AU304" s="216" t="s">
        <v>79</v>
      </c>
      <c r="AY304" s="18" t="s">
        <v>142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77</v>
      </c>
      <c r="BK304" s="217">
        <f>ROUND(I304*H304,2)</f>
        <v>0</v>
      </c>
      <c r="BL304" s="18" t="s">
        <v>826</v>
      </c>
      <c r="BM304" s="216" t="s">
        <v>2038</v>
      </c>
    </row>
    <row r="305" s="2" customFormat="1" ht="16.5" customHeight="1">
      <c r="A305" s="39"/>
      <c r="B305" s="40"/>
      <c r="C305" s="241" t="s">
        <v>596</v>
      </c>
      <c r="D305" s="241" t="s">
        <v>223</v>
      </c>
      <c r="E305" s="242" t="s">
        <v>2039</v>
      </c>
      <c r="F305" s="243" t="s">
        <v>2040</v>
      </c>
      <c r="G305" s="244" t="s">
        <v>1477</v>
      </c>
      <c r="H305" s="245">
        <v>0.34399999999999997</v>
      </c>
      <c r="I305" s="246"/>
      <c r="J305" s="247">
        <f>ROUND(I305*H305,2)</f>
        <v>0</v>
      </c>
      <c r="K305" s="243" t="s">
        <v>19</v>
      </c>
      <c r="L305" s="248"/>
      <c r="M305" s="249" t="s">
        <v>19</v>
      </c>
      <c r="N305" s="250" t="s">
        <v>40</v>
      </c>
      <c r="O305" s="85"/>
      <c r="P305" s="214">
        <f>O305*H305</f>
        <v>0</v>
      </c>
      <c r="Q305" s="214">
        <v>0.34499999999999997</v>
      </c>
      <c r="R305" s="214">
        <f>Q305*H305</f>
        <v>0.11867999999999998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826</v>
      </c>
      <c r="AT305" s="216" t="s">
        <v>223</v>
      </c>
      <c r="AU305" s="216" t="s">
        <v>79</v>
      </c>
      <c r="AY305" s="18" t="s">
        <v>142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77</v>
      </c>
      <c r="BK305" s="217">
        <f>ROUND(I305*H305,2)</f>
        <v>0</v>
      </c>
      <c r="BL305" s="18" t="s">
        <v>826</v>
      </c>
      <c r="BM305" s="216" t="s">
        <v>2041</v>
      </c>
    </row>
    <row r="306" s="13" customFormat="1">
      <c r="A306" s="13"/>
      <c r="B306" s="218"/>
      <c r="C306" s="219"/>
      <c r="D306" s="220" t="s">
        <v>151</v>
      </c>
      <c r="E306" s="221" t="s">
        <v>19</v>
      </c>
      <c r="F306" s="222" t="s">
        <v>2042</v>
      </c>
      <c r="G306" s="219"/>
      <c r="H306" s="223">
        <v>0.34399999999999997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9" t="s">
        <v>151</v>
      </c>
      <c r="AU306" s="229" t="s">
        <v>79</v>
      </c>
      <c r="AV306" s="13" t="s">
        <v>79</v>
      </c>
      <c r="AW306" s="13" t="s">
        <v>31</v>
      </c>
      <c r="AX306" s="13" t="s">
        <v>77</v>
      </c>
      <c r="AY306" s="229" t="s">
        <v>142</v>
      </c>
    </row>
    <row r="307" s="2" customFormat="1" ht="16.5" customHeight="1">
      <c r="A307" s="39"/>
      <c r="B307" s="40"/>
      <c r="C307" s="241" t="s">
        <v>601</v>
      </c>
      <c r="D307" s="241" t="s">
        <v>223</v>
      </c>
      <c r="E307" s="242" t="s">
        <v>728</v>
      </c>
      <c r="F307" s="243" t="s">
        <v>2043</v>
      </c>
      <c r="G307" s="244" t="s">
        <v>249</v>
      </c>
      <c r="H307" s="245">
        <v>5.5999999999999996</v>
      </c>
      <c r="I307" s="246"/>
      <c r="J307" s="247">
        <f>ROUND(I307*H307,2)</f>
        <v>0</v>
      </c>
      <c r="K307" s="243" t="s">
        <v>19</v>
      </c>
      <c r="L307" s="248"/>
      <c r="M307" s="249" t="s">
        <v>19</v>
      </c>
      <c r="N307" s="250" t="s">
        <v>40</v>
      </c>
      <c r="O307" s="85"/>
      <c r="P307" s="214">
        <f>O307*H307</f>
        <v>0</v>
      </c>
      <c r="Q307" s="214">
        <v>0.0012999999999999999</v>
      </c>
      <c r="R307" s="214">
        <f>Q307*H307</f>
        <v>0.0072799999999999991</v>
      </c>
      <c r="S307" s="214">
        <v>0</v>
      </c>
      <c r="T307" s="21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826</v>
      </c>
      <c r="AT307" s="216" t="s">
        <v>223</v>
      </c>
      <c r="AU307" s="216" t="s">
        <v>79</v>
      </c>
      <c r="AY307" s="18" t="s">
        <v>142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77</v>
      </c>
      <c r="BK307" s="217">
        <f>ROUND(I307*H307,2)</f>
        <v>0</v>
      </c>
      <c r="BL307" s="18" t="s">
        <v>826</v>
      </c>
      <c r="BM307" s="216" t="s">
        <v>2044</v>
      </c>
    </row>
    <row r="308" s="13" customFormat="1">
      <c r="A308" s="13"/>
      <c r="B308" s="218"/>
      <c r="C308" s="219"/>
      <c r="D308" s="220" t="s">
        <v>151</v>
      </c>
      <c r="E308" s="221" t="s">
        <v>19</v>
      </c>
      <c r="F308" s="222" t="s">
        <v>2045</v>
      </c>
      <c r="G308" s="219"/>
      <c r="H308" s="223">
        <v>3.2000000000000002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9" t="s">
        <v>151</v>
      </c>
      <c r="AU308" s="229" t="s">
        <v>79</v>
      </c>
      <c r="AV308" s="13" t="s">
        <v>79</v>
      </c>
      <c r="AW308" s="13" t="s">
        <v>31</v>
      </c>
      <c r="AX308" s="13" t="s">
        <v>69</v>
      </c>
      <c r="AY308" s="229" t="s">
        <v>142</v>
      </c>
    </row>
    <row r="309" s="13" customFormat="1">
      <c r="A309" s="13"/>
      <c r="B309" s="218"/>
      <c r="C309" s="219"/>
      <c r="D309" s="220" t="s">
        <v>151</v>
      </c>
      <c r="E309" s="221" t="s">
        <v>19</v>
      </c>
      <c r="F309" s="222" t="s">
        <v>2046</v>
      </c>
      <c r="G309" s="219"/>
      <c r="H309" s="223">
        <v>2.3999999999999999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9" t="s">
        <v>151</v>
      </c>
      <c r="AU309" s="229" t="s">
        <v>79</v>
      </c>
      <c r="AV309" s="13" t="s">
        <v>79</v>
      </c>
      <c r="AW309" s="13" t="s">
        <v>31</v>
      </c>
      <c r="AX309" s="13" t="s">
        <v>69</v>
      </c>
      <c r="AY309" s="229" t="s">
        <v>142</v>
      </c>
    </row>
    <row r="310" s="14" customFormat="1">
      <c r="A310" s="14"/>
      <c r="B310" s="230"/>
      <c r="C310" s="231"/>
      <c r="D310" s="220" t="s">
        <v>151</v>
      </c>
      <c r="E310" s="232" t="s">
        <v>19</v>
      </c>
      <c r="F310" s="233" t="s">
        <v>174</v>
      </c>
      <c r="G310" s="231"/>
      <c r="H310" s="234">
        <v>5.5999999999999996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0" t="s">
        <v>151</v>
      </c>
      <c r="AU310" s="240" t="s">
        <v>79</v>
      </c>
      <c r="AV310" s="14" t="s">
        <v>149</v>
      </c>
      <c r="AW310" s="14" t="s">
        <v>31</v>
      </c>
      <c r="AX310" s="14" t="s">
        <v>77</v>
      </c>
      <c r="AY310" s="240" t="s">
        <v>142</v>
      </c>
    </row>
    <row r="311" s="2" customFormat="1" ht="16.5" customHeight="1">
      <c r="A311" s="39"/>
      <c r="B311" s="40"/>
      <c r="C311" s="241" t="s">
        <v>605</v>
      </c>
      <c r="D311" s="241" t="s">
        <v>223</v>
      </c>
      <c r="E311" s="242" t="s">
        <v>734</v>
      </c>
      <c r="F311" s="243" t="s">
        <v>2047</v>
      </c>
      <c r="G311" s="244" t="s">
        <v>249</v>
      </c>
      <c r="H311" s="245">
        <v>126.88</v>
      </c>
      <c r="I311" s="246"/>
      <c r="J311" s="247">
        <f>ROUND(I311*H311,2)</f>
        <v>0</v>
      </c>
      <c r="K311" s="243" t="s">
        <v>19</v>
      </c>
      <c r="L311" s="248"/>
      <c r="M311" s="249" t="s">
        <v>19</v>
      </c>
      <c r="N311" s="250" t="s">
        <v>40</v>
      </c>
      <c r="O311" s="85"/>
      <c r="P311" s="214">
        <f>O311*H311</f>
        <v>0</v>
      </c>
      <c r="Q311" s="214">
        <v>0.0012999999999999999</v>
      </c>
      <c r="R311" s="214">
        <f>Q311*H311</f>
        <v>0.16494399999999998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826</v>
      </c>
      <c r="AT311" s="216" t="s">
        <v>223</v>
      </c>
      <c r="AU311" s="216" t="s">
        <v>79</v>
      </c>
      <c r="AY311" s="18" t="s">
        <v>142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77</v>
      </c>
      <c r="BK311" s="217">
        <f>ROUND(I311*H311,2)</f>
        <v>0</v>
      </c>
      <c r="BL311" s="18" t="s">
        <v>826</v>
      </c>
      <c r="BM311" s="216" t="s">
        <v>2048</v>
      </c>
    </row>
    <row r="312" s="13" customFormat="1">
      <c r="A312" s="13"/>
      <c r="B312" s="218"/>
      <c r="C312" s="219"/>
      <c r="D312" s="220" t="s">
        <v>151</v>
      </c>
      <c r="E312" s="221" t="s">
        <v>19</v>
      </c>
      <c r="F312" s="222" t="s">
        <v>2049</v>
      </c>
      <c r="G312" s="219"/>
      <c r="H312" s="223">
        <v>64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9" t="s">
        <v>151</v>
      </c>
      <c r="AU312" s="229" t="s">
        <v>79</v>
      </c>
      <c r="AV312" s="13" t="s">
        <v>79</v>
      </c>
      <c r="AW312" s="13" t="s">
        <v>31</v>
      </c>
      <c r="AX312" s="13" t="s">
        <v>69</v>
      </c>
      <c r="AY312" s="229" t="s">
        <v>142</v>
      </c>
    </row>
    <row r="313" s="13" customFormat="1">
      <c r="A313" s="13"/>
      <c r="B313" s="218"/>
      <c r="C313" s="219"/>
      <c r="D313" s="220" t="s">
        <v>151</v>
      </c>
      <c r="E313" s="221" t="s">
        <v>19</v>
      </c>
      <c r="F313" s="222" t="s">
        <v>2050</v>
      </c>
      <c r="G313" s="219"/>
      <c r="H313" s="223">
        <v>62.880000000000003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9" t="s">
        <v>151</v>
      </c>
      <c r="AU313" s="229" t="s">
        <v>79</v>
      </c>
      <c r="AV313" s="13" t="s">
        <v>79</v>
      </c>
      <c r="AW313" s="13" t="s">
        <v>31</v>
      </c>
      <c r="AX313" s="13" t="s">
        <v>69</v>
      </c>
      <c r="AY313" s="229" t="s">
        <v>142</v>
      </c>
    </row>
    <row r="314" s="14" customFormat="1">
      <c r="A314" s="14"/>
      <c r="B314" s="230"/>
      <c r="C314" s="231"/>
      <c r="D314" s="220" t="s">
        <v>151</v>
      </c>
      <c r="E314" s="232" t="s">
        <v>19</v>
      </c>
      <c r="F314" s="233" t="s">
        <v>174</v>
      </c>
      <c r="G314" s="231"/>
      <c r="H314" s="234">
        <v>126.88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0" t="s">
        <v>151</v>
      </c>
      <c r="AU314" s="240" t="s">
        <v>79</v>
      </c>
      <c r="AV314" s="14" t="s">
        <v>149</v>
      </c>
      <c r="AW314" s="14" t="s">
        <v>31</v>
      </c>
      <c r="AX314" s="14" t="s">
        <v>77</v>
      </c>
      <c r="AY314" s="240" t="s">
        <v>142</v>
      </c>
    </row>
    <row r="315" s="2" customFormat="1" ht="16.5" customHeight="1">
      <c r="A315" s="39"/>
      <c r="B315" s="40"/>
      <c r="C315" s="241" t="s">
        <v>612</v>
      </c>
      <c r="D315" s="241" t="s">
        <v>223</v>
      </c>
      <c r="E315" s="242" t="s">
        <v>738</v>
      </c>
      <c r="F315" s="243" t="s">
        <v>2051</v>
      </c>
      <c r="G315" s="244" t="s">
        <v>249</v>
      </c>
      <c r="H315" s="245">
        <v>91.079999999999998</v>
      </c>
      <c r="I315" s="246"/>
      <c r="J315" s="247">
        <f>ROUND(I315*H315,2)</f>
        <v>0</v>
      </c>
      <c r="K315" s="243" t="s">
        <v>19</v>
      </c>
      <c r="L315" s="248"/>
      <c r="M315" s="249" t="s">
        <v>19</v>
      </c>
      <c r="N315" s="250" t="s">
        <v>40</v>
      </c>
      <c r="O315" s="85"/>
      <c r="P315" s="214">
        <f>O315*H315</f>
        <v>0</v>
      </c>
      <c r="Q315" s="214">
        <v>0.0012999999999999999</v>
      </c>
      <c r="R315" s="214">
        <f>Q315*H315</f>
        <v>0.118404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826</v>
      </c>
      <c r="AT315" s="216" t="s">
        <v>223</v>
      </c>
      <c r="AU315" s="216" t="s">
        <v>79</v>
      </c>
      <c r="AY315" s="18" t="s">
        <v>142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77</v>
      </c>
      <c r="BK315" s="217">
        <f>ROUND(I315*H315,2)</f>
        <v>0</v>
      </c>
      <c r="BL315" s="18" t="s">
        <v>826</v>
      </c>
      <c r="BM315" s="216" t="s">
        <v>2052</v>
      </c>
    </row>
    <row r="316" s="13" customFormat="1">
      <c r="A316" s="13"/>
      <c r="B316" s="218"/>
      <c r="C316" s="219"/>
      <c r="D316" s="220" t="s">
        <v>151</v>
      </c>
      <c r="E316" s="221" t="s">
        <v>19</v>
      </c>
      <c r="F316" s="222" t="s">
        <v>2053</v>
      </c>
      <c r="G316" s="219"/>
      <c r="H316" s="223">
        <v>15.720000000000001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9" t="s">
        <v>151</v>
      </c>
      <c r="AU316" s="229" t="s">
        <v>79</v>
      </c>
      <c r="AV316" s="13" t="s">
        <v>79</v>
      </c>
      <c r="AW316" s="13" t="s">
        <v>31</v>
      </c>
      <c r="AX316" s="13" t="s">
        <v>69</v>
      </c>
      <c r="AY316" s="229" t="s">
        <v>142</v>
      </c>
    </row>
    <row r="317" s="13" customFormat="1">
      <c r="A317" s="13"/>
      <c r="B317" s="218"/>
      <c r="C317" s="219"/>
      <c r="D317" s="220" t="s">
        <v>151</v>
      </c>
      <c r="E317" s="221" t="s">
        <v>19</v>
      </c>
      <c r="F317" s="222" t="s">
        <v>2054</v>
      </c>
      <c r="G317" s="219"/>
      <c r="H317" s="223">
        <v>15.359999999999999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9" t="s">
        <v>151</v>
      </c>
      <c r="AU317" s="229" t="s">
        <v>79</v>
      </c>
      <c r="AV317" s="13" t="s">
        <v>79</v>
      </c>
      <c r="AW317" s="13" t="s">
        <v>31</v>
      </c>
      <c r="AX317" s="13" t="s">
        <v>69</v>
      </c>
      <c r="AY317" s="229" t="s">
        <v>142</v>
      </c>
    </row>
    <row r="318" s="13" customFormat="1">
      <c r="A318" s="13"/>
      <c r="B318" s="218"/>
      <c r="C318" s="219"/>
      <c r="D318" s="220" t="s">
        <v>151</v>
      </c>
      <c r="E318" s="221" t="s">
        <v>19</v>
      </c>
      <c r="F318" s="222" t="s">
        <v>2055</v>
      </c>
      <c r="G318" s="219"/>
      <c r="H318" s="223">
        <v>32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9" t="s">
        <v>151</v>
      </c>
      <c r="AU318" s="229" t="s">
        <v>79</v>
      </c>
      <c r="AV318" s="13" t="s">
        <v>79</v>
      </c>
      <c r="AW318" s="13" t="s">
        <v>31</v>
      </c>
      <c r="AX318" s="13" t="s">
        <v>69</v>
      </c>
      <c r="AY318" s="229" t="s">
        <v>142</v>
      </c>
    </row>
    <row r="319" s="13" customFormat="1">
      <c r="A319" s="13"/>
      <c r="B319" s="218"/>
      <c r="C319" s="219"/>
      <c r="D319" s="220" t="s">
        <v>151</v>
      </c>
      <c r="E319" s="221" t="s">
        <v>19</v>
      </c>
      <c r="F319" s="222" t="s">
        <v>2056</v>
      </c>
      <c r="G319" s="219"/>
      <c r="H319" s="223">
        <v>16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9" t="s">
        <v>151</v>
      </c>
      <c r="AU319" s="229" t="s">
        <v>79</v>
      </c>
      <c r="AV319" s="13" t="s">
        <v>79</v>
      </c>
      <c r="AW319" s="13" t="s">
        <v>31</v>
      </c>
      <c r="AX319" s="13" t="s">
        <v>69</v>
      </c>
      <c r="AY319" s="229" t="s">
        <v>142</v>
      </c>
    </row>
    <row r="320" s="13" customFormat="1">
      <c r="A320" s="13"/>
      <c r="B320" s="218"/>
      <c r="C320" s="219"/>
      <c r="D320" s="220" t="s">
        <v>151</v>
      </c>
      <c r="E320" s="221" t="s">
        <v>19</v>
      </c>
      <c r="F320" s="222" t="s">
        <v>2057</v>
      </c>
      <c r="G320" s="219"/>
      <c r="H320" s="223">
        <v>12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9" t="s">
        <v>151</v>
      </c>
      <c r="AU320" s="229" t="s">
        <v>79</v>
      </c>
      <c r="AV320" s="13" t="s">
        <v>79</v>
      </c>
      <c r="AW320" s="13" t="s">
        <v>31</v>
      </c>
      <c r="AX320" s="13" t="s">
        <v>69</v>
      </c>
      <c r="AY320" s="229" t="s">
        <v>142</v>
      </c>
    </row>
    <row r="321" s="14" customFormat="1">
      <c r="A321" s="14"/>
      <c r="B321" s="230"/>
      <c r="C321" s="231"/>
      <c r="D321" s="220" t="s">
        <v>151</v>
      </c>
      <c r="E321" s="232" t="s">
        <v>19</v>
      </c>
      <c r="F321" s="233" t="s">
        <v>174</v>
      </c>
      <c r="G321" s="231"/>
      <c r="H321" s="234">
        <v>91.079999999999998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0" t="s">
        <v>151</v>
      </c>
      <c r="AU321" s="240" t="s">
        <v>79</v>
      </c>
      <c r="AV321" s="14" t="s">
        <v>149</v>
      </c>
      <c r="AW321" s="14" t="s">
        <v>31</v>
      </c>
      <c r="AX321" s="14" t="s">
        <v>77</v>
      </c>
      <c r="AY321" s="240" t="s">
        <v>142</v>
      </c>
    </row>
    <row r="322" s="2" customFormat="1" ht="16.5" customHeight="1">
      <c r="A322" s="39"/>
      <c r="B322" s="40"/>
      <c r="C322" s="241" t="s">
        <v>617</v>
      </c>
      <c r="D322" s="241" t="s">
        <v>223</v>
      </c>
      <c r="E322" s="242" t="s">
        <v>742</v>
      </c>
      <c r="F322" s="243" t="s">
        <v>2058</v>
      </c>
      <c r="G322" s="244" t="s">
        <v>249</v>
      </c>
      <c r="H322" s="245">
        <v>137.96000000000001</v>
      </c>
      <c r="I322" s="246"/>
      <c r="J322" s="247">
        <f>ROUND(I322*H322,2)</f>
        <v>0</v>
      </c>
      <c r="K322" s="243" t="s">
        <v>19</v>
      </c>
      <c r="L322" s="248"/>
      <c r="M322" s="249" t="s">
        <v>19</v>
      </c>
      <c r="N322" s="250" t="s">
        <v>40</v>
      </c>
      <c r="O322" s="85"/>
      <c r="P322" s="214">
        <f>O322*H322</f>
        <v>0</v>
      </c>
      <c r="Q322" s="214">
        <v>0.0012999999999999999</v>
      </c>
      <c r="R322" s="214">
        <f>Q322*H322</f>
        <v>0.17934800000000001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826</v>
      </c>
      <c r="AT322" s="216" t="s">
        <v>223</v>
      </c>
      <c r="AU322" s="216" t="s">
        <v>79</v>
      </c>
      <c r="AY322" s="18" t="s">
        <v>142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77</v>
      </c>
      <c r="BK322" s="217">
        <f>ROUND(I322*H322,2)</f>
        <v>0</v>
      </c>
      <c r="BL322" s="18" t="s">
        <v>826</v>
      </c>
      <c r="BM322" s="216" t="s">
        <v>2059</v>
      </c>
    </row>
    <row r="323" s="13" customFormat="1">
      <c r="A323" s="13"/>
      <c r="B323" s="218"/>
      <c r="C323" s="219"/>
      <c r="D323" s="220" t="s">
        <v>151</v>
      </c>
      <c r="E323" s="221" t="s">
        <v>19</v>
      </c>
      <c r="F323" s="222" t="s">
        <v>2060</v>
      </c>
      <c r="G323" s="219"/>
      <c r="H323" s="223">
        <v>106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9" t="s">
        <v>151</v>
      </c>
      <c r="AU323" s="229" t="s">
        <v>79</v>
      </c>
      <c r="AV323" s="13" t="s">
        <v>79</v>
      </c>
      <c r="AW323" s="13" t="s">
        <v>31</v>
      </c>
      <c r="AX323" s="13" t="s">
        <v>69</v>
      </c>
      <c r="AY323" s="229" t="s">
        <v>142</v>
      </c>
    </row>
    <row r="324" s="13" customFormat="1">
      <c r="A324" s="13"/>
      <c r="B324" s="218"/>
      <c r="C324" s="219"/>
      <c r="D324" s="220" t="s">
        <v>151</v>
      </c>
      <c r="E324" s="221" t="s">
        <v>19</v>
      </c>
      <c r="F324" s="222" t="s">
        <v>2061</v>
      </c>
      <c r="G324" s="219"/>
      <c r="H324" s="223">
        <v>18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9" t="s">
        <v>151</v>
      </c>
      <c r="AU324" s="229" t="s">
        <v>79</v>
      </c>
      <c r="AV324" s="13" t="s">
        <v>79</v>
      </c>
      <c r="AW324" s="13" t="s">
        <v>31</v>
      </c>
      <c r="AX324" s="13" t="s">
        <v>69</v>
      </c>
      <c r="AY324" s="229" t="s">
        <v>142</v>
      </c>
    </row>
    <row r="325" s="13" customFormat="1">
      <c r="A325" s="13"/>
      <c r="B325" s="218"/>
      <c r="C325" s="219"/>
      <c r="D325" s="220" t="s">
        <v>151</v>
      </c>
      <c r="E325" s="221" t="s">
        <v>19</v>
      </c>
      <c r="F325" s="222" t="s">
        <v>2062</v>
      </c>
      <c r="G325" s="219"/>
      <c r="H325" s="223">
        <v>13.960000000000001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9" t="s">
        <v>151</v>
      </c>
      <c r="AU325" s="229" t="s">
        <v>79</v>
      </c>
      <c r="AV325" s="13" t="s">
        <v>79</v>
      </c>
      <c r="AW325" s="13" t="s">
        <v>31</v>
      </c>
      <c r="AX325" s="13" t="s">
        <v>69</v>
      </c>
      <c r="AY325" s="229" t="s">
        <v>142</v>
      </c>
    </row>
    <row r="326" s="14" customFormat="1">
      <c r="A326" s="14"/>
      <c r="B326" s="230"/>
      <c r="C326" s="231"/>
      <c r="D326" s="220" t="s">
        <v>151</v>
      </c>
      <c r="E326" s="232" t="s">
        <v>19</v>
      </c>
      <c r="F326" s="233" t="s">
        <v>174</v>
      </c>
      <c r="G326" s="231"/>
      <c r="H326" s="234">
        <v>137.96000000000001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0" t="s">
        <v>151</v>
      </c>
      <c r="AU326" s="240" t="s">
        <v>79</v>
      </c>
      <c r="AV326" s="14" t="s">
        <v>149</v>
      </c>
      <c r="AW326" s="14" t="s">
        <v>31</v>
      </c>
      <c r="AX326" s="14" t="s">
        <v>77</v>
      </c>
      <c r="AY326" s="240" t="s">
        <v>142</v>
      </c>
    </row>
    <row r="327" s="2" customFormat="1" ht="16.5" customHeight="1">
      <c r="A327" s="39"/>
      <c r="B327" s="40"/>
      <c r="C327" s="241" t="s">
        <v>941</v>
      </c>
      <c r="D327" s="241" t="s">
        <v>223</v>
      </c>
      <c r="E327" s="242" t="s">
        <v>757</v>
      </c>
      <c r="F327" s="243" t="s">
        <v>2063</v>
      </c>
      <c r="G327" s="244" t="s">
        <v>249</v>
      </c>
      <c r="H327" s="245">
        <v>247.62000000000001</v>
      </c>
      <c r="I327" s="246"/>
      <c r="J327" s="247">
        <f>ROUND(I327*H327,2)</f>
        <v>0</v>
      </c>
      <c r="K327" s="243" t="s">
        <v>19</v>
      </c>
      <c r="L327" s="248"/>
      <c r="M327" s="249" t="s">
        <v>19</v>
      </c>
      <c r="N327" s="250" t="s">
        <v>40</v>
      </c>
      <c r="O327" s="85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826</v>
      </c>
      <c r="AT327" s="216" t="s">
        <v>223</v>
      </c>
      <c r="AU327" s="216" t="s">
        <v>79</v>
      </c>
      <c r="AY327" s="18" t="s">
        <v>142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77</v>
      </c>
      <c r="BK327" s="217">
        <f>ROUND(I327*H327,2)</f>
        <v>0</v>
      </c>
      <c r="BL327" s="18" t="s">
        <v>826</v>
      </c>
      <c r="BM327" s="216" t="s">
        <v>2064</v>
      </c>
    </row>
    <row r="328" s="13" customFormat="1">
      <c r="A328" s="13"/>
      <c r="B328" s="218"/>
      <c r="C328" s="219"/>
      <c r="D328" s="220" t="s">
        <v>151</v>
      </c>
      <c r="E328" s="221" t="s">
        <v>19</v>
      </c>
      <c r="F328" s="222" t="s">
        <v>2065</v>
      </c>
      <c r="G328" s="219"/>
      <c r="H328" s="223">
        <v>61.292000000000002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9" t="s">
        <v>151</v>
      </c>
      <c r="AU328" s="229" t="s">
        <v>79</v>
      </c>
      <c r="AV328" s="13" t="s">
        <v>79</v>
      </c>
      <c r="AW328" s="13" t="s">
        <v>31</v>
      </c>
      <c r="AX328" s="13" t="s">
        <v>69</v>
      </c>
      <c r="AY328" s="229" t="s">
        <v>142</v>
      </c>
    </row>
    <row r="329" s="13" customFormat="1">
      <c r="A329" s="13"/>
      <c r="B329" s="218"/>
      <c r="C329" s="219"/>
      <c r="D329" s="220" t="s">
        <v>151</v>
      </c>
      <c r="E329" s="221" t="s">
        <v>19</v>
      </c>
      <c r="F329" s="222" t="s">
        <v>2066</v>
      </c>
      <c r="G329" s="219"/>
      <c r="H329" s="223">
        <v>39.536000000000001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9" t="s">
        <v>151</v>
      </c>
      <c r="AU329" s="229" t="s">
        <v>79</v>
      </c>
      <c r="AV329" s="13" t="s">
        <v>79</v>
      </c>
      <c r="AW329" s="13" t="s">
        <v>31</v>
      </c>
      <c r="AX329" s="13" t="s">
        <v>69</v>
      </c>
      <c r="AY329" s="229" t="s">
        <v>142</v>
      </c>
    </row>
    <row r="330" s="13" customFormat="1">
      <c r="A330" s="13"/>
      <c r="B330" s="218"/>
      <c r="C330" s="219"/>
      <c r="D330" s="220" t="s">
        <v>151</v>
      </c>
      <c r="E330" s="221" t="s">
        <v>19</v>
      </c>
      <c r="F330" s="222" t="s">
        <v>2067</v>
      </c>
      <c r="G330" s="219"/>
      <c r="H330" s="223">
        <v>32.450000000000003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9" t="s">
        <v>151</v>
      </c>
      <c r="AU330" s="229" t="s">
        <v>79</v>
      </c>
      <c r="AV330" s="13" t="s">
        <v>79</v>
      </c>
      <c r="AW330" s="13" t="s">
        <v>31</v>
      </c>
      <c r="AX330" s="13" t="s">
        <v>69</v>
      </c>
      <c r="AY330" s="229" t="s">
        <v>142</v>
      </c>
    </row>
    <row r="331" s="13" customFormat="1">
      <c r="A331" s="13"/>
      <c r="B331" s="218"/>
      <c r="C331" s="219"/>
      <c r="D331" s="220" t="s">
        <v>151</v>
      </c>
      <c r="E331" s="221" t="s">
        <v>19</v>
      </c>
      <c r="F331" s="222" t="s">
        <v>2068</v>
      </c>
      <c r="G331" s="219"/>
      <c r="H331" s="223">
        <v>36.630000000000003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9" t="s">
        <v>151</v>
      </c>
      <c r="AU331" s="229" t="s">
        <v>79</v>
      </c>
      <c r="AV331" s="13" t="s">
        <v>79</v>
      </c>
      <c r="AW331" s="13" t="s">
        <v>31</v>
      </c>
      <c r="AX331" s="13" t="s">
        <v>69</v>
      </c>
      <c r="AY331" s="229" t="s">
        <v>142</v>
      </c>
    </row>
    <row r="332" s="13" customFormat="1">
      <c r="A332" s="13"/>
      <c r="B332" s="218"/>
      <c r="C332" s="219"/>
      <c r="D332" s="220" t="s">
        <v>151</v>
      </c>
      <c r="E332" s="221" t="s">
        <v>19</v>
      </c>
      <c r="F332" s="222" t="s">
        <v>2069</v>
      </c>
      <c r="G332" s="219"/>
      <c r="H332" s="223">
        <v>16.687999999999999</v>
      </c>
      <c r="I332" s="224"/>
      <c r="J332" s="219"/>
      <c r="K332" s="219"/>
      <c r="L332" s="225"/>
      <c r="M332" s="226"/>
      <c r="N332" s="227"/>
      <c r="O332" s="227"/>
      <c r="P332" s="227"/>
      <c r="Q332" s="227"/>
      <c r="R332" s="227"/>
      <c r="S332" s="227"/>
      <c r="T332" s="22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9" t="s">
        <v>151</v>
      </c>
      <c r="AU332" s="229" t="s">
        <v>79</v>
      </c>
      <c r="AV332" s="13" t="s">
        <v>79</v>
      </c>
      <c r="AW332" s="13" t="s">
        <v>31</v>
      </c>
      <c r="AX332" s="13" t="s">
        <v>69</v>
      </c>
      <c r="AY332" s="229" t="s">
        <v>142</v>
      </c>
    </row>
    <row r="333" s="13" customFormat="1">
      <c r="A333" s="13"/>
      <c r="B333" s="218"/>
      <c r="C333" s="219"/>
      <c r="D333" s="220" t="s">
        <v>151</v>
      </c>
      <c r="E333" s="221" t="s">
        <v>19</v>
      </c>
      <c r="F333" s="222" t="s">
        <v>2070</v>
      </c>
      <c r="G333" s="219"/>
      <c r="H333" s="223">
        <v>19.52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9" t="s">
        <v>151</v>
      </c>
      <c r="AU333" s="229" t="s">
        <v>79</v>
      </c>
      <c r="AV333" s="13" t="s">
        <v>79</v>
      </c>
      <c r="AW333" s="13" t="s">
        <v>31</v>
      </c>
      <c r="AX333" s="13" t="s">
        <v>69</v>
      </c>
      <c r="AY333" s="229" t="s">
        <v>142</v>
      </c>
    </row>
    <row r="334" s="13" customFormat="1">
      <c r="A334" s="13"/>
      <c r="B334" s="218"/>
      <c r="C334" s="219"/>
      <c r="D334" s="220" t="s">
        <v>151</v>
      </c>
      <c r="E334" s="221" t="s">
        <v>19</v>
      </c>
      <c r="F334" s="222" t="s">
        <v>2071</v>
      </c>
      <c r="G334" s="219"/>
      <c r="H334" s="223">
        <v>15.007999999999999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9" t="s">
        <v>151</v>
      </c>
      <c r="AU334" s="229" t="s">
        <v>79</v>
      </c>
      <c r="AV334" s="13" t="s">
        <v>79</v>
      </c>
      <c r="AW334" s="13" t="s">
        <v>31</v>
      </c>
      <c r="AX334" s="13" t="s">
        <v>69</v>
      </c>
      <c r="AY334" s="229" t="s">
        <v>142</v>
      </c>
    </row>
    <row r="335" s="13" customFormat="1">
      <c r="A335" s="13"/>
      <c r="B335" s="218"/>
      <c r="C335" s="219"/>
      <c r="D335" s="220" t="s">
        <v>151</v>
      </c>
      <c r="E335" s="221" t="s">
        <v>19</v>
      </c>
      <c r="F335" s="222" t="s">
        <v>2072</v>
      </c>
      <c r="G335" s="219"/>
      <c r="H335" s="223">
        <v>26.495999999999999</v>
      </c>
      <c r="I335" s="224"/>
      <c r="J335" s="219"/>
      <c r="K335" s="219"/>
      <c r="L335" s="225"/>
      <c r="M335" s="226"/>
      <c r="N335" s="227"/>
      <c r="O335" s="227"/>
      <c r="P335" s="227"/>
      <c r="Q335" s="227"/>
      <c r="R335" s="227"/>
      <c r="S335" s="227"/>
      <c r="T335" s="22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9" t="s">
        <v>151</v>
      </c>
      <c r="AU335" s="229" t="s">
        <v>79</v>
      </c>
      <c r="AV335" s="13" t="s">
        <v>79</v>
      </c>
      <c r="AW335" s="13" t="s">
        <v>31</v>
      </c>
      <c r="AX335" s="13" t="s">
        <v>69</v>
      </c>
      <c r="AY335" s="229" t="s">
        <v>142</v>
      </c>
    </row>
    <row r="336" s="14" customFormat="1">
      <c r="A336" s="14"/>
      <c r="B336" s="230"/>
      <c r="C336" s="231"/>
      <c r="D336" s="220" t="s">
        <v>151</v>
      </c>
      <c r="E336" s="232" t="s">
        <v>19</v>
      </c>
      <c r="F336" s="233" t="s">
        <v>174</v>
      </c>
      <c r="G336" s="231"/>
      <c r="H336" s="234">
        <v>247.62000000000003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0" t="s">
        <v>151</v>
      </c>
      <c r="AU336" s="240" t="s">
        <v>79</v>
      </c>
      <c r="AV336" s="14" t="s">
        <v>149</v>
      </c>
      <c r="AW336" s="14" t="s">
        <v>31</v>
      </c>
      <c r="AX336" s="14" t="s">
        <v>77</v>
      </c>
      <c r="AY336" s="240" t="s">
        <v>142</v>
      </c>
    </row>
    <row r="337" s="2" customFormat="1" ht="24.15" customHeight="1">
      <c r="A337" s="39"/>
      <c r="B337" s="40"/>
      <c r="C337" s="241" t="s">
        <v>622</v>
      </c>
      <c r="D337" s="241" t="s">
        <v>223</v>
      </c>
      <c r="E337" s="242" t="s">
        <v>2073</v>
      </c>
      <c r="F337" s="243" t="s">
        <v>2074</v>
      </c>
      <c r="G337" s="244" t="s">
        <v>363</v>
      </c>
      <c r="H337" s="245">
        <v>48.479999999999997</v>
      </c>
      <c r="I337" s="246"/>
      <c r="J337" s="247">
        <f>ROUND(I337*H337,2)</f>
        <v>0</v>
      </c>
      <c r="K337" s="243" t="s">
        <v>148</v>
      </c>
      <c r="L337" s="248"/>
      <c r="M337" s="249" t="s">
        <v>19</v>
      </c>
      <c r="N337" s="250" t="s">
        <v>40</v>
      </c>
      <c r="O337" s="85"/>
      <c r="P337" s="214">
        <f>O337*H337</f>
        <v>0</v>
      </c>
      <c r="Q337" s="214">
        <v>0.0058199999999999997</v>
      </c>
      <c r="R337" s="214">
        <f>Q337*H337</f>
        <v>0.28215359999999995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826</v>
      </c>
      <c r="AT337" s="216" t="s">
        <v>223</v>
      </c>
      <c r="AU337" s="216" t="s">
        <v>79</v>
      </c>
      <c r="AY337" s="18" t="s">
        <v>142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77</v>
      </c>
      <c r="BK337" s="217">
        <f>ROUND(I337*H337,2)</f>
        <v>0</v>
      </c>
      <c r="BL337" s="18" t="s">
        <v>826</v>
      </c>
      <c r="BM337" s="216" t="s">
        <v>2075</v>
      </c>
    </row>
    <row r="338" s="2" customFormat="1" ht="16.5" customHeight="1">
      <c r="A338" s="39"/>
      <c r="B338" s="40"/>
      <c r="C338" s="241" t="s">
        <v>627</v>
      </c>
      <c r="D338" s="241" t="s">
        <v>223</v>
      </c>
      <c r="E338" s="242" t="s">
        <v>747</v>
      </c>
      <c r="F338" s="243" t="s">
        <v>2076</v>
      </c>
      <c r="G338" s="244" t="s">
        <v>226</v>
      </c>
      <c r="H338" s="245">
        <v>66</v>
      </c>
      <c r="I338" s="246"/>
      <c r="J338" s="247">
        <f>ROUND(I338*H338,2)</f>
        <v>0</v>
      </c>
      <c r="K338" s="243" t="s">
        <v>19</v>
      </c>
      <c r="L338" s="248"/>
      <c r="M338" s="249" t="s">
        <v>19</v>
      </c>
      <c r="N338" s="250" t="s">
        <v>40</v>
      </c>
      <c r="O338" s="85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826</v>
      </c>
      <c r="AT338" s="216" t="s">
        <v>223</v>
      </c>
      <c r="AU338" s="216" t="s">
        <v>79</v>
      </c>
      <c r="AY338" s="18" t="s">
        <v>142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77</v>
      </c>
      <c r="BK338" s="217">
        <f>ROUND(I338*H338,2)</f>
        <v>0</v>
      </c>
      <c r="BL338" s="18" t="s">
        <v>826</v>
      </c>
      <c r="BM338" s="216" t="s">
        <v>2077</v>
      </c>
    </row>
    <row r="339" s="2" customFormat="1" ht="16.5" customHeight="1">
      <c r="A339" s="39"/>
      <c r="B339" s="40"/>
      <c r="C339" s="241" t="s">
        <v>632</v>
      </c>
      <c r="D339" s="241" t="s">
        <v>223</v>
      </c>
      <c r="E339" s="242" t="s">
        <v>752</v>
      </c>
      <c r="F339" s="243" t="s">
        <v>2078</v>
      </c>
      <c r="G339" s="244" t="s">
        <v>19</v>
      </c>
      <c r="H339" s="245">
        <v>500</v>
      </c>
      <c r="I339" s="246"/>
      <c r="J339" s="247">
        <f>ROUND(I339*H339,2)</f>
        <v>0</v>
      </c>
      <c r="K339" s="243" t="s">
        <v>19</v>
      </c>
      <c r="L339" s="248"/>
      <c r="M339" s="249" t="s">
        <v>19</v>
      </c>
      <c r="N339" s="250" t="s">
        <v>40</v>
      </c>
      <c r="O339" s="85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826</v>
      </c>
      <c r="AT339" s="216" t="s">
        <v>223</v>
      </c>
      <c r="AU339" s="216" t="s">
        <v>79</v>
      </c>
      <c r="AY339" s="18" t="s">
        <v>142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77</v>
      </c>
      <c r="BK339" s="217">
        <f>ROUND(I339*H339,2)</f>
        <v>0</v>
      </c>
      <c r="BL339" s="18" t="s">
        <v>826</v>
      </c>
      <c r="BM339" s="216" t="s">
        <v>2079</v>
      </c>
    </row>
    <row r="340" s="13" customFormat="1">
      <c r="A340" s="13"/>
      <c r="B340" s="218"/>
      <c r="C340" s="219"/>
      <c r="D340" s="220" t="s">
        <v>151</v>
      </c>
      <c r="E340" s="221" t="s">
        <v>19</v>
      </c>
      <c r="F340" s="222" t="s">
        <v>2080</v>
      </c>
      <c r="G340" s="219"/>
      <c r="H340" s="223">
        <v>500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9" t="s">
        <v>151</v>
      </c>
      <c r="AU340" s="229" t="s">
        <v>79</v>
      </c>
      <c r="AV340" s="13" t="s">
        <v>79</v>
      </c>
      <c r="AW340" s="13" t="s">
        <v>31</v>
      </c>
      <c r="AX340" s="13" t="s">
        <v>77</v>
      </c>
      <c r="AY340" s="229" t="s">
        <v>142</v>
      </c>
    </row>
    <row r="341" s="2" customFormat="1" ht="16.5" customHeight="1">
      <c r="A341" s="39"/>
      <c r="B341" s="40"/>
      <c r="C341" s="241" t="s">
        <v>637</v>
      </c>
      <c r="D341" s="241" t="s">
        <v>223</v>
      </c>
      <c r="E341" s="242" t="s">
        <v>2081</v>
      </c>
      <c r="F341" s="243" t="s">
        <v>2082</v>
      </c>
      <c r="G341" s="244" t="s">
        <v>545</v>
      </c>
      <c r="H341" s="245">
        <v>500</v>
      </c>
      <c r="I341" s="246"/>
      <c r="J341" s="247">
        <f>ROUND(I341*H341,2)</f>
        <v>0</v>
      </c>
      <c r="K341" s="243" t="s">
        <v>148</v>
      </c>
      <c r="L341" s="248"/>
      <c r="M341" s="249" t="s">
        <v>19</v>
      </c>
      <c r="N341" s="250" t="s">
        <v>40</v>
      </c>
      <c r="O341" s="85"/>
      <c r="P341" s="214">
        <f>O341*H341</f>
        <v>0</v>
      </c>
      <c r="Q341" s="214">
        <v>0.0012899999999999999</v>
      </c>
      <c r="R341" s="214">
        <f>Q341*H341</f>
        <v>0.64499999999999991</v>
      </c>
      <c r="S341" s="214">
        <v>0</v>
      </c>
      <c r="T341" s="21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826</v>
      </c>
      <c r="AT341" s="216" t="s">
        <v>223</v>
      </c>
      <c r="AU341" s="216" t="s">
        <v>79</v>
      </c>
      <c r="AY341" s="18" t="s">
        <v>142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77</v>
      </c>
      <c r="BK341" s="217">
        <f>ROUND(I341*H341,2)</f>
        <v>0</v>
      </c>
      <c r="BL341" s="18" t="s">
        <v>826</v>
      </c>
      <c r="BM341" s="216" t="s">
        <v>2083</v>
      </c>
    </row>
    <row r="342" s="2" customFormat="1" ht="16.5" customHeight="1">
      <c r="A342" s="39"/>
      <c r="B342" s="40"/>
      <c r="C342" s="241" t="s">
        <v>643</v>
      </c>
      <c r="D342" s="241" t="s">
        <v>223</v>
      </c>
      <c r="E342" s="242" t="s">
        <v>2084</v>
      </c>
      <c r="F342" s="243" t="s">
        <v>2085</v>
      </c>
      <c r="G342" s="244" t="s">
        <v>249</v>
      </c>
      <c r="H342" s="245">
        <v>500</v>
      </c>
      <c r="I342" s="246"/>
      <c r="J342" s="247">
        <f>ROUND(I342*H342,2)</f>
        <v>0</v>
      </c>
      <c r="K342" s="243" t="s">
        <v>148</v>
      </c>
      <c r="L342" s="248"/>
      <c r="M342" s="249" t="s">
        <v>19</v>
      </c>
      <c r="N342" s="250" t="s">
        <v>40</v>
      </c>
      <c r="O342" s="85"/>
      <c r="P342" s="214">
        <f>O342*H342</f>
        <v>0</v>
      </c>
      <c r="Q342" s="214">
        <v>3.0000000000000001E-05</v>
      </c>
      <c r="R342" s="214">
        <f>Q342*H342</f>
        <v>0.015000000000000001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826</v>
      </c>
      <c r="AT342" s="216" t="s">
        <v>223</v>
      </c>
      <c r="AU342" s="216" t="s">
        <v>79</v>
      </c>
      <c r="AY342" s="18" t="s">
        <v>142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77</v>
      </c>
      <c r="BK342" s="217">
        <f>ROUND(I342*H342,2)</f>
        <v>0</v>
      </c>
      <c r="BL342" s="18" t="s">
        <v>826</v>
      </c>
      <c r="BM342" s="216" t="s">
        <v>2086</v>
      </c>
    </row>
    <row r="343" s="2" customFormat="1" ht="16.5" customHeight="1">
      <c r="A343" s="39"/>
      <c r="B343" s="40"/>
      <c r="C343" s="205" t="s">
        <v>2087</v>
      </c>
      <c r="D343" s="205" t="s">
        <v>144</v>
      </c>
      <c r="E343" s="206" t="s">
        <v>1325</v>
      </c>
      <c r="F343" s="207" t="s">
        <v>2088</v>
      </c>
      <c r="G343" s="208" t="s">
        <v>190</v>
      </c>
      <c r="H343" s="209">
        <v>5.5220000000000002</v>
      </c>
      <c r="I343" s="210"/>
      <c r="J343" s="211">
        <f>ROUND(I343*H343,2)</f>
        <v>0</v>
      </c>
      <c r="K343" s="207" t="s">
        <v>148</v>
      </c>
      <c r="L343" s="45"/>
      <c r="M343" s="212" t="s">
        <v>19</v>
      </c>
      <c r="N343" s="213" t="s">
        <v>40</v>
      </c>
      <c r="O343" s="85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246</v>
      </c>
      <c r="AT343" s="216" t="s">
        <v>144</v>
      </c>
      <c r="AU343" s="216" t="s">
        <v>79</v>
      </c>
      <c r="AY343" s="18" t="s">
        <v>142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77</v>
      </c>
      <c r="BK343" s="217">
        <f>ROUND(I343*H343,2)</f>
        <v>0</v>
      </c>
      <c r="BL343" s="18" t="s">
        <v>246</v>
      </c>
      <c r="BM343" s="216" t="s">
        <v>2089</v>
      </c>
    </row>
    <row r="344" s="2" customFormat="1" ht="16.5" customHeight="1">
      <c r="A344" s="39"/>
      <c r="B344" s="40"/>
      <c r="C344" s="205" t="s">
        <v>968</v>
      </c>
      <c r="D344" s="205" t="s">
        <v>144</v>
      </c>
      <c r="E344" s="206" t="s">
        <v>2090</v>
      </c>
      <c r="F344" s="207" t="s">
        <v>2091</v>
      </c>
      <c r="G344" s="208" t="s">
        <v>1769</v>
      </c>
      <c r="H344" s="209">
        <v>300</v>
      </c>
      <c r="I344" s="210"/>
      <c r="J344" s="211">
        <f>ROUND(I344*H344,2)</f>
        <v>0</v>
      </c>
      <c r="K344" s="207" t="s">
        <v>19</v>
      </c>
      <c r="L344" s="45"/>
      <c r="M344" s="212" t="s">
        <v>19</v>
      </c>
      <c r="N344" s="213" t="s">
        <v>40</v>
      </c>
      <c r="O344" s="85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500</v>
      </c>
      <c r="AT344" s="216" t="s">
        <v>144</v>
      </c>
      <c r="AU344" s="216" t="s">
        <v>79</v>
      </c>
      <c r="AY344" s="18" t="s">
        <v>142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77</v>
      </c>
      <c r="BK344" s="217">
        <f>ROUND(I344*H344,2)</f>
        <v>0</v>
      </c>
      <c r="BL344" s="18" t="s">
        <v>500</v>
      </c>
      <c r="BM344" s="216" t="s">
        <v>2092</v>
      </c>
    </row>
    <row r="345" s="2" customFormat="1" ht="16.5" customHeight="1">
      <c r="A345" s="39"/>
      <c r="B345" s="40"/>
      <c r="C345" s="205" t="s">
        <v>974</v>
      </c>
      <c r="D345" s="205" t="s">
        <v>144</v>
      </c>
      <c r="E345" s="206" t="s">
        <v>2093</v>
      </c>
      <c r="F345" s="207" t="s">
        <v>2094</v>
      </c>
      <c r="G345" s="208" t="s">
        <v>1769</v>
      </c>
      <c r="H345" s="209">
        <v>300</v>
      </c>
      <c r="I345" s="210"/>
      <c r="J345" s="211">
        <f>ROUND(I345*H345,2)</f>
        <v>0</v>
      </c>
      <c r="K345" s="207" t="s">
        <v>19</v>
      </c>
      <c r="L345" s="45"/>
      <c r="M345" s="212" t="s">
        <v>19</v>
      </c>
      <c r="N345" s="213" t="s">
        <v>40</v>
      </c>
      <c r="O345" s="85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500</v>
      </c>
      <c r="AT345" s="216" t="s">
        <v>144</v>
      </c>
      <c r="AU345" s="216" t="s">
        <v>79</v>
      </c>
      <c r="AY345" s="18" t="s">
        <v>142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77</v>
      </c>
      <c r="BK345" s="217">
        <f>ROUND(I345*H345,2)</f>
        <v>0</v>
      </c>
      <c r="BL345" s="18" t="s">
        <v>500</v>
      </c>
      <c r="BM345" s="216" t="s">
        <v>2095</v>
      </c>
    </row>
    <row r="346" s="13" customFormat="1">
      <c r="A346" s="13"/>
      <c r="B346" s="218"/>
      <c r="C346" s="219"/>
      <c r="D346" s="220" t="s">
        <v>151</v>
      </c>
      <c r="E346" s="221" t="s">
        <v>19</v>
      </c>
      <c r="F346" s="222" t="s">
        <v>2096</v>
      </c>
      <c r="G346" s="219"/>
      <c r="H346" s="223">
        <v>300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29" t="s">
        <v>151</v>
      </c>
      <c r="AU346" s="229" t="s">
        <v>79</v>
      </c>
      <c r="AV346" s="13" t="s">
        <v>79</v>
      </c>
      <c r="AW346" s="13" t="s">
        <v>31</v>
      </c>
      <c r="AX346" s="13" t="s">
        <v>77</v>
      </c>
      <c r="AY346" s="229" t="s">
        <v>142</v>
      </c>
    </row>
    <row r="347" s="12" customFormat="1" ht="22.8" customHeight="1">
      <c r="A347" s="12"/>
      <c r="B347" s="189"/>
      <c r="C347" s="190"/>
      <c r="D347" s="191" t="s">
        <v>68</v>
      </c>
      <c r="E347" s="203" t="s">
        <v>987</v>
      </c>
      <c r="F347" s="203" t="s">
        <v>988</v>
      </c>
      <c r="G347" s="190"/>
      <c r="H347" s="190"/>
      <c r="I347" s="193"/>
      <c r="J347" s="204">
        <f>BK347</f>
        <v>0</v>
      </c>
      <c r="K347" s="190"/>
      <c r="L347" s="195"/>
      <c r="M347" s="196"/>
      <c r="N347" s="197"/>
      <c r="O347" s="197"/>
      <c r="P347" s="198">
        <f>SUM(P348:P353)</f>
        <v>0</v>
      </c>
      <c r="Q347" s="197"/>
      <c r="R347" s="198">
        <f>SUM(R348:R353)</f>
        <v>0.1629584</v>
      </c>
      <c r="S347" s="197"/>
      <c r="T347" s="199">
        <f>SUM(T348:T353)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0" t="s">
        <v>79</v>
      </c>
      <c r="AT347" s="201" t="s">
        <v>68</v>
      </c>
      <c r="AU347" s="201" t="s">
        <v>77</v>
      </c>
      <c r="AY347" s="200" t="s">
        <v>142</v>
      </c>
      <c r="BK347" s="202">
        <f>SUM(BK348:BK353)</f>
        <v>0</v>
      </c>
    </row>
    <row r="348" s="2" customFormat="1" ht="16.5" customHeight="1">
      <c r="A348" s="39"/>
      <c r="B348" s="40"/>
      <c r="C348" s="205" t="s">
        <v>647</v>
      </c>
      <c r="D348" s="205" t="s">
        <v>144</v>
      </c>
      <c r="E348" s="206" t="s">
        <v>2097</v>
      </c>
      <c r="F348" s="207" t="s">
        <v>2098</v>
      </c>
      <c r="G348" s="208" t="s">
        <v>147</v>
      </c>
      <c r="H348" s="209">
        <v>509.245</v>
      </c>
      <c r="I348" s="210"/>
      <c r="J348" s="211">
        <f>ROUND(I348*H348,2)</f>
        <v>0</v>
      </c>
      <c r="K348" s="207" t="s">
        <v>148</v>
      </c>
      <c r="L348" s="45"/>
      <c r="M348" s="212" t="s">
        <v>19</v>
      </c>
      <c r="N348" s="213" t="s">
        <v>40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246</v>
      </c>
      <c r="AT348" s="216" t="s">
        <v>144</v>
      </c>
      <c r="AU348" s="216" t="s">
        <v>79</v>
      </c>
      <c r="AY348" s="18" t="s">
        <v>142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77</v>
      </c>
      <c r="BK348" s="217">
        <f>ROUND(I348*H348,2)</f>
        <v>0</v>
      </c>
      <c r="BL348" s="18" t="s">
        <v>246</v>
      </c>
      <c r="BM348" s="216" t="s">
        <v>2099</v>
      </c>
    </row>
    <row r="349" s="13" customFormat="1">
      <c r="A349" s="13"/>
      <c r="B349" s="218"/>
      <c r="C349" s="219"/>
      <c r="D349" s="220" t="s">
        <v>151</v>
      </c>
      <c r="E349" s="221" t="s">
        <v>19</v>
      </c>
      <c r="F349" s="222" t="s">
        <v>2100</v>
      </c>
      <c r="G349" s="219"/>
      <c r="H349" s="223">
        <v>509.245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9" t="s">
        <v>151</v>
      </c>
      <c r="AU349" s="229" t="s">
        <v>79</v>
      </c>
      <c r="AV349" s="13" t="s">
        <v>79</v>
      </c>
      <c r="AW349" s="13" t="s">
        <v>31</v>
      </c>
      <c r="AX349" s="13" t="s">
        <v>77</v>
      </c>
      <c r="AY349" s="229" t="s">
        <v>142</v>
      </c>
    </row>
    <row r="350" s="2" customFormat="1" ht="16.5" customHeight="1">
      <c r="A350" s="39"/>
      <c r="B350" s="40"/>
      <c r="C350" s="205" t="s">
        <v>652</v>
      </c>
      <c r="D350" s="205" t="s">
        <v>144</v>
      </c>
      <c r="E350" s="206" t="s">
        <v>2101</v>
      </c>
      <c r="F350" s="207" t="s">
        <v>2102</v>
      </c>
      <c r="G350" s="208" t="s">
        <v>147</v>
      </c>
      <c r="H350" s="209">
        <v>509.245</v>
      </c>
      <c r="I350" s="210"/>
      <c r="J350" s="211">
        <f>ROUND(I350*H350,2)</f>
        <v>0</v>
      </c>
      <c r="K350" s="207" t="s">
        <v>148</v>
      </c>
      <c r="L350" s="45"/>
      <c r="M350" s="212" t="s">
        <v>19</v>
      </c>
      <c r="N350" s="213" t="s">
        <v>40</v>
      </c>
      <c r="O350" s="85"/>
      <c r="P350" s="214">
        <f>O350*H350</f>
        <v>0</v>
      </c>
      <c r="Q350" s="214">
        <v>0.00016000000000000001</v>
      </c>
      <c r="R350" s="214">
        <f>Q350*H350</f>
        <v>0.081479200000000002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246</v>
      </c>
      <c r="AT350" s="216" t="s">
        <v>144</v>
      </c>
      <c r="AU350" s="216" t="s">
        <v>79</v>
      </c>
      <c r="AY350" s="18" t="s">
        <v>142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77</v>
      </c>
      <c r="BK350" s="217">
        <f>ROUND(I350*H350,2)</f>
        <v>0</v>
      </c>
      <c r="BL350" s="18" t="s">
        <v>246</v>
      </c>
      <c r="BM350" s="216" t="s">
        <v>2103</v>
      </c>
    </row>
    <row r="351" s="13" customFormat="1">
      <c r="A351" s="13"/>
      <c r="B351" s="218"/>
      <c r="C351" s="219"/>
      <c r="D351" s="220" t="s">
        <v>151</v>
      </c>
      <c r="E351" s="221" t="s">
        <v>19</v>
      </c>
      <c r="F351" s="222" t="s">
        <v>2104</v>
      </c>
      <c r="G351" s="219"/>
      <c r="H351" s="223">
        <v>509.245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9" t="s">
        <v>151</v>
      </c>
      <c r="AU351" s="229" t="s">
        <v>79</v>
      </c>
      <c r="AV351" s="13" t="s">
        <v>79</v>
      </c>
      <c r="AW351" s="13" t="s">
        <v>31</v>
      </c>
      <c r="AX351" s="13" t="s">
        <v>77</v>
      </c>
      <c r="AY351" s="229" t="s">
        <v>142</v>
      </c>
    </row>
    <row r="352" s="2" customFormat="1" ht="16.5" customHeight="1">
      <c r="A352" s="39"/>
      <c r="B352" s="40"/>
      <c r="C352" s="205" t="s">
        <v>662</v>
      </c>
      <c r="D352" s="205" t="s">
        <v>144</v>
      </c>
      <c r="E352" s="206" t="s">
        <v>2105</v>
      </c>
      <c r="F352" s="207" t="s">
        <v>2106</v>
      </c>
      <c r="G352" s="208" t="s">
        <v>147</v>
      </c>
      <c r="H352" s="209">
        <v>1018.49</v>
      </c>
      <c r="I352" s="210"/>
      <c r="J352" s="211">
        <f>ROUND(I352*H352,2)</f>
        <v>0</v>
      </c>
      <c r="K352" s="207" t="s">
        <v>148</v>
      </c>
      <c r="L352" s="45"/>
      <c r="M352" s="212" t="s">
        <v>19</v>
      </c>
      <c r="N352" s="213" t="s">
        <v>40</v>
      </c>
      <c r="O352" s="85"/>
      <c r="P352" s="214">
        <f>O352*H352</f>
        <v>0</v>
      </c>
      <c r="Q352" s="214">
        <v>8.0000000000000007E-05</v>
      </c>
      <c r="R352" s="214">
        <f>Q352*H352</f>
        <v>0.081479200000000002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246</v>
      </c>
      <c r="AT352" s="216" t="s">
        <v>144</v>
      </c>
      <c r="AU352" s="216" t="s">
        <v>79</v>
      </c>
      <c r="AY352" s="18" t="s">
        <v>142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77</v>
      </c>
      <c r="BK352" s="217">
        <f>ROUND(I352*H352,2)</f>
        <v>0</v>
      </c>
      <c r="BL352" s="18" t="s">
        <v>246</v>
      </c>
      <c r="BM352" s="216" t="s">
        <v>2107</v>
      </c>
    </row>
    <row r="353" s="13" customFormat="1">
      <c r="A353" s="13"/>
      <c r="B353" s="218"/>
      <c r="C353" s="219"/>
      <c r="D353" s="220" t="s">
        <v>151</v>
      </c>
      <c r="E353" s="221" t="s">
        <v>19</v>
      </c>
      <c r="F353" s="222" t="s">
        <v>2108</v>
      </c>
      <c r="G353" s="219"/>
      <c r="H353" s="223">
        <v>1018.49</v>
      </c>
      <c r="I353" s="224"/>
      <c r="J353" s="219"/>
      <c r="K353" s="219"/>
      <c r="L353" s="225"/>
      <c r="M353" s="226"/>
      <c r="N353" s="227"/>
      <c r="O353" s="227"/>
      <c r="P353" s="227"/>
      <c r="Q353" s="227"/>
      <c r="R353" s="227"/>
      <c r="S353" s="227"/>
      <c r="T353" s="22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9" t="s">
        <v>151</v>
      </c>
      <c r="AU353" s="229" t="s">
        <v>79</v>
      </c>
      <c r="AV353" s="13" t="s">
        <v>79</v>
      </c>
      <c r="AW353" s="13" t="s">
        <v>31</v>
      </c>
      <c r="AX353" s="13" t="s">
        <v>77</v>
      </c>
      <c r="AY353" s="229" t="s">
        <v>142</v>
      </c>
    </row>
    <row r="354" s="12" customFormat="1" ht="25.92" customHeight="1">
      <c r="A354" s="12"/>
      <c r="B354" s="189"/>
      <c r="C354" s="190"/>
      <c r="D354" s="191" t="s">
        <v>68</v>
      </c>
      <c r="E354" s="192" t="s">
        <v>223</v>
      </c>
      <c r="F354" s="192" t="s">
        <v>1133</v>
      </c>
      <c r="G354" s="190"/>
      <c r="H354" s="190"/>
      <c r="I354" s="193"/>
      <c r="J354" s="194">
        <f>BK354</f>
        <v>0</v>
      </c>
      <c r="K354" s="190"/>
      <c r="L354" s="195"/>
      <c r="M354" s="196"/>
      <c r="N354" s="197"/>
      <c r="O354" s="197"/>
      <c r="P354" s="198">
        <f>P355</f>
        <v>0</v>
      </c>
      <c r="Q354" s="197"/>
      <c r="R354" s="198">
        <f>R355</f>
        <v>19.25</v>
      </c>
      <c r="S354" s="197"/>
      <c r="T354" s="199">
        <f>T355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0" t="s">
        <v>167</v>
      </c>
      <c r="AT354" s="201" t="s">
        <v>68</v>
      </c>
      <c r="AU354" s="201" t="s">
        <v>69</v>
      </c>
      <c r="AY354" s="200" t="s">
        <v>142</v>
      </c>
      <c r="BK354" s="202">
        <f>BK355</f>
        <v>0</v>
      </c>
    </row>
    <row r="355" s="12" customFormat="1" ht="22.8" customHeight="1">
      <c r="A355" s="12"/>
      <c r="B355" s="189"/>
      <c r="C355" s="190"/>
      <c r="D355" s="191" t="s">
        <v>68</v>
      </c>
      <c r="E355" s="203" t="s">
        <v>2109</v>
      </c>
      <c r="F355" s="203" t="s">
        <v>2110</v>
      </c>
      <c r="G355" s="190"/>
      <c r="H355" s="190"/>
      <c r="I355" s="193"/>
      <c r="J355" s="204">
        <f>BK355</f>
        <v>0</v>
      </c>
      <c r="K355" s="190"/>
      <c r="L355" s="195"/>
      <c r="M355" s="196"/>
      <c r="N355" s="197"/>
      <c r="O355" s="197"/>
      <c r="P355" s="198">
        <f>SUM(P356:P358)</f>
        <v>0</v>
      </c>
      <c r="Q355" s="197"/>
      <c r="R355" s="198">
        <f>SUM(R356:R358)</f>
        <v>19.25</v>
      </c>
      <c r="S355" s="197"/>
      <c r="T355" s="199">
        <f>SUM(T356:T358)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0" t="s">
        <v>167</v>
      </c>
      <c r="AT355" s="201" t="s">
        <v>68</v>
      </c>
      <c r="AU355" s="201" t="s">
        <v>77</v>
      </c>
      <c r="AY355" s="200" t="s">
        <v>142</v>
      </c>
      <c r="BK355" s="202">
        <f>SUM(BK356:BK358)</f>
        <v>0</v>
      </c>
    </row>
    <row r="356" s="2" customFormat="1">
      <c r="A356" s="39"/>
      <c r="B356" s="40"/>
      <c r="C356" s="205" t="s">
        <v>668</v>
      </c>
      <c r="D356" s="205" t="s">
        <v>144</v>
      </c>
      <c r="E356" s="206" t="s">
        <v>2111</v>
      </c>
      <c r="F356" s="207" t="s">
        <v>2112</v>
      </c>
      <c r="G356" s="208" t="s">
        <v>249</v>
      </c>
      <c r="H356" s="209">
        <v>2500</v>
      </c>
      <c r="I356" s="210"/>
      <c r="J356" s="211">
        <f>ROUND(I356*H356,2)</f>
        <v>0</v>
      </c>
      <c r="K356" s="207" t="s">
        <v>148</v>
      </c>
      <c r="L356" s="45"/>
      <c r="M356" s="212" t="s">
        <v>19</v>
      </c>
      <c r="N356" s="213" t="s">
        <v>40</v>
      </c>
      <c r="O356" s="85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500</v>
      </c>
      <c r="AT356" s="216" t="s">
        <v>144</v>
      </c>
      <c r="AU356" s="216" t="s">
        <v>79</v>
      </c>
      <c r="AY356" s="18" t="s">
        <v>142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77</v>
      </c>
      <c r="BK356" s="217">
        <f>ROUND(I356*H356,2)</f>
        <v>0</v>
      </c>
      <c r="BL356" s="18" t="s">
        <v>500</v>
      </c>
      <c r="BM356" s="216" t="s">
        <v>2113</v>
      </c>
    </row>
    <row r="357" s="2" customFormat="1" ht="16.5" customHeight="1">
      <c r="A357" s="39"/>
      <c r="B357" s="40"/>
      <c r="C357" s="241" t="s">
        <v>676</v>
      </c>
      <c r="D357" s="241" t="s">
        <v>223</v>
      </c>
      <c r="E357" s="242" t="s">
        <v>2114</v>
      </c>
      <c r="F357" s="243" t="s">
        <v>2115</v>
      </c>
      <c r="G357" s="244" t="s">
        <v>19</v>
      </c>
      <c r="H357" s="245">
        <v>2500</v>
      </c>
      <c r="I357" s="246"/>
      <c r="J357" s="247">
        <f>ROUND(I357*H357,2)</f>
        <v>0</v>
      </c>
      <c r="K357" s="243" t="s">
        <v>19</v>
      </c>
      <c r="L357" s="248"/>
      <c r="M357" s="249" t="s">
        <v>19</v>
      </c>
      <c r="N357" s="250" t="s">
        <v>40</v>
      </c>
      <c r="O357" s="85"/>
      <c r="P357" s="214">
        <f>O357*H357</f>
        <v>0</v>
      </c>
      <c r="Q357" s="214">
        <v>0.0077000000000000002</v>
      </c>
      <c r="R357" s="214">
        <f>Q357*H357</f>
        <v>19.25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2116</v>
      </c>
      <c r="AT357" s="216" t="s">
        <v>223</v>
      </c>
      <c r="AU357" s="216" t="s">
        <v>79</v>
      </c>
      <c r="AY357" s="18" t="s">
        <v>142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77</v>
      </c>
      <c r="BK357" s="217">
        <f>ROUND(I357*H357,2)</f>
        <v>0</v>
      </c>
      <c r="BL357" s="18" t="s">
        <v>500</v>
      </c>
      <c r="BM357" s="216" t="s">
        <v>2117</v>
      </c>
    </row>
    <row r="358" s="13" customFormat="1">
      <c r="A358" s="13"/>
      <c r="B358" s="218"/>
      <c r="C358" s="219"/>
      <c r="D358" s="220" t="s">
        <v>151</v>
      </c>
      <c r="E358" s="221" t="s">
        <v>19</v>
      </c>
      <c r="F358" s="222" t="s">
        <v>2118</v>
      </c>
      <c r="G358" s="219"/>
      <c r="H358" s="223">
        <v>2500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9" t="s">
        <v>151</v>
      </c>
      <c r="AU358" s="229" t="s">
        <v>79</v>
      </c>
      <c r="AV358" s="13" t="s">
        <v>79</v>
      </c>
      <c r="AW358" s="13" t="s">
        <v>31</v>
      </c>
      <c r="AX358" s="13" t="s">
        <v>77</v>
      </c>
      <c r="AY358" s="229" t="s">
        <v>142</v>
      </c>
    </row>
    <row r="359" s="12" customFormat="1" ht="25.92" customHeight="1">
      <c r="A359" s="12"/>
      <c r="B359" s="189"/>
      <c r="C359" s="190"/>
      <c r="D359" s="191" t="s">
        <v>68</v>
      </c>
      <c r="E359" s="192" t="s">
        <v>95</v>
      </c>
      <c r="F359" s="192" t="s">
        <v>96</v>
      </c>
      <c r="G359" s="190"/>
      <c r="H359" s="190"/>
      <c r="I359" s="193"/>
      <c r="J359" s="194">
        <f>BK359</f>
        <v>0</v>
      </c>
      <c r="K359" s="190"/>
      <c r="L359" s="195"/>
      <c r="M359" s="196"/>
      <c r="N359" s="197"/>
      <c r="O359" s="197"/>
      <c r="P359" s="198">
        <f>P360</f>
        <v>0</v>
      </c>
      <c r="Q359" s="197"/>
      <c r="R359" s="198">
        <f>R360</f>
        <v>0</v>
      </c>
      <c r="S359" s="197"/>
      <c r="T359" s="199">
        <f>T360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0" t="s">
        <v>180</v>
      </c>
      <c r="AT359" s="201" t="s">
        <v>68</v>
      </c>
      <c r="AU359" s="201" t="s">
        <v>69</v>
      </c>
      <c r="AY359" s="200" t="s">
        <v>142</v>
      </c>
      <c r="BK359" s="202">
        <f>BK360</f>
        <v>0</v>
      </c>
    </row>
    <row r="360" s="12" customFormat="1" ht="22.8" customHeight="1">
      <c r="A360" s="12"/>
      <c r="B360" s="189"/>
      <c r="C360" s="190"/>
      <c r="D360" s="191" t="s">
        <v>68</v>
      </c>
      <c r="E360" s="203" t="s">
        <v>2119</v>
      </c>
      <c r="F360" s="203" t="s">
        <v>2120</v>
      </c>
      <c r="G360" s="190"/>
      <c r="H360" s="190"/>
      <c r="I360" s="193"/>
      <c r="J360" s="204">
        <f>BK360</f>
        <v>0</v>
      </c>
      <c r="K360" s="190"/>
      <c r="L360" s="195"/>
      <c r="M360" s="196"/>
      <c r="N360" s="197"/>
      <c r="O360" s="197"/>
      <c r="P360" s="198">
        <f>SUM(P361:P368)</f>
        <v>0</v>
      </c>
      <c r="Q360" s="197"/>
      <c r="R360" s="198">
        <f>SUM(R361:R368)</f>
        <v>0</v>
      </c>
      <c r="S360" s="197"/>
      <c r="T360" s="199">
        <f>SUM(T361:T368)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0" t="s">
        <v>180</v>
      </c>
      <c r="AT360" s="201" t="s">
        <v>68</v>
      </c>
      <c r="AU360" s="201" t="s">
        <v>77</v>
      </c>
      <c r="AY360" s="200" t="s">
        <v>142</v>
      </c>
      <c r="BK360" s="202">
        <f>SUM(BK361:BK368)</f>
        <v>0</v>
      </c>
    </row>
    <row r="361" s="2" customFormat="1" ht="16.5" customHeight="1">
      <c r="A361" s="39"/>
      <c r="B361" s="40"/>
      <c r="C361" s="205" t="s">
        <v>682</v>
      </c>
      <c r="D361" s="205" t="s">
        <v>144</v>
      </c>
      <c r="E361" s="206" t="s">
        <v>2121</v>
      </c>
      <c r="F361" s="207" t="s">
        <v>2122</v>
      </c>
      <c r="G361" s="208" t="s">
        <v>381</v>
      </c>
      <c r="H361" s="209">
        <v>1</v>
      </c>
      <c r="I361" s="210"/>
      <c r="J361" s="211">
        <f>ROUND(I361*H361,2)</f>
        <v>0</v>
      </c>
      <c r="K361" s="207" t="s">
        <v>148</v>
      </c>
      <c r="L361" s="45"/>
      <c r="M361" s="212" t="s">
        <v>19</v>
      </c>
      <c r="N361" s="213" t="s">
        <v>40</v>
      </c>
      <c r="O361" s="85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2123</v>
      </c>
      <c r="AT361" s="216" t="s">
        <v>144</v>
      </c>
      <c r="AU361" s="216" t="s">
        <v>79</v>
      </c>
      <c r="AY361" s="18" t="s">
        <v>142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77</v>
      </c>
      <c r="BK361" s="217">
        <f>ROUND(I361*H361,2)</f>
        <v>0</v>
      </c>
      <c r="BL361" s="18" t="s">
        <v>2123</v>
      </c>
      <c r="BM361" s="216" t="s">
        <v>2124</v>
      </c>
    </row>
    <row r="362" s="13" customFormat="1">
      <c r="A362" s="13"/>
      <c r="B362" s="218"/>
      <c r="C362" s="219"/>
      <c r="D362" s="220" t="s">
        <v>151</v>
      </c>
      <c r="E362" s="221" t="s">
        <v>19</v>
      </c>
      <c r="F362" s="222" t="s">
        <v>2125</v>
      </c>
      <c r="G362" s="219"/>
      <c r="H362" s="223">
        <v>1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9" t="s">
        <v>151</v>
      </c>
      <c r="AU362" s="229" t="s">
        <v>79</v>
      </c>
      <c r="AV362" s="13" t="s">
        <v>79</v>
      </c>
      <c r="AW362" s="13" t="s">
        <v>31</v>
      </c>
      <c r="AX362" s="13" t="s">
        <v>77</v>
      </c>
      <c r="AY362" s="229" t="s">
        <v>142</v>
      </c>
    </row>
    <row r="363" s="2" customFormat="1" ht="16.5" customHeight="1">
      <c r="A363" s="39"/>
      <c r="B363" s="40"/>
      <c r="C363" s="241" t="s">
        <v>997</v>
      </c>
      <c r="D363" s="241" t="s">
        <v>223</v>
      </c>
      <c r="E363" s="242" t="s">
        <v>2126</v>
      </c>
      <c r="F363" s="243" t="s">
        <v>2127</v>
      </c>
      <c r="G363" s="244" t="s">
        <v>1689</v>
      </c>
      <c r="H363" s="245">
        <v>240</v>
      </c>
      <c r="I363" s="246"/>
      <c r="J363" s="247">
        <f>ROUND(I363*H363,2)</f>
        <v>0</v>
      </c>
      <c r="K363" s="243" t="s">
        <v>19</v>
      </c>
      <c r="L363" s="248"/>
      <c r="M363" s="249" t="s">
        <v>19</v>
      </c>
      <c r="N363" s="250" t="s">
        <v>40</v>
      </c>
      <c r="O363" s="85"/>
      <c r="P363" s="214">
        <f>O363*H363</f>
        <v>0</v>
      </c>
      <c r="Q363" s="214">
        <v>0</v>
      </c>
      <c r="R363" s="214">
        <f>Q363*H363</f>
        <v>0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2123</v>
      </c>
      <c r="AT363" s="216" t="s">
        <v>223</v>
      </c>
      <c r="AU363" s="216" t="s">
        <v>79</v>
      </c>
      <c r="AY363" s="18" t="s">
        <v>142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77</v>
      </c>
      <c r="BK363" s="217">
        <f>ROUND(I363*H363,2)</f>
        <v>0</v>
      </c>
      <c r="BL363" s="18" t="s">
        <v>2123</v>
      </c>
      <c r="BM363" s="216" t="s">
        <v>2128</v>
      </c>
    </row>
    <row r="364" s="2" customFormat="1">
      <c r="A364" s="39"/>
      <c r="B364" s="40"/>
      <c r="C364" s="41"/>
      <c r="D364" s="220" t="s">
        <v>459</v>
      </c>
      <c r="E364" s="41"/>
      <c r="F364" s="261" t="s">
        <v>2129</v>
      </c>
      <c r="G364" s="41"/>
      <c r="H364" s="41"/>
      <c r="I364" s="262"/>
      <c r="J364" s="41"/>
      <c r="K364" s="41"/>
      <c r="L364" s="45"/>
      <c r="M364" s="263"/>
      <c r="N364" s="264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459</v>
      </c>
      <c r="AU364" s="18" t="s">
        <v>79</v>
      </c>
    </row>
    <row r="365" s="13" customFormat="1">
      <c r="A365" s="13"/>
      <c r="B365" s="218"/>
      <c r="C365" s="219"/>
      <c r="D365" s="220" t="s">
        <v>151</v>
      </c>
      <c r="E365" s="221" t="s">
        <v>19</v>
      </c>
      <c r="F365" s="222" t="s">
        <v>2130</v>
      </c>
      <c r="G365" s="219"/>
      <c r="H365" s="223">
        <v>240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9" t="s">
        <v>151</v>
      </c>
      <c r="AU365" s="229" t="s">
        <v>79</v>
      </c>
      <c r="AV365" s="13" t="s">
        <v>79</v>
      </c>
      <c r="AW365" s="13" t="s">
        <v>31</v>
      </c>
      <c r="AX365" s="13" t="s">
        <v>77</v>
      </c>
      <c r="AY365" s="229" t="s">
        <v>142</v>
      </c>
    </row>
    <row r="366" s="2" customFormat="1" ht="21.75" customHeight="1">
      <c r="A366" s="39"/>
      <c r="B366" s="40"/>
      <c r="C366" s="241" t="s">
        <v>2131</v>
      </c>
      <c r="D366" s="241" t="s">
        <v>223</v>
      </c>
      <c r="E366" s="242" t="s">
        <v>2132</v>
      </c>
      <c r="F366" s="243" t="s">
        <v>2133</v>
      </c>
      <c r="G366" s="244" t="s">
        <v>1477</v>
      </c>
      <c r="H366" s="245">
        <v>1</v>
      </c>
      <c r="I366" s="246"/>
      <c r="J366" s="247">
        <f>ROUND(I366*H366,2)</f>
        <v>0</v>
      </c>
      <c r="K366" s="243" t="s">
        <v>19</v>
      </c>
      <c r="L366" s="248"/>
      <c r="M366" s="249" t="s">
        <v>19</v>
      </c>
      <c r="N366" s="250" t="s">
        <v>40</v>
      </c>
      <c r="O366" s="85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2123</v>
      </c>
      <c r="AT366" s="216" t="s">
        <v>223</v>
      </c>
      <c r="AU366" s="216" t="s">
        <v>79</v>
      </c>
      <c r="AY366" s="18" t="s">
        <v>142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77</v>
      </c>
      <c r="BK366" s="217">
        <f>ROUND(I366*H366,2)</f>
        <v>0</v>
      </c>
      <c r="BL366" s="18" t="s">
        <v>2123</v>
      </c>
      <c r="BM366" s="216" t="s">
        <v>2134</v>
      </c>
    </row>
    <row r="367" s="2" customFormat="1">
      <c r="A367" s="39"/>
      <c r="B367" s="40"/>
      <c r="C367" s="41"/>
      <c r="D367" s="220" t="s">
        <v>459</v>
      </c>
      <c r="E367" s="41"/>
      <c r="F367" s="261" t="s">
        <v>2135</v>
      </c>
      <c r="G367" s="41"/>
      <c r="H367" s="41"/>
      <c r="I367" s="262"/>
      <c r="J367" s="41"/>
      <c r="K367" s="41"/>
      <c r="L367" s="45"/>
      <c r="M367" s="263"/>
      <c r="N367" s="264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459</v>
      </c>
      <c r="AU367" s="18" t="s">
        <v>79</v>
      </c>
    </row>
    <row r="368" s="13" customFormat="1">
      <c r="A368" s="13"/>
      <c r="B368" s="218"/>
      <c r="C368" s="219"/>
      <c r="D368" s="220" t="s">
        <v>151</v>
      </c>
      <c r="E368" s="221" t="s">
        <v>19</v>
      </c>
      <c r="F368" s="222" t="s">
        <v>2136</v>
      </c>
      <c r="G368" s="219"/>
      <c r="H368" s="223">
        <v>1</v>
      </c>
      <c r="I368" s="224"/>
      <c r="J368" s="219"/>
      <c r="K368" s="219"/>
      <c r="L368" s="225"/>
      <c r="M368" s="275"/>
      <c r="N368" s="276"/>
      <c r="O368" s="276"/>
      <c r="P368" s="276"/>
      <c r="Q368" s="276"/>
      <c r="R368" s="276"/>
      <c r="S368" s="276"/>
      <c r="T368" s="27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9" t="s">
        <v>151</v>
      </c>
      <c r="AU368" s="229" t="s">
        <v>79</v>
      </c>
      <c r="AV368" s="13" t="s">
        <v>79</v>
      </c>
      <c r="AW368" s="13" t="s">
        <v>31</v>
      </c>
      <c r="AX368" s="13" t="s">
        <v>77</v>
      </c>
      <c r="AY368" s="229" t="s">
        <v>142</v>
      </c>
    </row>
    <row r="369" s="2" customFormat="1" ht="6.96" customHeight="1">
      <c r="A369" s="39"/>
      <c r="B369" s="60"/>
      <c r="C369" s="61"/>
      <c r="D369" s="61"/>
      <c r="E369" s="61"/>
      <c r="F369" s="61"/>
      <c r="G369" s="61"/>
      <c r="H369" s="61"/>
      <c r="I369" s="61"/>
      <c r="J369" s="61"/>
      <c r="K369" s="61"/>
      <c r="L369" s="45"/>
      <c r="M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</sheetData>
  <sheetProtection sheet="1" autoFilter="0" formatColumns="0" formatRows="0" objects="1" scenarios="1" spinCount="100000" saltValue="MQ6BbVCHCck3vdFG/VFKivJyQy2HCa7B+RPAG07c4f656o0C9OckUEp9LrMgM5ZbyiBXGXK0SC8yx06BB0G5EA==" hashValue="6cXofcea+NTq7sQJ4lS3ExUxeco+5Rk3QUM9gFp+wFL6/9I2Rs1XNUEQ2Vvr2VlVPP2KuFrFJpF0g3YTumC1fw==" algorithmName="SHA-512" password="CC35"/>
  <autoFilter ref="C94:K368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98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VH uzel Vnorovy - křížení Baťova kanálu s Moravou_UPRAVA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1667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101</v>
      </c>
      <c r="G12" s="39"/>
      <c r="H12" s="39"/>
      <c r="I12" s="133" t="s">
        <v>23</v>
      </c>
      <c r="J12" s="138" t="str">
        <f>'Rekapitulace stavby'!AN8</f>
        <v>16. 3. 2021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ROUND((SUM(BE81:BE120)),  2)</f>
        <v>0</v>
      </c>
      <c r="G33" s="39"/>
      <c r="H33" s="39"/>
      <c r="I33" s="149">
        <v>0.20999999999999999</v>
      </c>
      <c r="J33" s="148">
        <f>ROUND(((SUM(BE81:BE120))*I33),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ROUND((SUM(BF81:BF120)),  2)</f>
        <v>0</v>
      </c>
      <c r="G34" s="39"/>
      <c r="H34" s="39"/>
      <c r="I34" s="149">
        <v>0.14999999999999999</v>
      </c>
      <c r="J34" s="148">
        <f>ROUND(((SUM(BF81:BF120))*I34),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ROUND((SUM(BG81:BG120)),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ROUND((SUM(BH81:BH120)),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ROUND((SUM(BI81:BI120)),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VH uzel Vnorovy - křížení Baťova kanálu s Moravou_UPRAVA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Vnorovy</v>
      </c>
      <c r="G52" s="41"/>
      <c r="H52" s="41"/>
      <c r="I52" s="33" t="s">
        <v>23</v>
      </c>
      <c r="J52" s="73" t="str">
        <f>IF(J12="","",J12)</f>
        <v>16. 3. 2021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103</v>
      </c>
      <c r="D57" s="163"/>
      <c r="E57" s="163"/>
      <c r="F57" s="163"/>
      <c r="G57" s="163"/>
      <c r="H57" s="163"/>
      <c r="I57" s="163"/>
      <c r="J57" s="164" t="s">
        <v>104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105</v>
      </c>
    </row>
    <row r="60" s="9" customFormat="1" ht="24.96" customHeight="1">
      <c r="A60" s="9"/>
      <c r="B60" s="166"/>
      <c r="C60" s="167"/>
      <c r="D60" s="168" t="s">
        <v>1667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1668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127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VH uzel Vnorovy - křížení Baťova kanálu s Moravou_UPRAVA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99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VRN - Vedlejší rozpočtové náklady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Vnorovy</v>
      </c>
      <c r="G75" s="41"/>
      <c r="H75" s="41"/>
      <c r="I75" s="33" t="s">
        <v>23</v>
      </c>
      <c r="J75" s="73" t="str">
        <f>IF(J12="","",J12)</f>
        <v>16. 3. 2021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 xml:space="preserve"> </v>
      </c>
      <c r="G77" s="41"/>
      <c r="H77" s="41"/>
      <c r="I77" s="33" t="s">
        <v>30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28</v>
      </c>
      <c r="D78" s="41"/>
      <c r="E78" s="41"/>
      <c r="F78" s="28" t="str">
        <f>IF(E18="","",E18)</f>
        <v>Vyplň údaj</v>
      </c>
      <c r="G78" s="41"/>
      <c r="H78" s="41"/>
      <c r="I78" s="33" t="s">
        <v>32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128</v>
      </c>
      <c r="D80" s="181" t="s">
        <v>54</v>
      </c>
      <c r="E80" s="181" t="s">
        <v>50</v>
      </c>
      <c r="F80" s="181" t="s">
        <v>51</v>
      </c>
      <c r="G80" s="181" t="s">
        <v>129</v>
      </c>
      <c r="H80" s="181" t="s">
        <v>130</v>
      </c>
      <c r="I80" s="181" t="s">
        <v>131</v>
      </c>
      <c r="J80" s="181" t="s">
        <v>104</v>
      </c>
      <c r="K80" s="182" t="s">
        <v>132</v>
      </c>
      <c r="L80" s="183"/>
      <c r="M80" s="93" t="s">
        <v>19</v>
      </c>
      <c r="N80" s="94" t="s">
        <v>39</v>
      </c>
      <c r="O80" s="94" t="s">
        <v>133</v>
      </c>
      <c r="P80" s="94" t="s">
        <v>134</v>
      </c>
      <c r="Q80" s="94" t="s">
        <v>135</v>
      </c>
      <c r="R80" s="94" t="s">
        <v>136</v>
      </c>
      <c r="S80" s="94" t="s">
        <v>137</v>
      </c>
      <c r="T80" s="95" t="s">
        <v>138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139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68</v>
      </c>
      <c r="AU81" s="18" t="s">
        <v>105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68</v>
      </c>
      <c r="E82" s="192" t="s">
        <v>95</v>
      </c>
      <c r="F82" s="192" t="s">
        <v>96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180</v>
      </c>
      <c r="AT82" s="201" t="s">
        <v>68</v>
      </c>
      <c r="AU82" s="201" t="s">
        <v>69</v>
      </c>
      <c r="AY82" s="200" t="s">
        <v>142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68</v>
      </c>
      <c r="E83" s="203" t="s">
        <v>2119</v>
      </c>
      <c r="F83" s="203" t="s">
        <v>2120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SUM(P84:P120)</f>
        <v>0</v>
      </c>
      <c r="Q83" s="197"/>
      <c r="R83" s="198">
        <f>SUM(R84:R120)</f>
        <v>0</v>
      </c>
      <c r="S83" s="197"/>
      <c r="T83" s="199">
        <f>SUM(T84:T120)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180</v>
      </c>
      <c r="AT83" s="201" t="s">
        <v>68</v>
      </c>
      <c r="AU83" s="201" t="s">
        <v>77</v>
      </c>
      <c r="AY83" s="200" t="s">
        <v>142</v>
      </c>
      <c r="BK83" s="202">
        <f>SUM(BK84:BK120)</f>
        <v>0</v>
      </c>
    </row>
    <row r="84" s="2" customFormat="1" ht="16.5" customHeight="1">
      <c r="A84" s="39"/>
      <c r="B84" s="40"/>
      <c r="C84" s="205" t="s">
        <v>77</v>
      </c>
      <c r="D84" s="205" t="s">
        <v>144</v>
      </c>
      <c r="E84" s="206" t="s">
        <v>2137</v>
      </c>
      <c r="F84" s="207" t="s">
        <v>2138</v>
      </c>
      <c r="G84" s="208" t="s">
        <v>1477</v>
      </c>
      <c r="H84" s="209">
        <v>1</v>
      </c>
      <c r="I84" s="210"/>
      <c r="J84" s="211">
        <f>ROUND(I84*H84,2)</f>
        <v>0</v>
      </c>
      <c r="K84" s="207" t="s">
        <v>148</v>
      </c>
      <c r="L84" s="45"/>
      <c r="M84" s="212" t="s">
        <v>19</v>
      </c>
      <c r="N84" s="213" t="s">
        <v>40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2123</v>
      </c>
      <c r="AT84" s="216" t="s">
        <v>144</v>
      </c>
      <c r="AU84" s="216" t="s">
        <v>79</v>
      </c>
      <c r="AY84" s="18" t="s">
        <v>142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77</v>
      </c>
      <c r="BK84" s="217">
        <f>ROUND(I84*H84,2)</f>
        <v>0</v>
      </c>
      <c r="BL84" s="18" t="s">
        <v>2123</v>
      </c>
      <c r="BM84" s="216" t="s">
        <v>2139</v>
      </c>
    </row>
    <row r="85" s="13" customFormat="1">
      <c r="A85" s="13"/>
      <c r="B85" s="218"/>
      <c r="C85" s="219"/>
      <c r="D85" s="220" t="s">
        <v>151</v>
      </c>
      <c r="E85" s="221" t="s">
        <v>19</v>
      </c>
      <c r="F85" s="222" t="s">
        <v>2140</v>
      </c>
      <c r="G85" s="219"/>
      <c r="H85" s="223">
        <v>1</v>
      </c>
      <c r="I85" s="224"/>
      <c r="J85" s="219"/>
      <c r="K85" s="219"/>
      <c r="L85" s="225"/>
      <c r="M85" s="226"/>
      <c r="N85" s="227"/>
      <c r="O85" s="227"/>
      <c r="P85" s="227"/>
      <c r="Q85" s="227"/>
      <c r="R85" s="227"/>
      <c r="S85" s="227"/>
      <c r="T85" s="228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9" t="s">
        <v>151</v>
      </c>
      <c r="AU85" s="229" t="s">
        <v>79</v>
      </c>
      <c r="AV85" s="13" t="s">
        <v>79</v>
      </c>
      <c r="AW85" s="13" t="s">
        <v>31</v>
      </c>
      <c r="AX85" s="13" t="s">
        <v>77</v>
      </c>
      <c r="AY85" s="229" t="s">
        <v>142</v>
      </c>
    </row>
    <row r="86" s="2" customFormat="1" ht="16.5" customHeight="1">
      <c r="A86" s="39"/>
      <c r="B86" s="40"/>
      <c r="C86" s="205" t="s">
        <v>79</v>
      </c>
      <c r="D86" s="205" t="s">
        <v>144</v>
      </c>
      <c r="E86" s="206" t="s">
        <v>2141</v>
      </c>
      <c r="F86" s="207" t="s">
        <v>2142</v>
      </c>
      <c r="G86" s="208" t="s">
        <v>1477</v>
      </c>
      <c r="H86" s="209">
        <v>1</v>
      </c>
      <c r="I86" s="210"/>
      <c r="J86" s="211">
        <f>ROUND(I86*H86,2)</f>
        <v>0</v>
      </c>
      <c r="K86" s="207" t="s">
        <v>148</v>
      </c>
      <c r="L86" s="45"/>
      <c r="M86" s="212" t="s">
        <v>19</v>
      </c>
      <c r="N86" s="213" t="s">
        <v>40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2123</v>
      </c>
      <c r="AT86" s="216" t="s">
        <v>144</v>
      </c>
      <c r="AU86" s="216" t="s">
        <v>79</v>
      </c>
      <c r="AY86" s="18" t="s">
        <v>142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77</v>
      </c>
      <c r="BK86" s="217">
        <f>ROUND(I86*H86,2)</f>
        <v>0</v>
      </c>
      <c r="BL86" s="18" t="s">
        <v>2123</v>
      </c>
      <c r="BM86" s="216" t="s">
        <v>2143</v>
      </c>
    </row>
    <row r="87" s="2" customFormat="1" ht="16.5" customHeight="1">
      <c r="A87" s="39"/>
      <c r="B87" s="40"/>
      <c r="C87" s="205" t="s">
        <v>167</v>
      </c>
      <c r="D87" s="205" t="s">
        <v>144</v>
      </c>
      <c r="E87" s="206" t="s">
        <v>144</v>
      </c>
      <c r="F87" s="207" t="s">
        <v>2144</v>
      </c>
      <c r="G87" s="208" t="s">
        <v>19</v>
      </c>
      <c r="H87" s="209">
        <v>1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40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149</v>
      </c>
      <c r="AT87" s="216" t="s">
        <v>144</v>
      </c>
      <c r="AU87" s="216" t="s">
        <v>79</v>
      </c>
      <c r="AY87" s="18" t="s">
        <v>142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77</v>
      </c>
      <c r="BK87" s="217">
        <f>ROUND(I87*H87,2)</f>
        <v>0</v>
      </c>
      <c r="BL87" s="18" t="s">
        <v>149</v>
      </c>
      <c r="BM87" s="216" t="s">
        <v>2145</v>
      </c>
    </row>
    <row r="88" s="2" customFormat="1">
      <c r="A88" s="39"/>
      <c r="B88" s="40"/>
      <c r="C88" s="41"/>
      <c r="D88" s="220" t="s">
        <v>459</v>
      </c>
      <c r="E88" s="41"/>
      <c r="F88" s="261" t="s">
        <v>2146</v>
      </c>
      <c r="G88" s="41"/>
      <c r="H88" s="41"/>
      <c r="I88" s="262"/>
      <c r="J88" s="41"/>
      <c r="K88" s="41"/>
      <c r="L88" s="45"/>
      <c r="M88" s="263"/>
      <c r="N88" s="26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459</v>
      </c>
      <c r="AU88" s="18" t="s">
        <v>79</v>
      </c>
    </row>
    <row r="89" s="2" customFormat="1" ht="16.5" customHeight="1">
      <c r="A89" s="39"/>
      <c r="B89" s="40"/>
      <c r="C89" s="205" t="s">
        <v>149</v>
      </c>
      <c r="D89" s="205" t="s">
        <v>144</v>
      </c>
      <c r="E89" s="206" t="s">
        <v>2147</v>
      </c>
      <c r="F89" s="207" t="s">
        <v>2148</v>
      </c>
      <c r="G89" s="208" t="s">
        <v>1477</v>
      </c>
      <c r="H89" s="209">
        <v>1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40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149</v>
      </c>
      <c r="AT89" s="216" t="s">
        <v>144</v>
      </c>
      <c r="AU89" s="216" t="s">
        <v>79</v>
      </c>
      <c r="AY89" s="18" t="s">
        <v>142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77</v>
      </c>
      <c r="BK89" s="217">
        <f>ROUND(I89*H89,2)</f>
        <v>0</v>
      </c>
      <c r="BL89" s="18" t="s">
        <v>149</v>
      </c>
      <c r="BM89" s="216" t="s">
        <v>2149</v>
      </c>
    </row>
    <row r="90" s="2" customFormat="1">
      <c r="A90" s="39"/>
      <c r="B90" s="40"/>
      <c r="C90" s="41"/>
      <c r="D90" s="220" t="s">
        <v>459</v>
      </c>
      <c r="E90" s="41"/>
      <c r="F90" s="261" t="s">
        <v>2150</v>
      </c>
      <c r="G90" s="41"/>
      <c r="H90" s="41"/>
      <c r="I90" s="262"/>
      <c r="J90" s="41"/>
      <c r="K90" s="41"/>
      <c r="L90" s="45"/>
      <c r="M90" s="263"/>
      <c r="N90" s="26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459</v>
      </c>
      <c r="AU90" s="18" t="s">
        <v>79</v>
      </c>
    </row>
    <row r="91" s="2" customFormat="1" ht="16.5" customHeight="1">
      <c r="A91" s="39"/>
      <c r="B91" s="40"/>
      <c r="C91" s="205" t="s">
        <v>180</v>
      </c>
      <c r="D91" s="205" t="s">
        <v>144</v>
      </c>
      <c r="E91" s="206" t="s">
        <v>2151</v>
      </c>
      <c r="F91" s="207" t="s">
        <v>2152</v>
      </c>
      <c r="G91" s="208" t="s">
        <v>1477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40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149</v>
      </c>
      <c r="AT91" s="216" t="s">
        <v>144</v>
      </c>
      <c r="AU91" s="216" t="s">
        <v>79</v>
      </c>
      <c r="AY91" s="18" t="s">
        <v>142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77</v>
      </c>
      <c r="BK91" s="217">
        <f>ROUND(I91*H91,2)</f>
        <v>0</v>
      </c>
      <c r="BL91" s="18" t="s">
        <v>149</v>
      </c>
      <c r="BM91" s="216" t="s">
        <v>2153</v>
      </c>
    </row>
    <row r="92" s="2" customFormat="1" ht="16.5" customHeight="1">
      <c r="A92" s="39"/>
      <c r="B92" s="40"/>
      <c r="C92" s="205" t="s">
        <v>187</v>
      </c>
      <c r="D92" s="205" t="s">
        <v>144</v>
      </c>
      <c r="E92" s="206" t="s">
        <v>2154</v>
      </c>
      <c r="F92" s="207" t="s">
        <v>2155</v>
      </c>
      <c r="G92" s="208" t="s">
        <v>1477</v>
      </c>
      <c r="H92" s="209">
        <v>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40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149</v>
      </c>
      <c r="AT92" s="216" t="s">
        <v>144</v>
      </c>
      <c r="AU92" s="216" t="s">
        <v>79</v>
      </c>
      <c r="AY92" s="18" t="s">
        <v>142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77</v>
      </c>
      <c r="BK92" s="217">
        <f>ROUND(I92*H92,2)</f>
        <v>0</v>
      </c>
      <c r="BL92" s="18" t="s">
        <v>149</v>
      </c>
      <c r="BM92" s="216" t="s">
        <v>2156</v>
      </c>
    </row>
    <row r="93" s="2" customFormat="1" ht="16.5" customHeight="1">
      <c r="A93" s="39"/>
      <c r="B93" s="40"/>
      <c r="C93" s="205" t="s">
        <v>306</v>
      </c>
      <c r="D93" s="205" t="s">
        <v>144</v>
      </c>
      <c r="E93" s="206" t="s">
        <v>2157</v>
      </c>
      <c r="F93" s="207" t="s">
        <v>2158</v>
      </c>
      <c r="G93" s="208" t="s">
        <v>1477</v>
      </c>
      <c r="H93" s="209">
        <v>1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40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2123</v>
      </c>
      <c r="AT93" s="216" t="s">
        <v>144</v>
      </c>
      <c r="AU93" s="216" t="s">
        <v>79</v>
      </c>
      <c r="AY93" s="18" t="s">
        <v>142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77</v>
      </c>
      <c r="BK93" s="217">
        <f>ROUND(I93*H93,2)</f>
        <v>0</v>
      </c>
      <c r="BL93" s="18" t="s">
        <v>2123</v>
      </c>
      <c r="BM93" s="216" t="s">
        <v>2159</v>
      </c>
    </row>
    <row r="94" s="13" customFormat="1">
      <c r="A94" s="13"/>
      <c r="B94" s="218"/>
      <c r="C94" s="219"/>
      <c r="D94" s="220" t="s">
        <v>151</v>
      </c>
      <c r="E94" s="221" t="s">
        <v>19</v>
      </c>
      <c r="F94" s="222" t="s">
        <v>77</v>
      </c>
      <c r="G94" s="219"/>
      <c r="H94" s="223">
        <v>1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151</v>
      </c>
      <c r="AU94" s="229" t="s">
        <v>79</v>
      </c>
      <c r="AV94" s="13" t="s">
        <v>79</v>
      </c>
      <c r="AW94" s="13" t="s">
        <v>31</v>
      </c>
      <c r="AX94" s="13" t="s">
        <v>77</v>
      </c>
      <c r="AY94" s="229" t="s">
        <v>142</v>
      </c>
    </row>
    <row r="95" s="2" customFormat="1" ht="16.5" customHeight="1">
      <c r="A95" s="39"/>
      <c r="B95" s="40"/>
      <c r="C95" s="205" t="s">
        <v>314</v>
      </c>
      <c r="D95" s="205" t="s">
        <v>144</v>
      </c>
      <c r="E95" s="206" t="s">
        <v>2160</v>
      </c>
      <c r="F95" s="207" t="s">
        <v>2161</v>
      </c>
      <c r="G95" s="208" t="s">
        <v>1477</v>
      </c>
      <c r="H95" s="209">
        <v>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40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2123</v>
      </c>
      <c r="AT95" s="216" t="s">
        <v>144</v>
      </c>
      <c r="AU95" s="216" t="s">
        <v>79</v>
      </c>
      <c r="AY95" s="18" t="s">
        <v>142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77</v>
      </c>
      <c r="BK95" s="217">
        <f>ROUND(I95*H95,2)</f>
        <v>0</v>
      </c>
      <c r="BL95" s="18" t="s">
        <v>2123</v>
      </c>
      <c r="BM95" s="216" t="s">
        <v>2162</v>
      </c>
    </row>
    <row r="96" s="2" customFormat="1" ht="16.5" customHeight="1">
      <c r="A96" s="39"/>
      <c r="B96" s="40"/>
      <c r="C96" s="205" t="s">
        <v>320</v>
      </c>
      <c r="D96" s="205" t="s">
        <v>144</v>
      </c>
      <c r="E96" s="206" t="s">
        <v>2163</v>
      </c>
      <c r="F96" s="207" t="s">
        <v>2164</v>
      </c>
      <c r="G96" s="208" t="s">
        <v>1477</v>
      </c>
      <c r="H96" s="209">
        <v>1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2123</v>
      </c>
      <c r="AT96" s="216" t="s">
        <v>144</v>
      </c>
      <c r="AU96" s="216" t="s">
        <v>79</v>
      </c>
      <c r="AY96" s="18" t="s">
        <v>142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77</v>
      </c>
      <c r="BK96" s="217">
        <f>ROUND(I96*H96,2)</f>
        <v>0</v>
      </c>
      <c r="BL96" s="18" t="s">
        <v>2123</v>
      </c>
      <c r="BM96" s="216" t="s">
        <v>2165</v>
      </c>
    </row>
    <row r="97" s="2" customFormat="1" ht="16.5" customHeight="1">
      <c r="A97" s="39"/>
      <c r="B97" s="40"/>
      <c r="C97" s="205" t="s">
        <v>200</v>
      </c>
      <c r="D97" s="205" t="s">
        <v>144</v>
      </c>
      <c r="E97" s="206" t="s">
        <v>2166</v>
      </c>
      <c r="F97" s="207" t="s">
        <v>2167</v>
      </c>
      <c r="G97" s="208" t="s">
        <v>1477</v>
      </c>
      <c r="H97" s="209">
        <v>1</v>
      </c>
      <c r="I97" s="210"/>
      <c r="J97" s="211">
        <f>ROUND(I97*H97,2)</f>
        <v>0</v>
      </c>
      <c r="K97" s="207" t="s">
        <v>1246</v>
      </c>
      <c r="L97" s="45"/>
      <c r="M97" s="212" t="s">
        <v>19</v>
      </c>
      <c r="N97" s="213" t="s">
        <v>40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2123</v>
      </c>
      <c r="AT97" s="216" t="s">
        <v>144</v>
      </c>
      <c r="AU97" s="216" t="s">
        <v>79</v>
      </c>
      <c r="AY97" s="18" t="s">
        <v>142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77</v>
      </c>
      <c r="BK97" s="217">
        <f>ROUND(I97*H97,2)</f>
        <v>0</v>
      </c>
      <c r="BL97" s="18" t="s">
        <v>2123</v>
      </c>
      <c r="BM97" s="216" t="s">
        <v>2168</v>
      </c>
    </row>
    <row r="98" s="2" customFormat="1">
      <c r="A98" s="39"/>
      <c r="B98" s="40"/>
      <c r="C98" s="41"/>
      <c r="D98" s="220" t="s">
        <v>459</v>
      </c>
      <c r="E98" s="41"/>
      <c r="F98" s="261" t="s">
        <v>2169</v>
      </c>
      <c r="G98" s="41"/>
      <c r="H98" s="41"/>
      <c r="I98" s="262"/>
      <c r="J98" s="41"/>
      <c r="K98" s="41"/>
      <c r="L98" s="45"/>
      <c r="M98" s="263"/>
      <c r="N98" s="26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459</v>
      </c>
      <c r="AU98" s="18" t="s">
        <v>79</v>
      </c>
    </row>
    <row r="99" s="2" customFormat="1" ht="16.5" customHeight="1">
      <c r="A99" s="39"/>
      <c r="B99" s="40"/>
      <c r="C99" s="205" t="s">
        <v>207</v>
      </c>
      <c r="D99" s="205" t="s">
        <v>144</v>
      </c>
      <c r="E99" s="206" t="s">
        <v>2170</v>
      </c>
      <c r="F99" s="207" t="s">
        <v>2171</v>
      </c>
      <c r="G99" s="208" t="s">
        <v>1477</v>
      </c>
      <c r="H99" s="209">
        <v>1</v>
      </c>
      <c r="I99" s="210"/>
      <c r="J99" s="211">
        <f>ROUND(I99*H99,2)</f>
        <v>0</v>
      </c>
      <c r="K99" s="207" t="s">
        <v>196</v>
      </c>
      <c r="L99" s="45"/>
      <c r="M99" s="212" t="s">
        <v>19</v>
      </c>
      <c r="N99" s="213" t="s">
        <v>40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2123</v>
      </c>
      <c r="AT99" s="216" t="s">
        <v>144</v>
      </c>
      <c r="AU99" s="216" t="s">
        <v>79</v>
      </c>
      <c r="AY99" s="18" t="s">
        <v>142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77</v>
      </c>
      <c r="BK99" s="217">
        <f>ROUND(I99*H99,2)</f>
        <v>0</v>
      </c>
      <c r="BL99" s="18" t="s">
        <v>2123</v>
      </c>
      <c r="BM99" s="216" t="s">
        <v>2172</v>
      </c>
    </row>
    <row r="100" s="2" customFormat="1">
      <c r="A100" s="39"/>
      <c r="B100" s="40"/>
      <c r="C100" s="41"/>
      <c r="D100" s="220" t="s">
        <v>459</v>
      </c>
      <c r="E100" s="41"/>
      <c r="F100" s="261" t="s">
        <v>2173</v>
      </c>
      <c r="G100" s="41"/>
      <c r="H100" s="41"/>
      <c r="I100" s="262"/>
      <c r="J100" s="41"/>
      <c r="K100" s="41"/>
      <c r="L100" s="45"/>
      <c r="M100" s="263"/>
      <c r="N100" s="26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459</v>
      </c>
      <c r="AU100" s="18" t="s">
        <v>79</v>
      </c>
    </row>
    <row r="101" s="2" customFormat="1" ht="16.5" customHeight="1">
      <c r="A101" s="39"/>
      <c r="B101" s="40"/>
      <c r="C101" s="205" t="s">
        <v>217</v>
      </c>
      <c r="D101" s="205" t="s">
        <v>144</v>
      </c>
      <c r="E101" s="206" t="s">
        <v>2174</v>
      </c>
      <c r="F101" s="207" t="s">
        <v>2175</v>
      </c>
      <c r="G101" s="208" t="s">
        <v>1477</v>
      </c>
      <c r="H101" s="209">
        <v>1</v>
      </c>
      <c r="I101" s="210"/>
      <c r="J101" s="211">
        <f>ROUND(I101*H101,2)</f>
        <v>0</v>
      </c>
      <c r="K101" s="207" t="s">
        <v>196</v>
      </c>
      <c r="L101" s="45"/>
      <c r="M101" s="212" t="s">
        <v>19</v>
      </c>
      <c r="N101" s="213" t="s">
        <v>40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2123</v>
      </c>
      <c r="AT101" s="216" t="s">
        <v>144</v>
      </c>
      <c r="AU101" s="216" t="s">
        <v>79</v>
      </c>
      <c r="AY101" s="18" t="s">
        <v>142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77</v>
      </c>
      <c r="BK101" s="217">
        <f>ROUND(I101*H101,2)</f>
        <v>0</v>
      </c>
      <c r="BL101" s="18" t="s">
        <v>2123</v>
      </c>
      <c r="BM101" s="216" t="s">
        <v>2176</v>
      </c>
    </row>
    <row r="102" s="2" customFormat="1" ht="16.5" customHeight="1">
      <c r="A102" s="39"/>
      <c r="B102" s="40"/>
      <c r="C102" s="205" t="s">
        <v>222</v>
      </c>
      <c r="D102" s="205" t="s">
        <v>144</v>
      </c>
      <c r="E102" s="206" t="s">
        <v>2177</v>
      </c>
      <c r="F102" s="207" t="s">
        <v>2178</v>
      </c>
      <c r="G102" s="208" t="s">
        <v>1477</v>
      </c>
      <c r="H102" s="209">
        <v>1</v>
      </c>
      <c r="I102" s="210"/>
      <c r="J102" s="211">
        <f>ROUND(I102*H102,2)</f>
        <v>0</v>
      </c>
      <c r="K102" s="207" t="s">
        <v>196</v>
      </c>
      <c r="L102" s="45"/>
      <c r="M102" s="212" t="s">
        <v>19</v>
      </c>
      <c r="N102" s="213" t="s">
        <v>40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2123</v>
      </c>
      <c r="AT102" s="216" t="s">
        <v>144</v>
      </c>
      <c r="AU102" s="216" t="s">
        <v>79</v>
      </c>
      <c r="AY102" s="18" t="s">
        <v>142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77</v>
      </c>
      <c r="BK102" s="217">
        <f>ROUND(I102*H102,2)</f>
        <v>0</v>
      </c>
      <c r="BL102" s="18" t="s">
        <v>2123</v>
      </c>
      <c r="BM102" s="216" t="s">
        <v>2179</v>
      </c>
    </row>
    <row r="103" s="2" customFormat="1" ht="16.5" customHeight="1">
      <c r="A103" s="39"/>
      <c r="B103" s="40"/>
      <c r="C103" s="205" t="s">
        <v>228</v>
      </c>
      <c r="D103" s="205" t="s">
        <v>144</v>
      </c>
      <c r="E103" s="206" t="s">
        <v>2180</v>
      </c>
      <c r="F103" s="207" t="s">
        <v>2181</v>
      </c>
      <c r="G103" s="208" t="s">
        <v>1477</v>
      </c>
      <c r="H103" s="209">
        <v>1</v>
      </c>
      <c r="I103" s="210"/>
      <c r="J103" s="211">
        <f>ROUND(I103*H103,2)</f>
        <v>0</v>
      </c>
      <c r="K103" s="207" t="s">
        <v>1246</v>
      </c>
      <c r="L103" s="45"/>
      <c r="M103" s="212" t="s">
        <v>19</v>
      </c>
      <c r="N103" s="213" t="s">
        <v>40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2123</v>
      </c>
      <c r="AT103" s="216" t="s">
        <v>144</v>
      </c>
      <c r="AU103" s="216" t="s">
        <v>79</v>
      </c>
      <c r="AY103" s="18" t="s">
        <v>142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77</v>
      </c>
      <c r="BK103" s="217">
        <f>ROUND(I103*H103,2)</f>
        <v>0</v>
      </c>
      <c r="BL103" s="18" t="s">
        <v>2123</v>
      </c>
      <c r="BM103" s="216" t="s">
        <v>2182</v>
      </c>
    </row>
    <row r="104" s="2" customFormat="1">
      <c r="A104" s="39"/>
      <c r="B104" s="40"/>
      <c r="C104" s="41"/>
      <c r="D104" s="220" t="s">
        <v>459</v>
      </c>
      <c r="E104" s="41"/>
      <c r="F104" s="261" t="s">
        <v>2183</v>
      </c>
      <c r="G104" s="41"/>
      <c r="H104" s="41"/>
      <c r="I104" s="262"/>
      <c r="J104" s="41"/>
      <c r="K104" s="41"/>
      <c r="L104" s="45"/>
      <c r="M104" s="263"/>
      <c r="N104" s="26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459</v>
      </c>
      <c r="AU104" s="18" t="s">
        <v>79</v>
      </c>
    </row>
    <row r="105" s="2" customFormat="1" ht="16.5" customHeight="1">
      <c r="A105" s="39"/>
      <c r="B105" s="40"/>
      <c r="C105" s="205" t="s">
        <v>238</v>
      </c>
      <c r="D105" s="205" t="s">
        <v>144</v>
      </c>
      <c r="E105" s="206" t="s">
        <v>2184</v>
      </c>
      <c r="F105" s="207" t="s">
        <v>2185</v>
      </c>
      <c r="G105" s="208" t="s">
        <v>1477</v>
      </c>
      <c r="H105" s="209">
        <v>1</v>
      </c>
      <c r="I105" s="210"/>
      <c r="J105" s="211">
        <f>ROUND(I105*H105,2)</f>
        <v>0</v>
      </c>
      <c r="K105" s="207" t="s">
        <v>196</v>
      </c>
      <c r="L105" s="45"/>
      <c r="M105" s="212" t="s">
        <v>19</v>
      </c>
      <c r="N105" s="213" t="s">
        <v>40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2123</v>
      </c>
      <c r="AT105" s="216" t="s">
        <v>144</v>
      </c>
      <c r="AU105" s="216" t="s">
        <v>79</v>
      </c>
      <c r="AY105" s="18" t="s">
        <v>142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77</v>
      </c>
      <c r="BK105" s="217">
        <f>ROUND(I105*H105,2)</f>
        <v>0</v>
      </c>
      <c r="BL105" s="18" t="s">
        <v>2123</v>
      </c>
      <c r="BM105" s="216" t="s">
        <v>2186</v>
      </c>
    </row>
    <row r="106" s="2" customFormat="1" ht="16.5" customHeight="1">
      <c r="A106" s="39"/>
      <c r="B106" s="40"/>
      <c r="C106" s="205" t="s">
        <v>8</v>
      </c>
      <c r="D106" s="205" t="s">
        <v>144</v>
      </c>
      <c r="E106" s="206" t="s">
        <v>2187</v>
      </c>
      <c r="F106" s="207" t="s">
        <v>2188</v>
      </c>
      <c r="G106" s="208" t="s">
        <v>1477</v>
      </c>
      <c r="H106" s="209">
        <v>1</v>
      </c>
      <c r="I106" s="210"/>
      <c r="J106" s="211">
        <f>ROUND(I106*H106,2)</f>
        <v>0</v>
      </c>
      <c r="K106" s="207" t="s">
        <v>1246</v>
      </c>
      <c r="L106" s="45"/>
      <c r="M106" s="212" t="s">
        <v>19</v>
      </c>
      <c r="N106" s="213" t="s">
        <v>40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2123</v>
      </c>
      <c r="AT106" s="216" t="s">
        <v>144</v>
      </c>
      <c r="AU106" s="216" t="s">
        <v>79</v>
      </c>
      <c r="AY106" s="18" t="s">
        <v>142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77</v>
      </c>
      <c r="BK106" s="217">
        <f>ROUND(I106*H106,2)</f>
        <v>0</v>
      </c>
      <c r="BL106" s="18" t="s">
        <v>2123</v>
      </c>
      <c r="BM106" s="216" t="s">
        <v>2189</v>
      </c>
    </row>
    <row r="107" s="2" customFormat="1" ht="16.5" customHeight="1">
      <c r="A107" s="39"/>
      <c r="B107" s="40"/>
      <c r="C107" s="205" t="s">
        <v>246</v>
      </c>
      <c r="D107" s="205" t="s">
        <v>144</v>
      </c>
      <c r="E107" s="206" t="s">
        <v>2190</v>
      </c>
      <c r="F107" s="207" t="s">
        <v>2191</v>
      </c>
      <c r="G107" s="208" t="s">
        <v>1477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40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2123</v>
      </c>
      <c r="AT107" s="216" t="s">
        <v>144</v>
      </c>
      <c r="AU107" s="216" t="s">
        <v>79</v>
      </c>
      <c r="AY107" s="18" t="s">
        <v>142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77</v>
      </c>
      <c r="BK107" s="217">
        <f>ROUND(I107*H107,2)</f>
        <v>0</v>
      </c>
      <c r="BL107" s="18" t="s">
        <v>2123</v>
      </c>
      <c r="BM107" s="216" t="s">
        <v>2192</v>
      </c>
    </row>
    <row r="108" s="2" customFormat="1" ht="16.5" customHeight="1">
      <c r="A108" s="39"/>
      <c r="B108" s="40"/>
      <c r="C108" s="205" t="s">
        <v>252</v>
      </c>
      <c r="D108" s="205" t="s">
        <v>144</v>
      </c>
      <c r="E108" s="206" t="s">
        <v>2193</v>
      </c>
      <c r="F108" s="207" t="s">
        <v>2194</v>
      </c>
      <c r="G108" s="208" t="s">
        <v>1477</v>
      </c>
      <c r="H108" s="209">
        <v>1</v>
      </c>
      <c r="I108" s="210"/>
      <c r="J108" s="211">
        <f>ROUND(I108*H108,2)</f>
        <v>0</v>
      </c>
      <c r="K108" s="207" t="s">
        <v>1246</v>
      </c>
      <c r="L108" s="45"/>
      <c r="M108" s="212" t="s">
        <v>19</v>
      </c>
      <c r="N108" s="213" t="s">
        <v>40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2123</v>
      </c>
      <c r="AT108" s="216" t="s">
        <v>144</v>
      </c>
      <c r="AU108" s="216" t="s">
        <v>79</v>
      </c>
      <c r="AY108" s="18" t="s">
        <v>142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77</v>
      </c>
      <c r="BK108" s="217">
        <f>ROUND(I108*H108,2)</f>
        <v>0</v>
      </c>
      <c r="BL108" s="18" t="s">
        <v>2123</v>
      </c>
      <c r="BM108" s="216" t="s">
        <v>2195</v>
      </c>
    </row>
    <row r="109" s="2" customFormat="1">
      <c r="A109" s="39"/>
      <c r="B109" s="40"/>
      <c r="C109" s="41"/>
      <c r="D109" s="220" t="s">
        <v>459</v>
      </c>
      <c r="E109" s="41"/>
      <c r="F109" s="261" t="s">
        <v>2196</v>
      </c>
      <c r="G109" s="41"/>
      <c r="H109" s="41"/>
      <c r="I109" s="262"/>
      <c r="J109" s="41"/>
      <c r="K109" s="41"/>
      <c r="L109" s="45"/>
      <c r="M109" s="263"/>
      <c r="N109" s="26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459</v>
      </c>
      <c r="AU109" s="18" t="s">
        <v>79</v>
      </c>
    </row>
    <row r="110" s="2" customFormat="1" ht="16.5" customHeight="1">
      <c r="A110" s="39"/>
      <c r="B110" s="40"/>
      <c r="C110" s="205" t="s">
        <v>258</v>
      </c>
      <c r="D110" s="205" t="s">
        <v>144</v>
      </c>
      <c r="E110" s="206" t="s">
        <v>2197</v>
      </c>
      <c r="F110" s="207" t="s">
        <v>2198</v>
      </c>
      <c r="G110" s="208" t="s">
        <v>1477</v>
      </c>
      <c r="H110" s="209">
        <v>1</v>
      </c>
      <c r="I110" s="210"/>
      <c r="J110" s="211">
        <f>ROUND(I110*H110,2)</f>
        <v>0</v>
      </c>
      <c r="K110" s="207" t="s">
        <v>1246</v>
      </c>
      <c r="L110" s="45"/>
      <c r="M110" s="212" t="s">
        <v>19</v>
      </c>
      <c r="N110" s="213" t="s">
        <v>40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2123</v>
      </c>
      <c r="AT110" s="216" t="s">
        <v>144</v>
      </c>
      <c r="AU110" s="216" t="s">
        <v>79</v>
      </c>
      <c r="AY110" s="18" t="s">
        <v>142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77</v>
      </c>
      <c r="BK110" s="217">
        <f>ROUND(I110*H110,2)</f>
        <v>0</v>
      </c>
      <c r="BL110" s="18" t="s">
        <v>2123</v>
      </c>
      <c r="BM110" s="216" t="s">
        <v>2199</v>
      </c>
    </row>
    <row r="111" s="2" customFormat="1">
      <c r="A111" s="39"/>
      <c r="B111" s="40"/>
      <c r="C111" s="41"/>
      <c r="D111" s="220" t="s">
        <v>459</v>
      </c>
      <c r="E111" s="41"/>
      <c r="F111" s="261" t="s">
        <v>2200</v>
      </c>
      <c r="G111" s="41"/>
      <c r="H111" s="41"/>
      <c r="I111" s="262"/>
      <c r="J111" s="41"/>
      <c r="K111" s="41"/>
      <c r="L111" s="45"/>
      <c r="M111" s="263"/>
      <c r="N111" s="26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459</v>
      </c>
      <c r="AU111" s="18" t="s">
        <v>79</v>
      </c>
    </row>
    <row r="112" s="2" customFormat="1" ht="16.5" customHeight="1">
      <c r="A112" s="39"/>
      <c r="B112" s="40"/>
      <c r="C112" s="205" t="s">
        <v>7</v>
      </c>
      <c r="D112" s="205" t="s">
        <v>144</v>
      </c>
      <c r="E112" s="206" t="s">
        <v>2201</v>
      </c>
      <c r="F112" s="207" t="s">
        <v>2202</v>
      </c>
      <c r="G112" s="208" t="s">
        <v>1477</v>
      </c>
      <c r="H112" s="209">
        <v>1</v>
      </c>
      <c r="I112" s="210"/>
      <c r="J112" s="211">
        <f>ROUND(I112*H112,2)</f>
        <v>0</v>
      </c>
      <c r="K112" s="207" t="s">
        <v>196</v>
      </c>
      <c r="L112" s="45"/>
      <c r="M112" s="212" t="s">
        <v>19</v>
      </c>
      <c r="N112" s="213" t="s">
        <v>40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2123</v>
      </c>
      <c r="AT112" s="216" t="s">
        <v>144</v>
      </c>
      <c r="AU112" s="216" t="s">
        <v>79</v>
      </c>
      <c r="AY112" s="18" t="s">
        <v>142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77</v>
      </c>
      <c r="BK112" s="217">
        <f>ROUND(I112*H112,2)</f>
        <v>0</v>
      </c>
      <c r="BL112" s="18" t="s">
        <v>2123</v>
      </c>
      <c r="BM112" s="216" t="s">
        <v>2203</v>
      </c>
    </row>
    <row r="113" s="2" customFormat="1">
      <c r="A113" s="39"/>
      <c r="B113" s="40"/>
      <c r="C113" s="41"/>
      <c r="D113" s="220" t="s">
        <v>459</v>
      </c>
      <c r="E113" s="41"/>
      <c r="F113" s="261" t="s">
        <v>2204</v>
      </c>
      <c r="G113" s="41"/>
      <c r="H113" s="41"/>
      <c r="I113" s="262"/>
      <c r="J113" s="41"/>
      <c r="K113" s="41"/>
      <c r="L113" s="45"/>
      <c r="M113" s="263"/>
      <c r="N113" s="26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459</v>
      </c>
      <c r="AU113" s="18" t="s">
        <v>79</v>
      </c>
    </row>
    <row r="114" s="2" customFormat="1" ht="16.5" customHeight="1">
      <c r="A114" s="39"/>
      <c r="B114" s="40"/>
      <c r="C114" s="205" t="s">
        <v>279</v>
      </c>
      <c r="D114" s="205" t="s">
        <v>144</v>
      </c>
      <c r="E114" s="206" t="s">
        <v>2205</v>
      </c>
      <c r="F114" s="207" t="s">
        <v>2206</v>
      </c>
      <c r="G114" s="208" t="s">
        <v>1477</v>
      </c>
      <c r="H114" s="209">
        <v>1</v>
      </c>
      <c r="I114" s="210"/>
      <c r="J114" s="211">
        <f>ROUND(I114*H114,2)</f>
        <v>0</v>
      </c>
      <c r="K114" s="207" t="s">
        <v>196</v>
      </c>
      <c r="L114" s="45"/>
      <c r="M114" s="212" t="s">
        <v>19</v>
      </c>
      <c r="N114" s="213" t="s">
        <v>40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2123</v>
      </c>
      <c r="AT114" s="216" t="s">
        <v>144</v>
      </c>
      <c r="AU114" s="216" t="s">
        <v>79</v>
      </c>
      <c r="AY114" s="18" t="s">
        <v>142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77</v>
      </c>
      <c r="BK114" s="217">
        <f>ROUND(I114*H114,2)</f>
        <v>0</v>
      </c>
      <c r="BL114" s="18" t="s">
        <v>2123</v>
      </c>
      <c r="BM114" s="216" t="s">
        <v>2207</v>
      </c>
    </row>
    <row r="115" s="2" customFormat="1">
      <c r="A115" s="39"/>
      <c r="B115" s="40"/>
      <c r="C115" s="41"/>
      <c r="D115" s="220" t="s">
        <v>459</v>
      </c>
      <c r="E115" s="41"/>
      <c r="F115" s="261" t="s">
        <v>2208</v>
      </c>
      <c r="G115" s="41"/>
      <c r="H115" s="41"/>
      <c r="I115" s="262"/>
      <c r="J115" s="41"/>
      <c r="K115" s="41"/>
      <c r="L115" s="45"/>
      <c r="M115" s="263"/>
      <c r="N115" s="26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459</v>
      </c>
      <c r="AU115" s="18" t="s">
        <v>79</v>
      </c>
    </row>
    <row r="116" s="2" customFormat="1" ht="16.5" customHeight="1">
      <c r="A116" s="39"/>
      <c r="B116" s="40"/>
      <c r="C116" s="205" t="s">
        <v>289</v>
      </c>
      <c r="D116" s="205" t="s">
        <v>144</v>
      </c>
      <c r="E116" s="206" t="s">
        <v>2209</v>
      </c>
      <c r="F116" s="207" t="s">
        <v>2210</v>
      </c>
      <c r="G116" s="208" t="s">
        <v>1477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40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2123</v>
      </c>
      <c r="AT116" s="216" t="s">
        <v>144</v>
      </c>
      <c r="AU116" s="216" t="s">
        <v>79</v>
      </c>
      <c r="AY116" s="18" t="s">
        <v>142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77</v>
      </c>
      <c r="BK116" s="217">
        <f>ROUND(I116*H116,2)</f>
        <v>0</v>
      </c>
      <c r="BL116" s="18" t="s">
        <v>2123</v>
      </c>
      <c r="BM116" s="216" t="s">
        <v>2211</v>
      </c>
    </row>
    <row r="117" s="2" customFormat="1">
      <c r="A117" s="39"/>
      <c r="B117" s="40"/>
      <c r="C117" s="41"/>
      <c r="D117" s="220" t="s">
        <v>459</v>
      </c>
      <c r="E117" s="41"/>
      <c r="F117" s="261" t="s">
        <v>2212</v>
      </c>
      <c r="G117" s="41"/>
      <c r="H117" s="41"/>
      <c r="I117" s="262"/>
      <c r="J117" s="41"/>
      <c r="K117" s="41"/>
      <c r="L117" s="45"/>
      <c r="M117" s="263"/>
      <c r="N117" s="26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459</v>
      </c>
      <c r="AU117" s="18" t="s">
        <v>79</v>
      </c>
    </row>
    <row r="118" s="2" customFormat="1" ht="16.5" customHeight="1">
      <c r="A118" s="39"/>
      <c r="B118" s="40"/>
      <c r="C118" s="205" t="s">
        <v>296</v>
      </c>
      <c r="D118" s="205" t="s">
        <v>144</v>
      </c>
      <c r="E118" s="206" t="s">
        <v>2213</v>
      </c>
      <c r="F118" s="207" t="s">
        <v>2214</v>
      </c>
      <c r="G118" s="208" t="s">
        <v>1477</v>
      </c>
      <c r="H118" s="209">
        <v>1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40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2123</v>
      </c>
      <c r="AT118" s="216" t="s">
        <v>144</v>
      </c>
      <c r="AU118" s="216" t="s">
        <v>79</v>
      </c>
      <c r="AY118" s="18" t="s">
        <v>142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77</v>
      </c>
      <c r="BK118" s="217">
        <f>ROUND(I118*H118,2)</f>
        <v>0</v>
      </c>
      <c r="BL118" s="18" t="s">
        <v>2123</v>
      </c>
      <c r="BM118" s="216" t="s">
        <v>2215</v>
      </c>
    </row>
    <row r="119" s="2" customFormat="1">
      <c r="A119" s="39"/>
      <c r="B119" s="40"/>
      <c r="C119" s="41"/>
      <c r="D119" s="220" t="s">
        <v>459</v>
      </c>
      <c r="E119" s="41"/>
      <c r="F119" s="261" t="s">
        <v>2216</v>
      </c>
      <c r="G119" s="41"/>
      <c r="H119" s="41"/>
      <c r="I119" s="262"/>
      <c r="J119" s="41"/>
      <c r="K119" s="41"/>
      <c r="L119" s="45"/>
      <c r="M119" s="263"/>
      <c r="N119" s="26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459</v>
      </c>
      <c r="AU119" s="18" t="s">
        <v>79</v>
      </c>
    </row>
    <row r="120" s="2" customFormat="1" ht="21.75" customHeight="1">
      <c r="A120" s="39"/>
      <c r="B120" s="40"/>
      <c r="C120" s="205" t="s">
        <v>300</v>
      </c>
      <c r="D120" s="205" t="s">
        <v>144</v>
      </c>
      <c r="E120" s="206" t="s">
        <v>1745</v>
      </c>
      <c r="F120" s="207" t="s">
        <v>2217</v>
      </c>
      <c r="G120" s="208" t="s">
        <v>1477</v>
      </c>
      <c r="H120" s="209">
        <v>1</v>
      </c>
      <c r="I120" s="210"/>
      <c r="J120" s="211">
        <f>ROUND(I120*H120,2)</f>
        <v>0</v>
      </c>
      <c r="K120" s="207" t="s">
        <v>19</v>
      </c>
      <c r="L120" s="45"/>
      <c r="M120" s="268" t="s">
        <v>19</v>
      </c>
      <c r="N120" s="269" t="s">
        <v>40</v>
      </c>
      <c r="O120" s="270"/>
      <c r="P120" s="271">
        <f>O120*H120</f>
        <v>0</v>
      </c>
      <c r="Q120" s="271">
        <v>0</v>
      </c>
      <c r="R120" s="271">
        <f>Q120*H120</f>
        <v>0</v>
      </c>
      <c r="S120" s="271">
        <v>0</v>
      </c>
      <c r="T120" s="272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2123</v>
      </c>
      <c r="AT120" s="216" t="s">
        <v>144</v>
      </c>
      <c r="AU120" s="216" t="s">
        <v>79</v>
      </c>
      <c r="AY120" s="18" t="s">
        <v>142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77</v>
      </c>
      <c r="BK120" s="217">
        <f>ROUND(I120*H120,2)</f>
        <v>0</v>
      </c>
      <c r="BL120" s="18" t="s">
        <v>2123</v>
      </c>
      <c r="BM120" s="216" t="s">
        <v>2218</v>
      </c>
    </row>
    <row r="121" s="2" customFormat="1" ht="6.96" customHeight="1">
      <c r="A121" s="39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7QIgVHqQTwjjvJKicWbESX2Ug4GTkeU5/gj0DzRMnm8/mVptsZXgm/adNjJ9MSwye85INtKpm06fAQcCfm1JQw==" hashValue="w9SM+y0ZAKBfePLSQRr/32RPeWuKSsD9qWMgyTNh7JQbYrpnSe80rBwY8fcDFOuLX86qmuhcHy09cZDofr7z6A==" algorithmName="SHA-512" password="CC35"/>
  <autoFilter ref="C80:K12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6" customFormat="1" ht="45" customHeight="1">
      <c r="B3" s="282"/>
      <c r="C3" s="283" t="s">
        <v>2219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2220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2221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2222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2223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2224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2225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2226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2227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2228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2229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76</v>
      </c>
      <c r="F18" s="289" t="s">
        <v>2230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2231</v>
      </c>
      <c r="F19" s="289" t="s">
        <v>2232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2233</v>
      </c>
      <c r="F20" s="289" t="s">
        <v>2234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2235</v>
      </c>
      <c r="F21" s="289" t="s">
        <v>2236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2237</v>
      </c>
      <c r="F22" s="289" t="s">
        <v>2238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2239</v>
      </c>
      <c r="F23" s="289" t="s">
        <v>2240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2241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2242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2243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2244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2245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2246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2247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2248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2249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128</v>
      </c>
      <c r="F36" s="289"/>
      <c r="G36" s="289" t="s">
        <v>2250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2251</v>
      </c>
      <c r="F37" s="289"/>
      <c r="G37" s="289" t="s">
        <v>2252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50</v>
      </c>
      <c r="F38" s="289"/>
      <c r="G38" s="289" t="s">
        <v>2253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51</v>
      </c>
      <c r="F39" s="289"/>
      <c r="G39" s="289" t="s">
        <v>2254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129</v>
      </c>
      <c r="F40" s="289"/>
      <c r="G40" s="289" t="s">
        <v>2255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130</v>
      </c>
      <c r="F41" s="289"/>
      <c r="G41" s="289" t="s">
        <v>2256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2257</v>
      </c>
      <c r="F42" s="289"/>
      <c r="G42" s="289" t="s">
        <v>2258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2259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2260</v>
      </c>
      <c r="F44" s="289"/>
      <c r="G44" s="289" t="s">
        <v>2261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132</v>
      </c>
      <c r="F45" s="289"/>
      <c r="G45" s="289" t="s">
        <v>2262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2263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2264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2265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2266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2267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2268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2269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2270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2271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2272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2273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2274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2275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2276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2277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2278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2279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2280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2281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2282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2283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2284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2285</v>
      </c>
      <c r="D76" s="307"/>
      <c r="E76" s="307"/>
      <c r="F76" s="307" t="s">
        <v>2286</v>
      </c>
      <c r="G76" s="308"/>
      <c r="H76" s="307" t="s">
        <v>51</v>
      </c>
      <c r="I76" s="307" t="s">
        <v>54</v>
      </c>
      <c r="J76" s="307" t="s">
        <v>2287</v>
      </c>
      <c r="K76" s="306"/>
    </row>
    <row r="77" s="1" customFormat="1" ht="17.25" customHeight="1">
      <c r="B77" s="304"/>
      <c r="C77" s="309" t="s">
        <v>2288</v>
      </c>
      <c r="D77" s="309"/>
      <c r="E77" s="309"/>
      <c r="F77" s="310" t="s">
        <v>2289</v>
      </c>
      <c r="G77" s="311"/>
      <c r="H77" s="309"/>
      <c r="I77" s="309"/>
      <c r="J77" s="309" t="s">
        <v>2290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50</v>
      </c>
      <c r="D79" s="314"/>
      <c r="E79" s="314"/>
      <c r="F79" s="315" t="s">
        <v>2291</v>
      </c>
      <c r="G79" s="316"/>
      <c r="H79" s="292" t="s">
        <v>2292</v>
      </c>
      <c r="I79" s="292" t="s">
        <v>2293</v>
      </c>
      <c r="J79" s="292">
        <v>20</v>
      </c>
      <c r="K79" s="306"/>
    </row>
    <row r="80" s="1" customFormat="1" ht="15" customHeight="1">
      <c r="B80" s="304"/>
      <c r="C80" s="292" t="s">
        <v>2294</v>
      </c>
      <c r="D80" s="292"/>
      <c r="E80" s="292"/>
      <c r="F80" s="315" t="s">
        <v>2291</v>
      </c>
      <c r="G80" s="316"/>
      <c r="H80" s="292" t="s">
        <v>2295</v>
      </c>
      <c r="I80" s="292" t="s">
        <v>2293</v>
      </c>
      <c r="J80" s="292">
        <v>120</v>
      </c>
      <c r="K80" s="306"/>
    </row>
    <row r="81" s="1" customFormat="1" ht="15" customHeight="1">
      <c r="B81" s="317"/>
      <c r="C81" s="292" t="s">
        <v>2296</v>
      </c>
      <c r="D81" s="292"/>
      <c r="E81" s="292"/>
      <c r="F81" s="315" t="s">
        <v>2297</v>
      </c>
      <c r="G81" s="316"/>
      <c r="H81" s="292" t="s">
        <v>2298</v>
      </c>
      <c r="I81" s="292" t="s">
        <v>2293</v>
      </c>
      <c r="J81" s="292">
        <v>50</v>
      </c>
      <c r="K81" s="306"/>
    </row>
    <row r="82" s="1" customFormat="1" ht="15" customHeight="1">
      <c r="B82" s="317"/>
      <c r="C82" s="292" t="s">
        <v>2299</v>
      </c>
      <c r="D82" s="292"/>
      <c r="E82" s="292"/>
      <c r="F82" s="315" t="s">
        <v>2291</v>
      </c>
      <c r="G82" s="316"/>
      <c r="H82" s="292" t="s">
        <v>2300</v>
      </c>
      <c r="I82" s="292" t="s">
        <v>2301</v>
      </c>
      <c r="J82" s="292"/>
      <c r="K82" s="306"/>
    </row>
    <row r="83" s="1" customFormat="1" ht="15" customHeight="1">
      <c r="B83" s="317"/>
      <c r="C83" s="318" t="s">
        <v>2302</v>
      </c>
      <c r="D83" s="318"/>
      <c r="E83" s="318"/>
      <c r="F83" s="319" t="s">
        <v>2297</v>
      </c>
      <c r="G83" s="318"/>
      <c r="H83" s="318" t="s">
        <v>2303</v>
      </c>
      <c r="I83" s="318" t="s">
        <v>2293</v>
      </c>
      <c r="J83" s="318">
        <v>15</v>
      </c>
      <c r="K83" s="306"/>
    </row>
    <row r="84" s="1" customFormat="1" ht="15" customHeight="1">
      <c r="B84" s="317"/>
      <c r="C84" s="318" t="s">
        <v>2304</v>
      </c>
      <c r="D84" s="318"/>
      <c r="E84" s="318"/>
      <c r="F84" s="319" t="s">
        <v>2297</v>
      </c>
      <c r="G84" s="318"/>
      <c r="H84" s="318" t="s">
        <v>2305</v>
      </c>
      <c r="I84" s="318" t="s">
        <v>2293</v>
      </c>
      <c r="J84" s="318">
        <v>15</v>
      </c>
      <c r="K84" s="306"/>
    </row>
    <row r="85" s="1" customFormat="1" ht="15" customHeight="1">
      <c r="B85" s="317"/>
      <c r="C85" s="318" t="s">
        <v>2306</v>
      </c>
      <c r="D85" s="318"/>
      <c r="E85" s="318"/>
      <c r="F85" s="319" t="s">
        <v>2297</v>
      </c>
      <c r="G85" s="318"/>
      <c r="H85" s="318" t="s">
        <v>2307</v>
      </c>
      <c r="I85" s="318" t="s">
        <v>2293</v>
      </c>
      <c r="J85" s="318">
        <v>20</v>
      </c>
      <c r="K85" s="306"/>
    </row>
    <row r="86" s="1" customFormat="1" ht="15" customHeight="1">
      <c r="B86" s="317"/>
      <c r="C86" s="318" t="s">
        <v>2308</v>
      </c>
      <c r="D86" s="318"/>
      <c r="E86" s="318"/>
      <c r="F86" s="319" t="s">
        <v>2297</v>
      </c>
      <c r="G86" s="318"/>
      <c r="H86" s="318" t="s">
        <v>2309</v>
      </c>
      <c r="I86" s="318" t="s">
        <v>2293</v>
      </c>
      <c r="J86" s="318">
        <v>20</v>
      </c>
      <c r="K86" s="306"/>
    </row>
    <row r="87" s="1" customFormat="1" ht="15" customHeight="1">
      <c r="B87" s="317"/>
      <c r="C87" s="292" t="s">
        <v>2310</v>
      </c>
      <c r="D87" s="292"/>
      <c r="E87" s="292"/>
      <c r="F87" s="315" t="s">
        <v>2297</v>
      </c>
      <c r="G87" s="316"/>
      <c r="H87" s="292" t="s">
        <v>2311</v>
      </c>
      <c r="I87" s="292" t="s">
        <v>2293</v>
      </c>
      <c r="J87" s="292">
        <v>50</v>
      </c>
      <c r="K87" s="306"/>
    </row>
    <row r="88" s="1" customFormat="1" ht="15" customHeight="1">
      <c r="B88" s="317"/>
      <c r="C88" s="292" t="s">
        <v>2312</v>
      </c>
      <c r="D88" s="292"/>
      <c r="E88" s="292"/>
      <c r="F88" s="315" t="s">
        <v>2297</v>
      </c>
      <c r="G88" s="316"/>
      <c r="H88" s="292" t="s">
        <v>2313</v>
      </c>
      <c r="I88" s="292" t="s">
        <v>2293</v>
      </c>
      <c r="J88" s="292">
        <v>20</v>
      </c>
      <c r="K88" s="306"/>
    </row>
    <row r="89" s="1" customFormat="1" ht="15" customHeight="1">
      <c r="B89" s="317"/>
      <c r="C89" s="292" t="s">
        <v>2314</v>
      </c>
      <c r="D89" s="292"/>
      <c r="E89" s="292"/>
      <c r="F89" s="315" t="s">
        <v>2297</v>
      </c>
      <c r="G89" s="316"/>
      <c r="H89" s="292" t="s">
        <v>2315</v>
      </c>
      <c r="I89" s="292" t="s">
        <v>2293</v>
      </c>
      <c r="J89" s="292">
        <v>20</v>
      </c>
      <c r="K89" s="306"/>
    </row>
    <row r="90" s="1" customFormat="1" ht="15" customHeight="1">
      <c r="B90" s="317"/>
      <c r="C90" s="292" t="s">
        <v>2316</v>
      </c>
      <c r="D90" s="292"/>
      <c r="E90" s="292"/>
      <c r="F90" s="315" t="s">
        <v>2297</v>
      </c>
      <c r="G90" s="316"/>
      <c r="H90" s="292" t="s">
        <v>2317</v>
      </c>
      <c r="I90" s="292" t="s">
        <v>2293</v>
      </c>
      <c r="J90" s="292">
        <v>50</v>
      </c>
      <c r="K90" s="306"/>
    </row>
    <row r="91" s="1" customFormat="1" ht="15" customHeight="1">
      <c r="B91" s="317"/>
      <c r="C91" s="292" t="s">
        <v>2318</v>
      </c>
      <c r="D91" s="292"/>
      <c r="E91" s="292"/>
      <c r="F91" s="315" t="s">
        <v>2297</v>
      </c>
      <c r="G91" s="316"/>
      <c r="H91" s="292" t="s">
        <v>2318</v>
      </c>
      <c r="I91" s="292" t="s">
        <v>2293</v>
      </c>
      <c r="J91" s="292">
        <v>50</v>
      </c>
      <c r="K91" s="306"/>
    </row>
    <row r="92" s="1" customFormat="1" ht="15" customHeight="1">
      <c r="B92" s="317"/>
      <c r="C92" s="292" t="s">
        <v>2319</v>
      </c>
      <c r="D92" s="292"/>
      <c r="E92" s="292"/>
      <c r="F92" s="315" t="s">
        <v>2297</v>
      </c>
      <c r="G92" s="316"/>
      <c r="H92" s="292" t="s">
        <v>2320</v>
      </c>
      <c r="I92" s="292" t="s">
        <v>2293</v>
      </c>
      <c r="J92" s="292">
        <v>255</v>
      </c>
      <c r="K92" s="306"/>
    </row>
    <row r="93" s="1" customFormat="1" ht="15" customHeight="1">
      <c r="B93" s="317"/>
      <c r="C93" s="292" t="s">
        <v>2321</v>
      </c>
      <c r="D93" s="292"/>
      <c r="E93" s="292"/>
      <c r="F93" s="315" t="s">
        <v>2291</v>
      </c>
      <c r="G93" s="316"/>
      <c r="H93" s="292" t="s">
        <v>2322</v>
      </c>
      <c r="I93" s="292" t="s">
        <v>2323</v>
      </c>
      <c r="J93" s="292"/>
      <c r="K93" s="306"/>
    </row>
    <row r="94" s="1" customFormat="1" ht="15" customHeight="1">
      <c r="B94" s="317"/>
      <c r="C94" s="292" t="s">
        <v>2324</v>
      </c>
      <c r="D94" s="292"/>
      <c r="E94" s="292"/>
      <c r="F94" s="315" t="s">
        <v>2291</v>
      </c>
      <c r="G94" s="316"/>
      <c r="H94" s="292" t="s">
        <v>2325</v>
      </c>
      <c r="I94" s="292" t="s">
        <v>2326</v>
      </c>
      <c r="J94" s="292"/>
      <c r="K94" s="306"/>
    </row>
    <row r="95" s="1" customFormat="1" ht="15" customHeight="1">
      <c r="B95" s="317"/>
      <c r="C95" s="292" t="s">
        <v>2327</v>
      </c>
      <c r="D95" s="292"/>
      <c r="E95" s="292"/>
      <c r="F95" s="315" t="s">
        <v>2291</v>
      </c>
      <c r="G95" s="316"/>
      <c r="H95" s="292" t="s">
        <v>2327</v>
      </c>
      <c r="I95" s="292" t="s">
        <v>2326</v>
      </c>
      <c r="J95" s="292"/>
      <c r="K95" s="306"/>
    </row>
    <row r="96" s="1" customFormat="1" ht="15" customHeight="1">
      <c r="B96" s="317"/>
      <c r="C96" s="292" t="s">
        <v>35</v>
      </c>
      <c r="D96" s="292"/>
      <c r="E96" s="292"/>
      <c r="F96" s="315" t="s">
        <v>2291</v>
      </c>
      <c r="G96" s="316"/>
      <c r="H96" s="292" t="s">
        <v>2328</v>
      </c>
      <c r="I96" s="292" t="s">
        <v>2326</v>
      </c>
      <c r="J96" s="292"/>
      <c r="K96" s="306"/>
    </row>
    <row r="97" s="1" customFormat="1" ht="15" customHeight="1">
      <c r="B97" s="317"/>
      <c r="C97" s="292" t="s">
        <v>45</v>
      </c>
      <c r="D97" s="292"/>
      <c r="E97" s="292"/>
      <c r="F97" s="315" t="s">
        <v>2291</v>
      </c>
      <c r="G97" s="316"/>
      <c r="H97" s="292" t="s">
        <v>2329</v>
      </c>
      <c r="I97" s="292" t="s">
        <v>2326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2330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2285</v>
      </c>
      <c r="D103" s="307"/>
      <c r="E103" s="307"/>
      <c r="F103" s="307" t="s">
        <v>2286</v>
      </c>
      <c r="G103" s="308"/>
      <c r="H103" s="307" t="s">
        <v>51</v>
      </c>
      <c r="I103" s="307" t="s">
        <v>54</v>
      </c>
      <c r="J103" s="307" t="s">
        <v>2287</v>
      </c>
      <c r="K103" s="306"/>
    </row>
    <row r="104" s="1" customFormat="1" ht="17.25" customHeight="1">
      <c r="B104" s="304"/>
      <c r="C104" s="309" t="s">
        <v>2288</v>
      </c>
      <c r="D104" s="309"/>
      <c r="E104" s="309"/>
      <c r="F104" s="310" t="s">
        <v>2289</v>
      </c>
      <c r="G104" s="311"/>
      <c r="H104" s="309"/>
      <c r="I104" s="309"/>
      <c r="J104" s="309" t="s">
        <v>2290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50</v>
      </c>
      <c r="D106" s="314"/>
      <c r="E106" s="314"/>
      <c r="F106" s="315" t="s">
        <v>2291</v>
      </c>
      <c r="G106" s="292"/>
      <c r="H106" s="292" t="s">
        <v>2331</v>
      </c>
      <c r="I106" s="292" t="s">
        <v>2293</v>
      </c>
      <c r="J106" s="292">
        <v>20</v>
      </c>
      <c r="K106" s="306"/>
    </row>
    <row r="107" s="1" customFormat="1" ht="15" customHeight="1">
      <c r="B107" s="304"/>
      <c r="C107" s="292" t="s">
        <v>2294</v>
      </c>
      <c r="D107" s="292"/>
      <c r="E107" s="292"/>
      <c r="F107" s="315" t="s">
        <v>2291</v>
      </c>
      <c r="G107" s="292"/>
      <c r="H107" s="292" t="s">
        <v>2331</v>
      </c>
      <c r="I107" s="292" t="s">
        <v>2293</v>
      </c>
      <c r="J107" s="292">
        <v>120</v>
      </c>
      <c r="K107" s="306"/>
    </row>
    <row r="108" s="1" customFormat="1" ht="15" customHeight="1">
      <c r="B108" s="317"/>
      <c r="C108" s="292" t="s">
        <v>2296</v>
      </c>
      <c r="D108" s="292"/>
      <c r="E108" s="292"/>
      <c r="F108" s="315" t="s">
        <v>2297</v>
      </c>
      <c r="G108" s="292"/>
      <c r="H108" s="292" t="s">
        <v>2331</v>
      </c>
      <c r="I108" s="292" t="s">
        <v>2293</v>
      </c>
      <c r="J108" s="292">
        <v>50</v>
      </c>
      <c r="K108" s="306"/>
    </row>
    <row r="109" s="1" customFormat="1" ht="15" customHeight="1">
      <c r="B109" s="317"/>
      <c r="C109" s="292" t="s">
        <v>2299</v>
      </c>
      <c r="D109" s="292"/>
      <c r="E109" s="292"/>
      <c r="F109" s="315" t="s">
        <v>2291</v>
      </c>
      <c r="G109" s="292"/>
      <c r="H109" s="292" t="s">
        <v>2331</v>
      </c>
      <c r="I109" s="292" t="s">
        <v>2301</v>
      </c>
      <c r="J109" s="292"/>
      <c r="K109" s="306"/>
    </row>
    <row r="110" s="1" customFormat="1" ht="15" customHeight="1">
      <c r="B110" s="317"/>
      <c r="C110" s="292" t="s">
        <v>2310</v>
      </c>
      <c r="D110" s="292"/>
      <c r="E110" s="292"/>
      <c r="F110" s="315" t="s">
        <v>2297</v>
      </c>
      <c r="G110" s="292"/>
      <c r="H110" s="292" t="s">
        <v>2331</v>
      </c>
      <c r="I110" s="292" t="s">
        <v>2293</v>
      </c>
      <c r="J110" s="292">
        <v>50</v>
      </c>
      <c r="K110" s="306"/>
    </row>
    <row r="111" s="1" customFormat="1" ht="15" customHeight="1">
      <c r="B111" s="317"/>
      <c r="C111" s="292" t="s">
        <v>2318</v>
      </c>
      <c r="D111" s="292"/>
      <c r="E111" s="292"/>
      <c r="F111" s="315" t="s">
        <v>2297</v>
      </c>
      <c r="G111" s="292"/>
      <c r="H111" s="292" t="s">
        <v>2331</v>
      </c>
      <c r="I111" s="292" t="s">
        <v>2293</v>
      </c>
      <c r="J111" s="292">
        <v>50</v>
      </c>
      <c r="K111" s="306"/>
    </row>
    <row r="112" s="1" customFormat="1" ht="15" customHeight="1">
      <c r="B112" s="317"/>
      <c r="C112" s="292" t="s">
        <v>2316</v>
      </c>
      <c r="D112" s="292"/>
      <c r="E112" s="292"/>
      <c r="F112" s="315" t="s">
        <v>2297</v>
      </c>
      <c r="G112" s="292"/>
      <c r="H112" s="292" t="s">
        <v>2331</v>
      </c>
      <c r="I112" s="292" t="s">
        <v>2293</v>
      </c>
      <c r="J112" s="292">
        <v>50</v>
      </c>
      <c r="K112" s="306"/>
    </row>
    <row r="113" s="1" customFormat="1" ht="15" customHeight="1">
      <c r="B113" s="317"/>
      <c r="C113" s="292" t="s">
        <v>50</v>
      </c>
      <c r="D113" s="292"/>
      <c r="E113" s="292"/>
      <c r="F113" s="315" t="s">
        <v>2291</v>
      </c>
      <c r="G113" s="292"/>
      <c r="H113" s="292" t="s">
        <v>2332</v>
      </c>
      <c r="I113" s="292" t="s">
        <v>2293</v>
      </c>
      <c r="J113" s="292">
        <v>20</v>
      </c>
      <c r="K113" s="306"/>
    </row>
    <row r="114" s="1" customFormat="1" ht="15" customHeight="1">
      <c r="B114" s="317"/>
      <c r="C114" s="292" t="s">
        <v>2333</v>
      </c>
      <c r="D114" s="292"/>
      <c r="E114" s="292"/>
      <c r="F114" s="315" t="s">
        <v>2291</v>
      </c>
      <c r="G114" s="292"/>
      <c r="H114" s="292" t="s">
        <v>2334</v>
      </c>
      <c r="I114" s="292" t="s">
        <v>2293</v>
      </c>
      <c r="J114" s="292">
        <v>120</v>
      </c>
      <c r="K114" s="306"/>
    </row>
    <row r="115" s="1" customFormat="1" ht="15" customHeight="1">
      <c r="B115" s="317"/>
      <c r="C115" s="292" t="s">
        <v>35</v>
      </c>
      <c r="D115" s="292"/>
      <c r="E115" s="292"/>
      <c r="F115" s="315" t="s">
        <v>2291</v>
      </c>
      <c r="G115" s="292"/>
      <c r="H115" s="292" t="s">
        <v>2335</v>
      </c>
      <c r="I115" s="292" t="s">
        <v>2326</v>
      </c>
      <c r="J115" s="292"/>
      <c r="K115" s="306"/>
    </row>
    <row r="116" s="1" customFormat="1" ht="15" customHeight="1">
      <c r="B116" s="317"/>
      <c r="C116" s="292" t="s">
        <v>45</v>
      </c>
      <c r="D116" s="292"/>
      <c r="E116" s="292"/>
      <c r="F116" s="315" t="s">
        <v>2291</v>
      </c>
      <c r="G116" s="292"/>
      <c r="H116" s="292" t="s">
        <v>2336</v>
      </c>
      <c r="I116" s="292" t="s">
        <v>2326</v>
      </c>
      <c r="J116" s="292"/>
      <c r="K116" s="306"/>
    </row>
    <row r="117" s="1" customFormat="1" ht="15" customHeight="1">
      <c r="B117" s="317"/>
      <c r="C117" s="292" t="s">
        <v>54</v>
      </c>
      <c r="D117" s="292"/>
      <c r="E117" s="292"/>
      <c r="F117" s="315" t="s">
        <v>2291</v>
      </c>
      <c r="G117" s="292"/>
      <c r="H117" s="292" t="s">
        <v>2337</v>
      </c>
      <c r="I117" s="292" t="s">
        <v>2338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2339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2285</v>
      </c>
      <c r="D123" s="307"/>
      <c r="E123" s="307"/>
      <c r="F123" s="307" t="s">
        <v>2286</v>
      </c>
      <c r="G123" s="308"/>
      <c r="H123" s="307" t="s">
        <v>51</v>
      </c>
      <c r="I123" s="307" t="s">
        <v>54</v>
      </c>
      <c r="J123" s="307" t="s">
        <v>2287</v>
      </c>
      <c r="K123" s="336"/>
    </row>
    <row r="124" s="1" customFormat="1" ht="17.25" customHeight="1">
      <c r="B124" s="335"/>
      <c r="C124" s="309" t="s">
        <v>2288</v>
      </c>
      <c r="D124" s="309"/>
      <c r="E124" s="309"/>
      <c r="F124" s="310" t="s">
        <v>2289</v>
      </c>
      <c r="G124" s="311"/>
      <c r="H124" s="309"/>
      <c r="I124" s="309"/>
      <c r="J124" s="309" t="s">
        <v>2290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2294</v>
      </c>
      <c r="D126" s="314"/>
      <c r="E126" s="314"/>
      <c r="F126" s="315" t="s">
        <v>2291</v>
      </c>
      <c r="G126" s="292"/>
      <c r="H126" s="292" t="s">
        <v>2331</v>
      </c>
      <c r="I126" s="292" t="s">
        <v>2293</v>
      </c>
      <c r="J126" s="292">
        <v>120</v>
      </c>
      <c r="K126" s="340"/>
    </row>
    <row r="127" s="1" customFormat="1" ht="15" customHeight="1">
      <c r="B127" s="337"/>
      <c r="C127" s="292" t="s">
        <v>2340</v>
      </c>
      <c r="D127" s="292"/>
      <c r="E127" s="292"/>
      <c r="F127" s="315" t="s">
        <v>2291</v>
      </c>
      <c r="G127" s="292"/>
      <c r="H127" s="292" t="s">
        <v>2341</v>
      </c>
      <c r="I127" s="292" t="s">
        <v>2293</v>
      </c>
      <c r="J127" s="292" t="s">
        <v>2342</v>
      </c>
      <c r="K127" s="340"/>
    </row>
    <row r="128" s="1" customFormat="1" ht="15" customHeight="1">
      <c r="B128" s="337"/>
      <c r="C128" s="292" t="s">
        <v>2239</v>
      </c>
      <c r="D128" s="292"/>
      <c r="E128" s="292"/>
      <c r="F128" s="315" t="s">
        <v>2291</v>
      </c>
      <c r="G128" s="292"/>
      <c r="H128" s="292" t="s">
        <v>2343</v>
      </c>
      <c r="I128" s="292" t="s">
        <v>2293</v>
      </c>
      <c r="J128" s="292" t="s">
        <v>2342</v>
      </c>
      <c r="K128" s="340"/>
    </row>
    <row r="129" s="1" customFormat="1" ht="15" customHeight="1">
      <c r="B129" s="337"/>
      <c r="C129" s="292" t="s">
        <v>2302</v>
      </c>
      <c r="D129" s="292"/>
      <c r="E129" s="292"/>
      <c r="F129" s="315" t="s">
        <v>2297</v>
      </c>
      <c r="G129" s="292"/>
      <c r="H129" s="292" t="s">
        <v>2303</v>
      </c>
      <c r="I129" s="292" t="s">
        <v>2293</v>
      </c>
      <c r="J129" s="292">
        <v>15</v>
      </c>
      <c r="K129" s="340"/>
    </row>
    <row r="130" s="1" customFormat="1" ht="15" customHeight="1">
      <c r="B130" s="337"/>
      <c r="C130" s="318" t="s">
        <v>2304</v>
      </c>
      <c r="D130" s="318"/>
      <c r="E130" s="318"/>
      <c r="F130" s="319" t="s">
        <v>2297</v>
      </c>
      <c r="G130" s="318"/>
      <c r="H130" s="318" t="s">
        <v>2305</v>
      </c>
      <c r="I130" s="318" t="s">
        <v>2293</v>
      </c>
      <c r="J130" s="318">
        <v>15</v>
      </c>
      <c r="K130" s="340"/>
    </row>
    <row r="131" s="1" customFormat="1" ht="15" customHeight="1">
      <c r="B131" s="337"/>
      <c r="C131" s="318" t="s">
        <v>2306</v>
      </c>
      <c r="D131" s="318"/>
      <c r="E131" s="318"/>
      <c r="F131" s="319" t="s">
        <v>2297</v>
      </c>
      <c r="G131" s="318"/>
      <c r="H131" s="318" t="s">
        <v>2307</v>
      </c>
      <c r="I131" s="318" t="s">
        <v>2293</v>
      </c>
      <c r="J131" s="318">
        <v>20</v>
      </c>
      <c r="K131" s="340"/>
    </row>
    <row r="132" s="1" customFormat="1" ht="15" customHeight="1">
      <c r="B132" s="337"/>
      <c r="C132" s="318" t="s">
        <v>2308</v>
      </c>
      <c r="D132" s="318"/>
      <c r="E132" s="318"/>
      <c r="F132" s="319" t="s">
        <v>2297</v>
      </c>
      <c r="G132" s="318"/>
      <c r="H132" s="318" t="s">
        <v>2309</v>
      </c>
      <c r="I132" s="318" t="s">
        <v>2293</v>
      </c>
      <c r="J132" s="318">
        <v>20</v>
      </c>
      <c r="K132" s="340"/>
    </row>
    <row r="133" s="1" customFormat="1" ht="15" customHeight="1">
      <c r="B133" s="337"/>
      <c r="C133" s="292" t="s">
        <v>2296</v>
      </c>
      <c r="D133" s="292"/>
      <c r="E133" s="292"/>
      <c r="F133" s="315" t="s">
        <v>2297</v>
      </c>
      <c r="G133" s="292"/>
      <c r="H133" s="292" t="s">
        <v>2331</v>
      </c>
      <c r="I133" s="292" t="s">
        <v>2293</v>
      </c>
      <c r="J133" s="292">
        <v>50</v>
      </c>
      <c r="K133" s="340"/>
    </row>
    <row r="134" s="1" customFormat="1" ht="15" customHeight="1">
      <c r="B134" s="337"/>
      <c r="C134" s="292" t="s">
        <v>2310</v>
      </c>
      <c r="D134" s="292"/>
      <c r="E134" s="292"/>
      <c r="F134" s="315" t="s">
        <v>2297</v>
      </c>
      <c r="G134" s="292"/>
      <c r="H134" s="292" t="s">
        <v>2331</v>
      </c>
      <c r="I134" s="292" t="s">
        <v>2293</v>
      </c>
      <c r="J134" s="292">
        <v>50</v>
      </c>
      <c r="K134" s="340"/>
    </row>
    <row r="135" s="1" customFormat="1" ht="15" customHeight="1">
      <c r="B135" s="337"/>
      <c r="C135" s="292" t="s">
        <v>2316</v>
      </c>
      <c r="D135" s="292"/>
      <c r="E135" s="292"/>
      <c r="F135" s="315" t="s">
        <v>2297</v>
      </c>
      <c r="G135" s="292"/>
      <c r="H135" s="292" t="s">
        <v>2331</v>
      </c>
      <c r="I135" s="292" t="s">
        <v>2293</v>
      </c>
      <c r="J135" s="292">
        <v>50</v>
      </c>
      <c r="K135" s="340"/>
    </row>
    <row r="136" s="1" customFormat="1" ht="15" customHeight="1">
      <c r="B136" s="337"/>
      <c r="C136" s="292" t="s">
        <v>2318</v>
      </c>
      <c r="D136" s="292"/>
      <c r="E136" s="292"/>
      <c r="F136" s="315" t="s">
        <v>2297</v>
      </c>
      <c r="G136" s="292"/>
      <c r="H136" s="292" t="s">
        <v>2331</v>
      </c>
      <c r="I136" s="292" t="s">
        <v>2293</v>
      </c>
      <c r="J136" s="292">
        <v>50</v>
      </c>
      <c r="K136" s="340"/>
    </row>
    <row r="137" s="1" customFormat="1" ht="15" customHeight="1">
      <c r="B137" s="337"/>
      <c r="C137" s="292" t="s">
        <v>2319</v>
      </c>
      <c r="D137" s="292"/>
      <c r="E137" s="292"/>
      <c r="F137" s="315" t="s">
        <v>2297</v>
      </c>
      <c r="G137" s="292"/>
      <c r="H137" s="292" t="s">
        <v>2344</v>
      </c>
      <c r="I137" s="292" t="s">
        <v>2293</v>
      </c>
      <c r="J137" s="292">
        <v>255</v>
      </c>
      <c r="K137" s="340"/>
    </row>
    <row r="138" s="1" customFormat="1" ht="15" customHeight="1">
      <c r="B138" s="337"/>
      <c r="C138" s="292" t="s">
        <v>2321</v>
      </c>
      <c r="D138" s="292"/>
      <c r="E138" s="292"/>
      <c r="F138" s="315" t="s">
        <v>2291</v>
      </c>
      <c r="G138" s="292"/>
      <c r="H138" s="292" t="s">
        <v>2345</v>
      </c>
      <c r="I138" s="292" t="s">
        <v>2323</v>
      </c>
      <c r="J138" s="292"/>
      <c r="K138" s="340"/>
    </row>
    <row r="139" s="1" customFormat="1" ht="15" customHeight="1">
      <c r="B139" s="337"/>
      <c r="C139" s="292" t="s">
        <v>2324</v>
      </c>
      <c r="D139" s="292"/>
      <c r="E139" s="292"/>
      <c r="F139" s="315" t="s">
        <v>2291</v>
      </c>
      <c r="G139" s="292"/>
      <c r="H139" s="292" t="s">
        <v>2346</v>
      </c>
      <c r="I139" s="292" t="s">
        <v>2326</v>
      </c>
      <c r="J139" s="292"/>
      <c r="K139" s="340"/>
    </row>
    <row r="140" s="1" customFormat="1" ht="15" customHeight="1">
      <c r="B140" s="337"/>
      <c r="C140" s="292" t="s">
        <v>2327</v>
      </c>
      <c r="D140" s="292"/>
      <c r="E140" s="292"/>
      <c r="F140" s="315" t="s">
        <v>2291</v>
      </c>
      <c r="G140" s="292"/>
      <c r="H140" s="292" t="s">
        <v>2327</v>
      </c>
      <c r="I140" s="292" t="s">
        <v>2326</v>
      </c>
      <c r="J140" s="292"/>
      <c r="K140" s="340"/>
    </row>
    <row r="141" s="1" customFormat="1" ht="15" customHeight="1">
      <c r="B141" s="337"/>
      <c r="C141" s="292" t="s">
        <v>35</v>
      </c>
      <c r="D141" s="292"/>
      <c r="E141" s="292"/>
      <c r="F141" s="315" t="s">
        <v>2291</v>
      </c>
      <c r="G141" s="292"/>
      <c r="H141" s="292" t="s">
        <v>2347</v>
      </c>
      <c r="I141" s="292" t="s">
        <v>2326</v>
      </c>
      <c r="J141" s="292"/>
      <c r="K141" s="340"/>
    </row>
    <row r="142" s="1" customFormat="1" ht="15" customHeight="1">
      <c r="B142" s="337"/>
      <c r="C142" s="292" t="s">
        <v>2348</v>
      </c>
      <c r="D142" s="292"/>
      <c r="E142" s="292"/>
      <c r="F142" s="315" t="s">
        <v>2291</v>
      </c>
      <c r="G142" s="292"/>
      <c r="H142" s="292" t="s">
        <v>2349</v>
      </c>
      <c r="I142" s="292" t="s">
        <v>2326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2350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2285</v>
      </c>
      <c r="D148" s="307"/>
      <c r="E148" s="307"/>
      <c r="F148" s="307" t="s">
        <v>2286</v>
      </c>
      <c r="G148" s="308"/>
      <c r="H148" s="307" t="s">
        <v>51</v>
      </c>
      <c r="I148" s="307" t="s">
        <v>54</v>
      </c>
      <c r="J148" s="307" t="s">
        <v>2287</v>
      </c>
      <c r="K148" s="306"/>
    </row>
    <row r="149" s="1" customFormat="1" ht="17.25" customHeight="1">
      <c r="B149" s="304"/>
      <c r="C149" s="309" t="s">
        <v>2288</v>
      </c>
      <c r="D149" s="309"/>
      <c r="E149" s="309"/>
      <c r="F149" s="310" t="s">
        <v>2289</v>
      </c>
      <c r="G149" s="311"/>
      <c r="H149" s="309"/>
      <c r="I149" s="309"/>
      <c r="J149" s="309" t="s">
        <v>2290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2294</v>
      </c>
      <c r="D151" s="292"/>
      <c r="E151" s="292"/>
      <c r="F151" s="345" t="s">
        <v>2291</v>
      </c>
      <c r="G151" s="292"/>
      <c r="H151" s="344" t="s">
        <v>2331</v>
      </c>
      <c r="I151" s="344" t="s">
        <v>2293</v>
      </c>
      <c r="J151" s="344">
        <v>120</v>
      </c>
      <c r="K151" s="340"/>
    </row>
    <row r="152" s="1" customFormat="1" ht="15" customHeight="1">
      <c r="B152" s="317"/>
      <c r="C152" s="344" t="s">
        <v>2340</v>
      </c>
      <c r="D152" s="292"/>
      <c r="E152" s="292"/>
      <c r="F152" s="345" t="s">
        <v>2291</v>
      </c>
      <c r="G152" s="292"/>
      <c r="H152" s="344" t="s">
        <v>2351</v>
      </c>
      <c r="I152" s="344" t="s">
        <v>2293</v>
      </c>
      <c r="J152" s="344" t="s">
        <v>2342</v>
      </c>
      <c r="K152" s="340"/>
    </row>
    <row r="153" s="1" customFormat="1" ht="15" customHeight="1">
      <c r="B153" s="317"/>
      <c r="C153" s="344" t="s">
        <v>2239</v>
      </c>
      <c r="D153" s="292"/>
      <c r="E153" s="292"/>
      <c r="F153" s="345" t="s">
        <v>2291</v>
      </c>
      <c r="G153" s="292"/>
      <c r="H153" s="344" t="s">
        <v>2352</v>
      </c>
      <c r="I153" s="344" t="s">
        <v>2293</v>
      </c>
      <c r="J153" s="344" t="s">
        <v>2342</v>
      </c>
      <c r="K153" s="340"/>
    </row>
    <row r="154" s="1" customFormat="1" ht="15" customHeight="1">
      <c r="B154" s="317"/>
      <c r="C154" s="344" t="s">
        <v>2296</v>
      </c>
      <c r="D154" s="292"/>
      <c r="E154" s="292"/>
      <c r="F154" s="345" t="s">
        <v>2297</v>
      </c>
      <c r="G154" s="292"/>
      <c r="H154" s="344" t="s">
        <v>2331</v>
      </c>
      <c r="I154" s="344" t="s">
        <v>2293</v>
      </c>
      <c r="J154" s="344">
        <v>50</v>
      </c>
      <c r="K154" s="340"/>
    </row>
    <row r="155" s="1" customFormat="1" ht="15" customHeight="1">
      <c r="B155" s="317"/>
      <c r="C155" s="344" t="s">
        <v>2299</v>
      </c>
      <c r="D155" s="292"/>
      <c r="E155" s="292"/>
      <c r="F155" s="345" t="s">
        <v>2291</v>
      </c>
      <c r="G155" s="292"/>
      <c r="H155" s="344" t="s">
        <v>2331</v>
      </c>
      <c r="I155" s="344" t="s">
        <v>2301</v>
      </c>
      <c r="J155" s="344"/>
      <c r="K155" s="340"/>
    </row>
    <row r="156" s="1" customFormat="1" ht="15" customHeight="1">
      <c r="B156" s="317"/>
      <c r="C156" s="344" t="s">
        <v>2310</v>
      </c>
      <c r="D156" s="292"/>
      <c r="E156" s="292"/>
      <c r="F156" s="345" t="s">
        <v>2297</v>
      </c>
      <c r="G156" s="292"/>
      <c r="H156" s="344" t="s">
        <v>2331</v>
      </c>
      <c r="I156" s="344" t="s">
        <v>2293</v>
      </c>
      <c r="J156" s="344">
        <v>50</v>
      </c>
      <c r="K156" s="340"/>
    </row>
    <row r="157" s="1" customFormat="1" ht="15" customHeight="1">
      <c r="B157" s="317"/>
      <c r="C157" s="344" t="s">
        <v>2318</v>
      </c>
      <c r="D157" s="292"/>
      <c r="E157" s="292"/>
      <c r="F157" s="345" t="s">
        <v>2297</v>
      </c>
      <c r="G157" s="292"/>
      <c r="H157" s="344" t="s">
        <v>2331</v>
      </c>
      <c r="I157" s="344" t="s">
        <v>2293</v>
      </c>
      <c r="J157" s="344">
        <v>50</v>
      </c>
      <c r="K157" s="340"/>
    </row>
    <row r="158" s="1" customFormat="1" ht="15" customHeight="1">
      <c r="B158" s="317"/>
      <c r="C158" s="344" t="s">
        <v>2316</v>
      </c>
      <c r="D158" s="292"/>
      <c r="E158" s="292"/>
      <c r="F158" s="345" t="s">
        <v>2297</v>
      </c>
      <c r="G158" s="292"/>
      <c r="H158" s="344" t="s">
        <v>2331</v>
      </c>
      <c r="I158" s="344" t="s">
        <v>2293</v>
      </c>
      <c r="J158" s="344">
        <v>50</v>
      </c>
      <c r="K158" s="340"/>
    </row>
    <row r="159" s="1" customFormat="1" ht="15" customHeight="1">
      <c r="B159" s="317"/>
      <c r="C159" s="344" t="s">
        <v>103</v>
      </c>
      <c r="D159" s="292"/>
      <c r="E159" s="292"/>
      <c r="F159" s="345" t="s">
        <v>2291</v>
      </c>
      <c r="G159" s="292"/>
      <c r="H159" s="344" t="s">
        <v>2353</v>
      </c>
      <c r="I159" s="344" t="s">
        <v>2293</v>
      </c>
      <c r="J159" s="344" t="s">
        <v>2354</v>
      </c>
      <c r="K159" s="340"/>
    </row>
    <row r="160" s="1" customFormat="1" ht="15" customHeight="1">
      <c r="B160" s="317"/>
      <c r="C160" s="344" t="s">
        <v>2355</v>
      </c>
      <c r="D160" s="292"/>
      <c r="E160" s="292"/>
      <c r="F160" s="345" t="s">
        <v>2291</v>
      </c>
      <c r="G160" s="292"/>
      <c r="H160" s="344" t="s">
        <v>2356</v>
      </c>
      <c r="I160" s="344" t="s">
        <v>2326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2357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2285</v>
      </c>
      <c r="D166" s="307"/>
      <c r="E166" s="307"/>
      <c r="F166" s="307" t="s">
        <v>2286</v>
      </c>
      <c r="G166" s="349"/>
      <c r="H166" s="350" t="s">
        <v>51</v>
      </c>
      <c r="I166" s="350" t="s">
        <v>54</v>
      </c>
      <c r="J166" s="307" t="s">
        <v>2287</v>
      </c>
      <c r="K166" s="284"/>
    </row>
    <row r="167" s="1" customFormat="1" ht="17.25" customHeight="1">
      <c r="B167" s="285"/>
      <c r="C167" s="309" t="s">
        <v>2288</v>
      </c>
      <c r="D167" s="309"/>
      <c r="E167" s="309"/>
      <c r="F167" s="310" t="s">
        <v>2289</v>
      </c>
      <c r="G167" s="351"/>
      <c r="H167" s="352"/>
      <c r="I167" s="352"/>
      <c r="J167" s="309" t="s">
        <v>2290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2294</v>
      </c>
      <c r="D169" s="292"/>
      <c r="E169" s="292"/>
      <c r="F169" s="315" t="s">
        <v>2291</v>
      </c>
      <c r="G169" s="292"/>
      <c r="H169" s="292" t="s">
        <v>2331</v>
      </c>
      <c r="I169" s="292" t="s">
        <v>2293</v>
      </c>
      <c r="J169" s="292">
        <v>120</v>
      </c>
      <c r="K169" s="340"/>
    </row>
    <row r="170" s="1" customFormat="1" ht="15" customHeight="1">
      <c r="B170" s="317"/>
      <c r="C170" s="292" t="s">
        <v>2340</v>
      </c>
      <c r="D170" s="292"/>
      <c r="E170" s="292"/>
      <c r="F170" s="315" t="s">
        <v>2291</v>
      </c>
      <c r="G170" s="292"/>
      <c r="H170" s="292" t="s">
        <v>2341</v>
      </c>
      <c r="I170" s="292" t="s">
        <v>2293</v>
      </c>
      <c r="J170" s="292" t="s">
        <v>2342</v>
      </c>
      <c r="K170" s="340"/>
    </row>
    <row r="171" s="1" customFormat="1" ht="15" customHeight="1">
      <c r="B171" s="317"/>
      <c r="C171" s="292" t="s">
        <v>2239</v>
      </c>
      <c r="D171" s="292"/>
      <c r="E171" s="292"/>
      <c r="F171" s="315" t="s">
        <v>2291</v>
      </c>
      <c r="G171" s="292"/>
      <c r="H171" s="292" t="s">
        <v>2358</v>
      </c>
      <c r="I171" s="292" t="s">
        <v>2293</v>
      </c>
      <c r="J171" s="292" t="s">
        <v>2342</v>
      </c>
      <c r="K171" s="340"/>
    </row>
    <row r="172" s="1" customFormat="1" ht="15" customHeight="1">
      <c r="B172" s="317"/>
      <c r="C172" s="292" t="s">
        <v>2296</v>
      </c>
      <c r="D172" s="292"/>
      <c r="E172" s="292"/>
      <c r="F172" s="315" t="s">
        <v>2297</v>
      </c>
      <c r="G172" s="292"/>
      <c r="H172" s="292" t="s">
        <v>2358</v>
      </c>
      <c r="I172" s="292" t="s">
        <v>2293</v>
      </c>
      <c r="J172" s="292">
        <v>50</v>
      </c>
      <c r="K172" s="340"/>
    </row>
    <row r="173" s="1" customFormat="1" ht="15" customHeight="1">
      <c r="B173" s="317"/>
      <c r="C173" s="292" t="s">
        <v>2299</v>
      </c>
      <c r="D173" s="292"/>
      <c r="E173" s="292"/>
      <c r="F173" s="315" t="s">
        <v>2291</v>
      </c>
      <c r="G173" s="292"/>
      <c r="H173" s="292" t="s">
        <v>2358</v>
      </c>
      <c r="I173" s="292" t="s">
        <v>2301</v>
      </c>
      <c r="J173" s="292"/>
      <c r="K173" s="340"/>
    </row>
    <row r="174" s="1" customFormat="1" ht="15" customHeight="1">
      <c r="B174" s="317"/>
      <c r="C174" s="292" t="s">
        <v>2310</v>
      </c>
      <c r="D174" s="292"/>
      <c r="E174" s="292"/>
      <c r="F174" s="315" t="s">
        <v>2297</v>
      </c>
      <c r="G174" s="292"/>
      <c r="H174" s="292" t="s">
        <v>2358</v>
      </c>
      <c r="I174" s="292" t="s">
        <v>2293</v>
      </c>
      <c r="J174" s="292">
        <v>50</v>
      </c>
      <c r="K174" s="340"/>
    </row>
    <row r="175" s="1" customFormat="1" ht="15" customHeight="1">
      <c r="B175" s="317"/>
      <c r="C175" s="292" t="s">
        <v>2318</v>
      </c>
      <c r="D175" s="292"/>
      <c r="E175" s="292"/>
      <c r="F175" s="315" t="s">
        <v>2297</v>
      </c>
      <c r="G175" s="292"/>
      <c r="H175" s="292" t="s">
        <v>2358</v>
      </c>
      <c r="I175" s="292" t="s">
        <v>2293</v>
      </c>
      <c r="J175" s="292">
        <v>50</v>
      </c>
      <c r="K175" s="340"/>
    </row>
    <row r="176" s="1" customFormat="1" ht="15" customHeight="1">
      <c r="B176" s="317"/>
      <c r="C176" s="292" t="s">
        <v>2316</v>
      </c>
      <c r="D176" s="292"/>
      <c r="E176" s="292"/>
      <c r="F176" s="315" t="s">
        <v>2297</v>
      </c>
      <c r="G176" s="292"/>
      <c r="H176" s="292" t="s">
        <v>2358</v>
      </c>
      <c r="I176" s="292" t="s">
        <v>2293</v>
      </c>
      <c r="J176" s="292">
        <v>50</v>
      </c>
      <c r="K176" s="340"/>
    </row>
    <row r="177" s="1" customFormat="1" ht="15" customHeight="1">
      <c r="B177" s="317"/>
      <c r="C177" s="292" t="s">
        <v>128</v>
      </c>
      <c r="D177" s="292"/>
      <c r="E177" s="292"/>
      <c r="F177" s="315" t="s">
        <v>2291</v>
      </c>
      <c r="G177" s="292"/>
      <c r="H177" s="292" t="s">
        <v>2359</v>
      </c>
      <c r="I177" s="292" t="s">
        <v>2360</v>
      </c>
      <c r="J177" s="292"/>
      <c r="K177" s="340"/>
    </row>
    <row r="178" s="1" customFormat="1" ht="15" customHeight="1">
      <c r="B178" s="317"/>
      <c r="C178" s="292" t="s">
        <v>54</v>
      </c>
      <c r="D178" s="292"/>
      <c r="E178" s="292"/>
      <c r="F178" s="315" t="s">
        <v>2291</v>
      </c>
      <c r="G178" s="292"/>
      <c r="H178" s="292" t="s">
        <v>2361</v>
      </c>
      <c r="I178" s="292" t="s">
        <v>2362</v>
      </c>
      <c r="J178" s="292">
        <v>1</v>
      </c>
      <c r="K178" s="340"/>
    </row>
    <row r="179" s="1" customFormat="1" ht="15" customHeight="1">
      <c r="B179" s="317"/>
      <c r="C179" s="292" t="s">
        <v>50</v>
      </c>
      <c r="D179" s="292"/>
      <c r="E179" s="292"/>
      <c r="F179" s="315" t="s">
        <v>2291</v>
      </c>
      <c r="G179" s="292"/>
      <c r="H179" s="292" t="s">
        <v>2363</v>
      </c>
      <c r="I179" s="292" t="s">
        <v>2293</v>
      </c>
      <c r="J179" s="292">
        <v>20</v>
      </c>
      <c r="K179" s="340"/>
    </row>
    <row r="180" s="1" customFormat="1" ht="15" customHeight="1">
      <c r="B180" s="317"/>
      <c r="C180" s="292" t="s">
        <v>51</v>
      </c>
      <c r="D180" s="292"/>
      <c r="E180" s="292"/>
      <c r="F180" s="315" t="s">
        <v>2291</v>
      </c>
      <c r="G180" s="292"/>
      <c r="H180" s="292" t="s">
        <v>2364</v>
      </c>
      <c r="I180" s="292" t="s">
        <v>2293</v>
      </c>
      <c r="J180" s="292">
        <v>255</v>
      </c>
      <c r="K180" s="340"/>
    </row>
    <row r="181" s="1" customFormat="1" ht="15" customHeight="1">
      <c r="B181" s="317"/>
      <c r="C181" s="292" t="s">
        <v>129</v>
      </c>
      <c r="D181" s="292"/>
      <c r="E181" s="292"/>
      <c r="F181" s="315" t="s">
        <v>2291</v>
      </c>
      <c r="G181" s="292"/>
      <c r="H181" s="292" t="s">
        <v>2255</v>
      </c>
      <c r="I181" s="292" t="s">
        <v>2293</v>
      </c>
      <c r="J181" s="292">
        <v>10</v>
      </c>
      <c r="K181" s="340"/>
    </row>
    <row r="182" s="1" customFormat="1" ht="15" customHeight="1">
      <c r="B182" s="317"/>
      <c r="C182" s="292" t="s">
        <v>130</v>
      </c>
      <c r="D182" s="292"/>
      <c r="E182" s="292"/>
      <c r="F182" s="315" t="s">
        <v>2291</v>
      </c>
      <c r="G182" s="292"/>
      <c r="H182" s="292" t="s">
        <v>2365</v>
      </c>
      <c r="I182" s="292" t="s">
        <v>2326</v>
      </c>
      <c r="J182" s="292"/>
      <c r="K182" s="340"/>
    </row>
    <row r="183" s="1" customFormat="1" ht="15" customHeight="1">
      <c r="B183" s="317"/>
      <c r="C183" s="292" t="s">
        <v>2366</v>
      </c>
      <c r="D183" s="292"/>
      <c r="E183" s="292"/>
      <c r="F183" s="315" t="s">
        <v>2291</v>
      </c>
      <c r="G183" s="292"/>
      <c r="H183" s="292" t="s">
        <v>2367</v>
      </c>
      <c r="I183" s="292" t="s">
        <v>2326</v>
      </c>
      <c r="J183" s="292"/>
      <c r="K183" s="340"/>
    </row>
    <row r="184" s="1" customFormat="1" ht="15" customHeight="1">
      <c r="B184" s="317"/>
      <c r="C184" s="292" t="s">
        <v>2355</v>
      </c>
      <c r="D184" s="292"/>
      <c r="E184" s="292"/>
      <c r="F184" s="315" t="s">
        <v>2291</v>
      </c>
      <c r="G184" s="292"/>
      <c r="H184" s="292" t="s">
        <v>2368</v>
      </c>
      <c r="I184" s="292" t="s">
        <v>2326</v>
      </c>
      <c r="J184" s="292"/>
      <c r="K184" s="340"/>
    </row>
    <row r="185" s="1" customFormat="1" ht="15" customHeight="1">
      <c r="B185" s="317"/>
      <c r="C185" s="292" t="s">
        <v>132</v>
      </c>
      <c r="D185" s="292"/>
      <c r="E185" s="292"/>
      <c r="F185" s="315" t="s">
        <v>2297</v>
      </c>
      <c r="G185" s="292"/>
      <c r="H185" s="292" t="s">
        <v>2369</v>
      </c>
      <c r="I185" s="292" t="s">
        <v>2293</v>
      </c>
      <c r="J185" s="292">
        <v>50</v>
      </c>
      <c r="K185" s="340"/>
    </row>
    <row r="186" s="1" customFormat="1" ht="15" customHeight="1">
      <c r="B186" s="317"/>
      <c r="C186" s="292" t="s">
        <v>2370</v>
      </c>
      <c r="D186" s="292"/>
      <c r="E186" s="292"/>
      <c r="F186" s="315" t="s">
        <v>2297</v>
      </c>
      <c r="G186" s="292"/>
      <c r="H186" s="292" t="s">
        <v>2371</v>
      </c>
      <c r="I186" s="292" t="s">
        <v>2372</v>
      </c>
      <c r="J186" s="292"/>
      <c r="K186" s="340"/>
    </row>
    <row r="187" s="1" customFormat="1" ht="15" customHeight="1">
      <c r="B187" s="317"/>
      <c r="C187" s="292" t="s">
        <v>2373</v>
      </c>
      <c r="D187" s="292"/>
      <c r="E187" s="292"/>
      <c r="F187" s="315" t="s">
        <v>2297</v>
      </c>
      <c r="G187" s="292"/>
      <c r="H187" s="292" t="s">
        <v>2374</v>
      </c>
      <c r="I187" s="292" t="s">
        <v>2372</v>
      </c>
      <c r="J187" s="292"/>
      <c r="K187" s="340"/>
    </row>
    <row r="188" s="1" customFormat="1" ht="15" customHeight="1">
      <c r="B188" s="317"/>
      <c r="C188" s="292" t="s">
        <v>2375</v>
      </c>
      <c r="D188" s="292"/>
      <c r="E188" s="292"/>
      <c r="F188" s="315" t="s">
        <v>2297</v>
      </c>
      <c r="G188" s="292"/>
      <c r="H188" s="292" t="s">
        <v>2376</v>
      </c>
      <c r="I188" s="292" t="s">
        <v>2372</v>
      </c>
      <c r="J188" s="292"/>
      <c r="K188" s="340"/>
    </row>
    <row r="189" s="1" customFormat="1" ht="15" customHeight="1">
      <c r="B189" s="317"/>
      <c r="C189" s="353" t="s">
        <v>2377</v>
      </c>
      <c r="D189" s="292"/>
      <c r="E189" s="292"/>
      <c r="F189" s="315" t="s">
        <v>2297</v>
      </c>
      <c r="G189" s="292"/>
      <c r="H189" s="292" t="s">
        <v>2378</v>
      </c>
      <c r="I189" s="292" t="s">
        <v>2379</v>
      </c>
      <c r="J189" s="354" t="s">
        <v>2380</v>
      </c>
      <c r="K189" s="340"/>
    </row>
    <row r="190" s="1" customFormat="1" ht="15" customHeight="1">
      <c r="B190" s="317"/>
      <c r="C190" s="353" t="s">
        <v>39</v>
      </c>
      <c r="D190" s="292"/>
      <c r="E190" s="292"/>
      <c r="F190" s="315" t="s">
        <v>2291</v>
      </c>
      <c r="G190" s="292"/>
      <c r="H190" s="289" t="s">
        <v>2381</v>
      </c>
      <c r="I190" s="292" t="s">
        <v>2382</v>
      </c>
      <c r="J190" s="292"/>
      <c r="K190" s="340"/>
    </row>
    <row r="191" s="1" customFormat="1" ht="15" customHeight="1">
      <c r="B191" s="317"/>
      <c r="C191" s="353" t="s">
        <v>2383</v>
      </c>
      <c r="D191" s="292"/>
      <c r="E191" s="292"/>
      <c r="F191" s="315" t="s">
        <v>2291</v>
      </c>
      <c r="G191" s="292"/>
      <c r="H191" s="292" t="s">
        <v>2384</v>
      </c>
      <c r="I191" s="292" t="s">
        <v>2326</v>
      </c>
      <c r="J191" s="292"/>
      <c r="K191" s="340"/>
    </row>
    <row r="192" s="1" customFormat="1" ht="15" customHeight="1">
      <c r="B192" s="317"/>
      <c r="C192" s="353" t="s">
        <v>2385</v>
      </c>
      <c r="D192" s="292"/>
      <c r="E192" s="292"/>
      <c r="F192" s="315" t="s">
        <v>2291</v>
      </c>
      <c r="G192" s="292"/>
      <c r="H192" s="292" t="s">
        <v>2386</v>
      </c>
      <c r="I192" s="292" t="s">
        <v>2326</v>
      </c>
      <c r="J192" s="292"/>
      <c r="K192" s="340"/>
    </row>
    <row r="193" s="1" customFormat="1" ht="15" customHeight="1">
      <c r="B193" s="317"/>
      <c r="C193" s="353" t="s">
        <v>2387</v>
      </c>
      <c r="D193" s="292"/>
      <c r="E193" s="292"/>
      <c r="F193" s="315" t="s">
        <v>2297</v>
      </c>
      <c r="G193" s="292"/>
      <c r="H193" s="292" t="s">
        <v>2388</v>
      </c>
      <c r="I193" s="292" t="s">
        <v>2326</v>
      </c>
      <c r="J193" s="292"/>
      <c r="K193" s="340"/>
    </row>
    <row r="194" s="1" customFormat="1" ht="15" customHeight="1">
      <c r="B194" s="346"/>
      <c r="C194" s="355"/>
      <c r="D194" s="326"/>
      <c r="E194" s="326"/>
      <c r="F194" s="326"/>
      <c r="G194" s="326"/>
      <c r="H194" s="326"/>
      <c r="I194" s="326"/>
      <c r="J194" s="326"/>
      <c r="K194" s="347"/>
    </row>
    <row r="195" s="1" customFormat="1" ht="18.75" customHeight="1">
      <c r="B195" s="328"/>
      <c r="C195" s="338"/>
      <c r="D195" s="338"/>
      <c r="E195" s="338"/>
      <c r="F195" s="348"/>
      <c r="G195" s="338"/>
      <c r="H195" s="338"/>
      <c r="I195" s="338"/>
      <c r="J195" s="338"/>
      <c r="K195" s="328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</row>
    <row r="198" s="1" customFormat="1" ht="13.5">
      <c r="B198" s="279"/>
      <c r="C198" s="280"/>
      <c r="D198" s="280"/>
      <c r="E198" s="280"/>
      <c r="F198" s="280"/>
      <c r="G198" s="280"/>
      <c r="H198" s="280"/>
      <c r="I198" s="280"/>
      <c r="J198" s="280"/>
      <c r="K198" s="281"/>
    </row>
    <row r="199" s="1" customFormat="1" ht="21">
      <c r="B199" s="282"/>
      <c r="C199" s="283" t="s">
        <v>2389</v>
      </c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5.5" customHeight="1">
      <c r="B200" s="282"/>
      <c r="C200" s="356" t="s">
        <v>2390</v>
      </c>
      <c r="D200" s="356"/>
      <c r="E200" s="356"/>
      <c r="F200" s="356" t="s">
        <v>2391</v>
      </c>
      <c r="G200" s="357"/>
      <c r="H200" s="356" t="s">
        <v>2392</v>
      </c>
      <c r="I200" s="356"/>
      <c r="J200" s="356"/>
      <c r="K200" s="284"/>
    </row>
    <row r="201" s="1" customFormat="1" ht="5.25" customHeight="1">
      <c r="B201" s="317"/>
      <c r="C201" s="312"/>
      <c r="D201" s="312"/>
      <c r="E201" s="312"/>
      <c r="F201" s="312"/>
      <c r="G201" s="338"/>
      <c r="H201" s="312"/>
      <c r="I201" s="312"/>
      <c r="J201" s="312"/>
      <c r="K201" s="340"/>
    </row>
    <row r="202" s="1" customFormat="1" ht="15" customHeight="1">
      <c r="B202" s="317"/>
      <c r="C202" s="292" t="s">
        <v>2382</v>
      </c>
      <c r="D202" s="292"/>
      <c r="E202" s="292"/>
      <c r="F202" s="315" t="s">
        <v>40</v>
      </c>
      <c r="G202" s="292"/>
      <c r="H202" s="292" t="s">
        <v>2393</v>
      </c>
      <c r="I202" s="292"/>
      <c r="J202" s="292"/>
      <c r="K202" s="340"/>
    </row>
    <row r="203" s="1" customFormat="1" ht="15" customHeight="1">
      <c r="B203" s="317"/>
      <c r="C203" s="292"/>
      <c r="D203" s="292"/>
      <c r="E203" s="292"/>
      <c r="F203" s="315" t="s">
        <v>41</v>
      </c>
      <c r="G203" s="292"/>
      <c r="H203" s="292" t="s">
        <v>2394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44</v>
      </c>
      <c r="G204" s="292"/>
      <c r="H204" s="292" t="s">
        <v>2395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42</v>
      </c>
      <c r="G205" s="292"/>
      <c r="H205" s="292" t="s">
        <v>2396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43</v>
      </c>
      <c r="G206" s="292"/>
      <c r="H206" s="292" t="s">
        <v>2397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/>
      <c r="G207" s="292"/>
      <c r="H207" s="292"/>
      <c r="I207" s="292"/>
      <c r="J207" s="292"/>
      <c r="K207" s="340"/>
    </row>
    <row r="208" s="1" customFormat="1" ht="15" customHeight="1">
      <c r="B208" s="317"/>
      <c r="C208" s="292" t="s">
        <v>2338</v>
      </c>
      <c r="D208" s="292"/>
      <c r="E208" s="292"/>
      <c r="F208" s="315" t="s">
        <v>76</v>
      </c>
      <c r="G208" s="292"/>
      <c r="H208" s="292" t="s">
        <v>2398</v>
      </c>
      <c r="I208" s="292"/>
      <c r="J208" s="292"/>
      <c r="K208" s="340"/>
    </row>
    <row r="209" s="1" customFormat="1" ht="15" customHeight="1">
      <c r="B209" s="317"/>
      <c r="C209" s="292"/>
      <c r="D209" s="292"/>
      <c r="E209" s="292"/>
      <c r="F209" s="315" t="s">
        <v>2233</v>
      </c>
      <c r="G209" s="292"/>
      <c r="H209" s="292" t="s">
        <v>2234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2231</v>
      </c>
      <c r="G210" s="292"/>
      <c r="H210" s="292" t="s">
        <v>2399</v>
      </c>
      <c r="I210" s="292"/>
      <c r="J210" s="292"/>
      <c r="K210" s="340"/>
    </row>
    <row r="211" s="1" customFormat="1" ht="15" customHeight="1">
      <c r="B211" s="358"/>
      <c r="C211" s="292"/>
      <c r="D211" s="292"/>
      <c r="E211" s="292"/>
      <c r="F211" s="315" t="s">
        <v>2235</v>
      </c>
      <c r="G211" s="353"/>
      <c r="H211" s="344" t="s">
        <v>2236</v>
      </c>
      <c r="I211" s="344"/>
      <c r="J211" s="344"/>
      <c r="K211" s="359"/>
    </row>
    <row r="212" s="1" customFormat="1" ht="15" customHeight="1">
      <c r="B212" s="358"/>
      <c r="C212" s="292"/>
      <c r="D212" s="292"/>
      <c r="E212" s="292"/>
      <c r="F212" s="315" t="s">
        <v>2237</v>
      </c>
      <c r="G212" s="353"/>
      <c r="H212" s="344" t="s">
        <v>2400</v>
      </c>
      <c r="I212" s="344"/>
      <c r="J212" s="344"/>
      <c r="K212" s="359"/>
    </row>
    <row r="213" s="1" customFormat="1" ht="15" customHeight="1">
      <c r="B213" s="358"/>
      <c r="C213" s="292"/>
      <c r="D213" s="292"/>
      <c r="E213" s="292"/>
      <c r="F213" s="315"/>
      <c r="G213" s="353"/>
      <c r="H213" s="344"/>
      <c r="I213" s="344"/>
      <c r="J213" s="344"/>
      <c r="K213" s="359"/>
    </row>
    <row r="214" s="1" customFormat="1" ht="15" customHeight="1">
      <c r="B214" s="358"/>
      <c r="C214" s="292" t="s">
        <v>2362</v>
      </c>
      <c r="D214" s="292"/>
      <c r="E214" s="292"/>
      <c r="F214" s="315">
        <v>1</v>
      </c>
      <c r="G214" s="353"/>
      <c r="H214" s="344" t="s">
        <v>2401</v>
      </c>
      <c r="I214" s="344"/>
      <c r="J214" s="344"/>
      <c r="K214" s="359"/>
    </row>
    <row r="215" s="1" customFormat="1" ht="15" customHeight="1">
      <c r="B215" s="358"/>
      <c r="C215" s="292"/>
      <c r="D215" s="292"/>
      <c r="E215" s="292"/>
      <c r="F215" s="315">
        <v>2</v>
      </c>
      <c r="G215" s="353"/>
      <c r="H215" s="344" t="s">
        <v>2402</v>
      </c>
      <c r="I215" s="344"/>
      <c r="J215" s="344"/>
      <c r="K215" s="359"/>
    </row>
    <row r="216" s="1" customFormat="1" ht="15" customHeight="1">
      <c r="B216" s="358"/>
      <c r="C216" s="292"/>
      <c r="D216" s="292"/>
      <c r="E216" s="292"/>
      <c r="F216" s="315">
        <v>3</v>
      </c>
      <c r="G216" s="353"/>
      <c r="H216" s="344" t="s">
        <v>2403</v>
      </c>
      <c r="I216" s="344"/>
      <c r="J216" s="344"/>
      <c r="K216" s="359"/>
    </row>
    <row r="217" s="1" customFormat="1" ht="15" customHeight="1">
      <c r="B217" s="358"/>
      <c r="C217" s="292"/>
      <c r="D217" s="292"/>
      <c r="E217" s="292"/>
      <c r="F217" s="315">
        <v>4</v>
      </c>
      <c r="G217" s="353"/>
      <c r="H217" s="344" t="s">
        <v>2404</v>
      </c>
      <c r="I217" s="344"/>
      <c r="J217" s="344"/>
      <c r="K217" s="359"/>
    </row>
    <row r="218" s="1" customFormat="1" ht="12.75" customHeight="1">
      <c r="B218" s="360"/>
      <c r="C218" s="361"/>
      <c r="D218" s="361"/>
      <c r="E218" s="361"/>
      <c r="F218" s="361"/>
      <c r="G218" s="361"/>
      <c r="H218" s="361"/>
      <c r="I218" s="361"/>
      <c r="J218" s="361"/>
      <c r="K218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Viskot</dc:creator>
  <cp:lastModifiedBy>Marek Viskot</cp:lastModifiedBy>
  <dcterms:created xsi:type="dcterms:W3CDTF">2021-05-19T16:42:21Z</dcterms:created>
  <dcterms:modified xsi:type="dcterms:W3CDTF">2021-05-19T16:42:39Z</dcterms:modified>
</cp:coreProperties>
</file>