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anek\Documents\Investice\VÝBĚRY\2021\Hřiště\"/>
    </mc:Choice>
  </mc:AlternateContent>
  <xr:revisionPtr revIDLastSave="0" documentId="13_ncr:1_{6C00B763-4FF4-402A-8692-B33CF41A575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tavba" sheetId="1" r:id="rId1"/>
    <sheet name="SO01 2 KL" sheetId="2" r:id="rId2"/>
    <sheet name="SO01 2 Rek" sheetId="3" r:id="rId3"/>
    <sheet name="SO01 2 Pol" sheetId="4" r:id="rId4"/>
    <sheet name="SO02 2 KL" sheetId="5" r:id="rId5"/>
    <sheet name="SO02 2 Rek" sheetId="6" r:id="rId6"/>
    <sheet name="SO02 2 Pol" sheetId="7" r:id="rId7"/>
  </sheets>
  <definedNames>
    <definedName name="CelkemObjekty" localSheetId="0">Stavba!$F$32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'SO01 2 Pol'!$1:$6</definedName>
    <definedName name="_xlnm.Print_Titles" localSheetId="2">'SO01 2 Rek'!$1:$6</definedName>
    <definedName name="_xlnm.Print_Titles" localSheetId="6">'SO02 2 Pol'!$1:$6</definedName>
    <definedName name="_xlnm.Print_Titles" localSheetId="5">'SO02 2 Rek'!$1:$6</definedName>
    <definedName name="Objednatel" localSheetId="0">Stavba!$D$11</definedName>
    <definedName name="Objekt" localSheetId="0">Stavba!$B$29</definedName>
    <definedName name="_xlnm.Print_Area" localSheetId="1">'SO01 2 KL'!$A$1:$G$45</definedName>
    <definedName name="_xlnm.Print_Area" localSheetId="3">'SO01 2 Pol'!$A$1:$K$12</definedName>
    <definedName name="_xlnm.Print_Area" localSheetId="2">'SO01 2 Rek'!$A$1:$I$21</definedName>
    <definedName name="_xlnm.Print_Area" localSheetId="4">'SO02 2 KL'!$A$1:$G$45</definedName>
    <definedName name="_xlnm.Print_Area" localSheetId="6">'SO02 2 Pol'!$A$1:$K$13</definedName>
    <definedName name="_xlnm.Print_Area" localSheetId="5">'SO02 2 Rek'!$A$1:$I$21</definedName>
    <definedName name="_xlnm.Print_Area" localSheetId="0">Stavba!$B$1:$J$68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'SO01 2 Pol'!#REF!</definedName>
    <definedName name="solver_opt" localSheetId="6" hidden="1">'SO02 2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Stavba!$F$50:$J$50</definedName>
    <definedName name="StavbaCelkem" localSheetId="0">Stavba!$H$32</definedName>
    <definedName name="Zhotovitel" localSheetId="0">Stavba!$D$7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5" l="1"/>
  <c r="C10" i="2"/>
  <c r="C3" i="7"/>
  <c r="C1" i="6"/>
  <c r="C7" i="5"/>
  <c r="C3" i="4"/>
  <c r="C1" i="3"/>
  <c r="C7" i="2"/>
  <c r="I31" i="1"/>
  <c r="H31" i="1"/>
  <c r="F31" i="1"/>
  <c r="I30" i="1"/>
  <c r="F30" i="1" s="1"/>
  <c r="H30" i="1"/>
  <c r="H32" i="1" s="1"/>
  <c r="I21" i="1" s="1"/>
  <c r="F34" i="2"/>
  <c r="G15" i="6"/>
  <c r="G16" i="6" s="1"/>
  <c r="G14" i="6"/>
  <c r="I14" i="6" s="1"/>
  <c r="G16" i="5" s="1"/>
  <c r="G13" i="6"/>
  <c r="G15" i="3"/>
  <c r="G16" i="3" s="1"/>
  <c r="G14" i="3"/>
  <c r="I14" i="3" s="1"/>
  <c r="G16" i="2" s="1"/>
  <c r="G13" i="3"/>
  <c r="D21" i="5"/>
  <c r="D20" i="5"/>
  <c r="D19" i="5"/>
  <c r="D18" i="5"/>
  <c r="D17" i="5"/>
  <c r="I15" i="6"/>
  <c r="G17" i="5" s="1"/>
  <c r="D16" i="5"/>
  <c r="D15" i="5"/>
  <c r="I13" i="6"/>
  <c r="G15" i="5" s="1"/>
  <c r="BE12" i="7"/>
  <c r="BD12" i="7"/>
  <c r="BC12" i="7"/>
  <c r="BA12" i="7"/>
  <c r="K12" i="7"/>
  <c r="I12" i="7"/>
  <c r="G12" i="7"/>
  <c r="BB12" i="7" s="1"/>
  <c r="BE11" i="7"/>
  <c r="BD11" i="7"/>
  <c r="BC11" i="7"/>
  <c r="BA11" i="7"/>
  <c r="K11" i="7"/>
  <c r="I11" i="7"/>
  <c r="G11" i="7"/>
  <c r="BB11" i="7" s="1"/>
  <c r="BE10" i="7"/>
  <c r="BD10" i="7"/>
  <c r="BC10" i="7"/>
  <c r="BA10" i="7"/>
  <c r="K10" i="7"/>
  <c r="I10" i="7"/>
  <c r="G10" i="7"/>
  <c r="BB10" i="7" s="1"/>
  <c r="BE9" i="7"/>
  <c r="BD9" i="7"/>
  <c r="BC9" i="7"/>
  <c r="BA9" i="7"/>
  <c r="K9" i="7"/>
  <c r="I9" i="7"/>
  <c r="G9" i="7"/>
  <c r="BB9" i="7" s="1"/>
  <c r="BE8" i="7"/>
  <c r="BD8" i="7"/>
  <c r="BC8" i="7"/>
  <c r="BA8" i="7"/>
  <c r="K8" i="7"/>
  <c r="I8" i="7"/>
  <c r="G8" i="7"/>
  <c r="B7" i="6"/>
  <c r="A7" i="6"/>
  <c r="E4" i="7"/>
  <c r="F3" i="7"/>
  <c r="C33" i="5"/>
  <c r="F33" i="5" s="1"/>
  <c r="C31" i="5"/>
  <c r="D21" i="2"/>
  <c r="D20" i="2"/>
  <c r="D19" i="2"/>
  <c r="D18" i="2"/>
  <c r="D17" i="2"/>
  <c r="D16" i="2"/>
  <c r="D15" i="2"/>
  <c r="I13" i="3"/>
  <c r="G15" i="2" s="1"/>
  <c r="BE11" i="4"/>
  <c r="BD11" i="4"/>
  <c r="BC11" i="4"/>
  <c r="BA11" i="4"/>
  <c r="K11" i="4"/>
  <c r="I11" i="4"/>
  <c r="G11" i="4"/>
  <c r="BB11" i="4" s="1"/>
  <c r="BE10" i="4"/>
  <c r="BD10" i="4"/>
  <c r="BC10" i="4"/>
  <c r="BA10" i="4"/>
  <c r="K10" i="4"/>
  <c r="K12" i="4" s="1"/>
  <c r="I10" i="4"/>
  <c r="G10" i="4"/>
  <c r="BB10" i="4" s="1"/>
  <c r="BE9" i="4"/>
  <c r="BD9" i="4"/>
  <c r="BC9" i="4"/>
  <c r="BA9" i="4"/>
  <c r="K9" i="4"/>
  <c r="I9" i="4"/>
  <c r="G9" i="4"/>
  <c r="BB9" i="4" s="1"/>
  <c r="BE8" i="4"/>
  <c r="BD8" i="4"/>
  <c r="BC8" i="4"/>
  <c r="BA8" i="4"/>
  <c r="K8" i="4"/>
  <c r="I8" i="4"/>
  <c r="G8" i="4"/>
  <c r="BB8" i="4" s="1"/>
  <c r="B7" i="3"/>
  <c r="A7" i="3"/>
  <c r="E4" i="4"/>
  <c r="F3" i="4"/>
  <c r="C33" i="2"/>
  <c r="F33" i="2" s="1"/>
  <c r="C31" i="2"/>
  <c r="H68" i="1"/>
  <c r="J50" i="1"/>
  <c r="I50" i="1"/>
  <c r="H50" i="1"/>
  <c r="G50" i="1"/>
  <c r="F50" i="1"/>
  <c r="H41" i="1"/>
  <c r="G41" i="1"/>
  <c r="H38" i="1"/>
  <c r="G38" i="1"/>
  <c r="G32" i="1"/>
  <c r="I19" i="1" s="1"/>
  <c r="G29" i="1"/>
  <c r="D22" i="1"/>
  <c r="D20" i="1"/>
  <c r="I16" i="6" l="1"/>
  <c r="G18" i="5" s="1"/>
  <c r="G17" i="6"/>
  <c r="I16" i="3"/>
  <c r="G18" i="2" s="1"/>
  <c r="G17" i="3"/>
  <c r="I15" i="3"/>
  <c r="G17" i="2" s="1"/>
  <c r="BD12" i="4"/>
  <c r="H7" i="3" s="1"/>
  <c r="H8" i="3" s="1"/>
  <c r="C17" i="2" s="1"/>
  <c r="BE12" i="4"/>
  <c r="I7" i="3" s="1"/>
  <c r="I8" i="3" s="1"/>
  <c r="C21" i="2" s="1"/>
  <c r="BA13" i="7"/>
  <c r="E7" i="6" s="1"/>
  <c r="E8" i="6" s="1"/>
  <c r="C15" i="5" s="1"/>
  <c r="I13" i="7"/>
  <c r="BA12" i="4"/>
  <c r="E7" i="3" s="1"/>
  <c r="E8" i="3" s="1"/>
  <c r="C15" i="2" s="1"/>
  <c r="BC13" i="7"/>
  <c r="G7" i="6" s="1"/>
  <c r="G8" i="6" s="1"/>
  <c r="C18" i="5" s="1"/>
  <c r="K13" i="7"/>
  <c r="BE13" i="7"/>
  <c r="I7" i="6" s="1"/>
  <c r="I8" i="6" s="1"/>
  <c r="C21" i="5" s="1"/>
  <c r="BD13" i="7"/>
  <c r="H7" i="6" s="1"/>
  <c r="H8" i="6" s="1"/>
  <c r="C17" i="5" s="1"/>
  <c r="G12" i="4"/>
  <c r="BB12" i="4"/>
  <c r="F7" i="3" s="1"/>
  <c r="F8" i="3" s="1"/>
  <c r="C16" i="2" s="1"/>
  <c r="G13" i="7"/>
  <c r="BB8" i="7"/>
  <c r="BB13" i="7" s="1"/>
  <c r="F7" i="6" s="1"/>
  <c r="F8" i="6" s="1"/>
  <c r="C16" i="5" s="1"/>
  <c r="E49" i="1"/>
  <c r="F32" i="1"/>
  <c r="J30" i="1" s="1"/>
  <c r="I20" i="1"/>
  <c r="I23" i="1" s="1"/>
  <c r="I32" i="1"/>
  <c r="I41" i="1"/>
  <c r="E50" i="1"/>
  <c r="I12" i="4"/>
  <c r="F41" i="1"/>
  <c r="BC12" i="4"/>
  <c r="G7" i="3" s="1"/>
  <c r="G8" i="3" s="1"/>
  <c r="C18" i="2" s="1"/>
  <c r="I17" i="6" l="1"/>
  <c r="G18" i="6"/>
  <c r="G18" i="3"/>
  <c r="I17" i="3"/>
  <c r="G19" i="2" s="1"/>
  <c r="C19" i="2"/>
  <c r="C22" i="2" s="1"/>
  <c r="C19" i="5"/>
  <c r="C22" i="5" s="1"/>
  <c r="J39" i="1"/>
  <c r="J40" i="1"/>
  <c r="J41" i="1"/>
  <c r="J32" i="1"/>
  <c r="J31" i="1"/>
  <c r="G19" i="5" l="1"/>
  <c r="G19" i="6"/>
  <c r="I18" i="6"/>
  <c r="G20" i="5" s="1"/>
  <c r="G19" i="3"/>
  <c r="I18" i="3"/>
  <c r="G20" i="6" l="1"/>
  <c r="I20" i="6" s="1"/>
  <c r="H21" i="6" s="1"/>
  <c r="G23" i="5" s="1"/>
  <c r="I19" i="6"/>
  <c r="G21" i="5" s="1"/>
  <c r="G20" i="2"/>
  <c r="G20" i="3"/>
  <c r="I20" i="3" s="1"/>
  <c r="I19" i="3"/>
  <c r="G21" i="2" s="1"/>
  <c r="G22" i="5" l="1"/>
  <c r="C23" i="5"/>
  <c r="F30" i="5" s="1"/>
  <c r="F31" i="5" s="1"/>
  <c r="F34" i="5" s="1"/>
  <c r="H21" i="3"/>
  <c r="G23" i="2" s="1"/>
  <c r="G22" i="2" l="1"/>
  <c r="C23" i="2"/>
  <c r="F30" i="2" s="1"/>
  <c r="F31" i="2" s="1"/>
</calcChain>
</file>

<file path=xl/sharedStrings.xml><?xml version="1.0" encoding="utf-8"?>
<sst xmlns="http://schemas.openxmlformats.org/spreadsheetml/2006/main" count="334" uniqueCount="147">
  <si>
    <t>Položkový rozpočet stavby</t>
  </si>
  <si>
    <t xml:space="preserve">Datum: </t>
  </si>
  <si>
    <t xml:space="preserve"> </t>
  </si>
  <si>
    <t>Stavba :</t>
  </si>
  <si>
    <t xml:space="preserve">Objednatel : 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</si>
  <si>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</si>
  <si>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</si>
  <si>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</si>
  <si>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</si>
  <si>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</si>
  <si>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</si>
  <si>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</si>
  <si>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</si>
  <si>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</si>
  <si>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</si>
  <si>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</si>
  <si>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</si>
  <si>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</si>
  <si>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</si>
  <si>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</si>
  <si>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</si>
  <si>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</si>
  <si>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</si>
  <si>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</si>
  <si>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</si>
  <si>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</si>
  <si>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</si>
  <si>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</si>
  <si>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</si>
  <si>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</si>
  <si>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</si>
  <si>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</si>
  <si>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</si>
  <si>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</si>
  <si>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</si>
  <si>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</si>
  <si>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</si>
  <si>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</si>
  <si>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</si>
  <si>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</si>
  <si>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</si>
  <si>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</si>
  <si>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</si>
  <si>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</si>
  <si>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</si>
  <si>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</si>
  <si>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</si>
  <si>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</si>
  <si>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</si>
  <si>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</si>
  <si>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</si>
  <si>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</si>
  <si>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</si>
  <si>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</si>
  <si>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</si>
  <si>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</si>
  <si>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</si>
  <si>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</si>
  <si>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</si>
  <si>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</si>
  <si>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</si>
  <si>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</si>
  <si>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</si>
  <si>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</si>
  <si>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</si>
  <si>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</si>
  <si>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</si>
  <si>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</si>
  <si>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</si>
  <si>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</si>
  <si>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</si>
  <si>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</si>
  <si>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</si>
  <si>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</si>
  <si>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</si>
  <si>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</si>
  <si>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</si>
  <si>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</si>
  <si>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</si>
  <si>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</si>
  <si>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</si>
  <si>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</si>
  <si>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</si>
  <si>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</si>
  <si>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</si>
  <si>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</si>
  <si>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</si>
  <si>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</si>
  <si>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</si>
  <si>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</si>
  <si>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</si>
  <si>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</si>
  <si>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</si>
  <si>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</si>
  <si>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</si>
  <si>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</si>
  <si>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</si>
  <si>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</si>
  <si>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</si>
  <si>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</si>
  <si>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SO01</t>
  </si>
  <si>
    <t>Hřiště s křemičitým vsypem</t>
  </si>
  <si>
    <t>SO01 Hřiště s křemičitým vsypem</t>
  </si>
  <si>
    <t>m2</t>
  </si>
  <si>
    <t>701</t>
  </si>
  <si>
    <t>Sportovní povrchy venkovní - umělá tráva</t>
  </si>
  <si>
    <t>701 Sportovní povrchy venkovní - umělá tráva</t>
  </si>
  <si>
    <t>701000030T00</t>
  </si>
  <si>
    <t>Vyčištění povrchu z umělé trávy s křem.pískem bez dopískování</t>
  </si>
  <si>
    <t>701000032T00</t>
  </si>
  <si>
    <t>Dopískování křemičitým pískem, bez dod.písku spotřeba nad 0,3kg/m2</t>
  </si>
  <si>
    <t>701000034T00</t>
  </si>
  <si>
    <t xml:space="preserve">Přemetení trávníku a srovnání křemičitého písku </t>
  </si>
  <si>
    <t>701Sklopísek</t>
  </si>
  <si>
    <t>Křemičitý písek technický - ST 01/06</t>
  </si>
  <si>
    <t>kg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</si>
  <si>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</si>
  <si>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</si>
  <si>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</si>
  <si>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</si>
  <si>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</si>
  <si>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</si>
  <si>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</si>
  <si>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</si>
  <si>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SO02</t>
  </si>
  <si>
    <t>Hřiště s gumovým vsypem</t>
  </si>
  <si>
    <t>SO02 Hřiště s gumovým vsypem</t>
  </si>
  <si>
    <t>701000040T00</t>
  </si>
  <si>
    <t>Individuální čištění fotbalového trávníku III.gen. odstranění nečistot, dekomprese gumigranulátu</t>
  </si>
  <si>
    <t>701000041T00</t>
  </si>
  <si>
    <t>Přemetení fotbalového trávníku III.gen. při spotřebě gumigranuláti nad 1 kg/m2, bez mater.</t>
  </si>
  <si>
    <t>701000049T00</t>
  </si>
  <si>
    <t>Dogumigranulování fotbalového trávníku III.gen. spotřeba gumy  nad 1kg/m2 bez dodávky materiálu</t>
  </si>
  <si>
    <t>Opravy</t>
  </si>
  <si>
    <t xml:space="preserve">Oprava umělého povrchu </t>
  </si>
  <si>
    <t>701-KOPANÁ-CZ3</t>
  </si>
  <si>
    <t>POLYTAN - granulátová výplň - SBR černá - bez ACS</t>
  </si>
  <si>
    <t>BRNO</t>
  </si>
  <si>
    <t>bm</t>
  </si>
  <si>
    <t>Základ   DPH 21%</t>
  </si>
  <si>
    <t xml:space="preserve">2 Hřiště s gumovým vsypem </t>
  </si>
  <si>
    <t xml:space="preserve">2 Hřiště s křemičitým vsypem </t>
  </si>
  <si>
    <t xml:space="preserve">Hřiště s křemičitým vsypem </t>
  </si>
  <si>
    <t xml:space="preserve">Hřiště s gumovým vsypem </t>
  </si>
  <si>
    <t>Čichnova 982/23</t>
  </si>
  <si>
    <t>Střední škola informatiky, poštovnictví a finančnictví Brno, příspěvková organizace</t>
  </si>
  <si>
    <t xml:space="preserve">Regenerace hřiště školy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</si>
</sst>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1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left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0" fontId="7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0" fontId="7" fillId="0" borderId="51" xfId="1" applyFont="1" applyBorder="1"/>
    <xf numFmtId="0" fontId="1" fillId="0" borderId="51" xfId="1" applyFont="1" applyBorder="1"/>
    <xf numFmtId="0" fontId="1" fillId="0" borderId="51" xfId="1" applyFont="1" applyBorder="1" applyAlignment="1">
      <alignment horizontal="right"/>
    </xf>
    <xf numFmtId="0" fontId="1" fillId="0" borderId="52" xfId="1" applyFont="1" applyBorder="1"/>
    <xf numFmtId="0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7" fillId="0" borderId="56" xfId="1" applyFont="1" applyBorder="1"/>
    <xf numFmtId="0" fontId="1" fillId="0" borderId="56" xfId="1" applyFont="1" applyBorder="1"/>
    <xf numFmtId="0" fontId="1" fillId="0" borderId="56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3" fillId="0" borderId="52" xfId="1" applyFont="1" applyBorder="1" applyAlignment="1">
      <alignment horizontal="right"/>
    </xf>
    <xf numFmtId="0" fontId="1" fillId="0" borderId="51" xfId="1" applyFont="1" applyBorder="1" applyAlignment="1">
      <alignment horizontal="left"/>
    </xf>
    <xf numFmtId="0" fontId="1" fillId="0" borderId="53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4" fillId="2" borderId="15" xfId="1" applyNumberFormat="1" applyFont="1" applyFill="1" applyBorder="1" applyAlignment="1">
      <alignment horizontal="left"/>
    </xf>
    <xf numFmtId="0" fontId="14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5" fillId="0" borderId="0" xfId="1" applyFont="1" applyAlignment="1"/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167" fontId="1" fillId="0" borderId="1" xfId="0" applyNumberFormat="1" applyFont="1" applyBorder="1" applyAlignment="1"/>
    <xf numFmtId="167" fontId="1" fillId="0" borderId="30" xfId="0" applyNumberFormat="1" applyFont="1" applyBorder="1" applyAlignment="1"/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pageSetUpPr fitToPage="1"/>
  </sheetPr>
  <dimension ref="A1:O69"/>
  <sheetViews>
    <sheetView showGridLines="0" showZeros="0" tabSelected="1" view="pageBreakPreview" topLeftCell="B1" zoomScale="75" zoomScaleNormal="100" zoomScaleSheetLayoutView="75" workbookViewId="0">
      <selection activeCell="J65" sqref="J65"/>
    </sheetView>
  </sheetViews>
  <sheetFormatPr defaultRowHeight="12.75" x14ac:dyDescent="0.2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 x14ac:dyDescent="0.2"/>
    <row r="2" spans="2:15" ht="17.25" customHeight="1" x14ac:dyDescent="0.25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2:15" ht="6" customHeight="1" x14ac:dyDescent="0.2">
      <c r="C3" s="9"/>
      <c r="D3" s="10" t="s">
        <v>2</v>
      </c>
    </row>
    <row r="4" spans="2:15" ht="4.5" customHeight="1" x14ac:dyDescent="0.2"/>
    <row r="5" spans="2:15" ht="13.5" customHeight="1" x14ac:dyDescent="0.25">
      <c r="C5" s="11" t="s">
        <v>3</v>
      </c>
      <c r="D5" s="12"/>
      <c r="E5" s="13" t="s">
        <v>146</v>
      </c>
      <c r="F5" s="14"/>
      <c r="G5" s="15"/>
      <c r="H5" s="14"/>
      <c r="I5" s="15"/>
      <c r="O5" s="8"/>
    </row>
    <row r="7" spans="2:15" x14ac:dyDescent="0.2">
      <c r="C7" s="16" t="s">
        <v>4</v>
      </c>
      <c r="D7" s="17" t="s">
        <v>145</v>
      </c>
      <c r="H7" s="18"/>
      <c r="J7" s="17"/>
      <c r="K7" s="17"/>
    </row>
    <row r="8" spans="2:15" x14ac:dyDescent="0.2">
      <c r="D8" s="17" t="s">
        <v>144</v>
      </c>
      <c r="H8" s="18"/>
      <c r="J8" s="17"/>
      <c r="K8" s="17"/>
    </row>
    <row r="9" spans="2:15" x14ac:dyDescent="0.2">
      <c r="C9" s="18"/>
      <c r="D9" s="17" t="s">
        <v>137</v>
      </c>
      <c r="H9" s="18"/>
      <c r="J9" s="17"/>
    </row>
    <row r="10" spans="2:15" x14ac:dyDescent="0.2">
      <c r="H10" s="18"/>
      <c r="J10" s="17"/>
    </row>
    <row r="11" spans="2:15" x14ac:dyDescent="0.2">
      <c r="C11" s="16" t="s">
        <v>5</v>
      </c>
      <c r="D11" s="17"/>
      <c r="H11" s="18"/>
      <c r="J11" s="17"/>
      <c r="K11" s="17"/>
    </row>
    <row r="12" spans="2:15" x14ac:dyDescent="0.2">
      <c r="D12" s="17"/>
      <c r="H12" s="18"/>
      <c r="J12" s="17"/>
      <c r="K12" s="17"/>
    </row>
    <row r="13" spans="2:15" ht="12" customHeight="1" x14ac:dyDescent="0.2">
      <c r="C13" s="18"/>
      <c r="D13" s="17"/>
      <c r="J13" s="18"/>
    </row>
    <row r="14" spans="2:15" ht="24.75" customHeight="1" x14ac:dyDescent="0.2">
      <c r="C14" s="19" t="s">
        <v>6</v>
      </c>
      <c r="H14" s="19" t="s">
        <v>7</v>
      </c>
      <c r="J14" s="18"/>
    </row>
    <row r="15" spans="2:15" ht="12.75" customHeight="1" x14ac:dyDescent="0.2">
      <c r="J15" s="18"/>
    </row>
    <row r="16" spans="2:15" ht="28.5" customHeight="1" x14ac:dyDescent="0.2">
      <c r="C16" s="19" t="s">
        <v>8</v>
      </c>
      <c r="H16" s="19" t="s">
        <v>8</v>
      </c>
    </row>
    <row r="17" spans="2:12" ht="25.5" customHeight="1" x14ac:dyDescent="0.2"/>
    <row r="18" spans="2:12" ht="13.5" customHeight="1" x14ac:dyDescent="0.2">
      <c r="B18" s="20"/>
      <c r="C18" s="21"/>
      <c r="D18" s="21"/>
      <c r="E18" s="22"/>
      <c r="F18" s="23"/>
      <c r="G18" s="24"/>
      <c r="H18" s="25"/>
      <c r="I18" s="24"/>
      <c r="J18" s="26" t="s">
        <v>9</v>
      </c>
      <c r="K18" s="27"/>
    </row>
    <row r="19" spans="2:12" ht="15" customHeight="1" x14ac:dyDescent="0.2">
      <c r="B19" s="28" t="s">
        <v>10</v>
      </c>
      <c r="C19" s="29"/>
      <c r="D19" s="30">
        <v>10</v>
      </c>
      <c r="E19" s="31" t="s">
        <v>11</v>
      </c>
      <c r="F19" s="32"/>
      <c r="G19" s="33"/>
      <c r="H19" s="33"/>
      <c r="I19" s="287">
        <f>ROUND(G32,0)</f>
        <v>0</v>
      </c>
      <c r="J19" s="288"/>
      <c r="K19" s="34"/>
    </row>
    <row r="20" spans="2:12" x14ac:dyDescent="0.2">
      <c r="B20" s="28" t="s">
        <v>12</v>
      </c>
      <c r="C20" s="29"/>
      <c r="D20" s="30">
        <f>SazbaDPH1</f>
        <v>10</v>
      </c>
      <c r="E20" s="31" t="s">
        <v>11</v>
      </c>
      <c r="F20" s="35"/>
      <c r="G20" s="36"/>
      <c r="H20" s="36"/>
      <c r="I20" s="289">
        <f>ROUND(I19*D20/100,0)</f>
        <v>0</v>
      </c>
      <c r="J20" s="290"/>
      <c r="K20" s="34"/>
    </row>
    <row r="21" spans="2:12" x14ac:dyDescent="0.2">
      <c r="B21" s="28" t="s">
        <v>10</v>
      </c>
      <c r="C21" s="29"/>
      <c r="D21" s="30">
        <v>21</v>
      </c>
      <c r="E21" s="31" t="s">
        <v>11</v>
      </c>
      <c r="F21" s="35"/>
      <c r="G21" s="36"/>
      <c r="H21" s="36"/>
      <c r="I21" s="289">
        <f>ROUND(H32,0)</f>
        <v>0</v>
      </c>
      <c r="J21" s="290"/>
      <c r="K21" s="34"/>
    </row>
    <row r="22" spans="2:12" ht="13.5" thickBot="1" x14ac:dyDescent="0.25">
      <c r="B22" s="28" t="s">
        <v>12</v>
      </c>
      <c r="C22" s="29"/>
      <c r="D22" s="30">
        <f>SazbaDPH2</f>
        <v>21</v>
      </c>
      <c r="E22" s="31" t="s">
        <v>11</v>
      </c>
      <c r="F22" s="37"/>
      <c r="G22" s="38"/>
      <c r="H22" s="38"/>
      <c r="I22" s="291"/>
      <c r="J22" s="292"/>
      <c r="K22" s="34"/>
    </row>
    <row r="23" spans="2:12" ht="16.5" thickBot="1" x14ac:dyDescent="0.25">
      <c r="B23" s="39" t="s">
        <v>13</v>
      </c>
      <c r="C23" s="40"/>
      <c r="D23" s="40"/>
      <c r="E23" s="41"/>
      <c r="F23" s="42"/>
      <c r="G23" s="43"/>
      <c r="H23" s="43"/>
      <c r="I23" s="293">
        <f>SUM(I19:I22)</f>
        <v>0</v>
      </c>
      <c r="J23" s="294"/>
      <c r="K23" s="44"/>
    </row>
    <row r="26" spans="2:12" ht="1.5" customHeight="1" x14ac:dyDescent="0.2"/>
    <row r="27" spans="2:12" ht="15.75" customHeight="1" x14ac:dyDescent="0.25">
      <c r="B27" s="13" t="s">
        <v>14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 x14ac:dyDescent="0.2">
      <c r="L28" s="46"/>
    </row>
    <row r="29" spans="2:12" ht="24" customHeight="1" x14ac:dyDescent="0.2">
      <c r="B29" s="47" t="s">
        <v>15</v>
      </c>
      <c r="C29" s="48"/>
      <c r="D29" s="48"/>
      <c r="E29" s="49"/>
      <c r="F29" s="50" t="s">
        <v>16</v>
      </c>
      <c r="G29" s="51" t="str">
        <f>CONCATENATE("Základ DPH ",SazbaDPH1," %")</f>
        <v>Základ DPH 10 %</v>
      </c>
      <c r="H29" s="50" t="s">
        <v>139</v>
      </c>
      <c r="I29" s="50" t="s">
        <v>17</v>
      </c>
      <c r="J29" s="50" t="s">
        <v>11</v>
      </c>
    </row>
    <row r="30" spans="2:12" x14ac:dyDescent="0.2">
      <c r="B30" s="52" t="s">
        <v>100</v>
      </c>
      <c r="C30" s="53" t="s">
        <v>101</v>
      </c>
      <c r="D30" s="54"/>
      <c r="E30" s="55"/>
      <c r="F30" s="56">
        <f>Stavba!H30+Stavba!I30</f>
        <v>0</v>
      </c>
      <c r="G30" s="57">
        <v>0</v>
      </c>
      <c r="H30" s="58">
        <f>'SO01 2 KL'!F30</f>
        <v>0</v>
      </c>
      <c r="I30" s="58">
        <f>'SO01 2 KL'!F31</f>
        <v>0</v>
      </c>
      <c r="J30" s="59" t="str">
        <f>IF(CelkemObjekty=0,"",F30/CelkemObjekty*100)</f>
        <v/>
      </c>
    </row>
    <row r="31" spans="2:12" x14ac:dyDescent="0.2">
      <c r="B31" s="60" t="s">
        <v>124</v>
      </c>
      <c r="C31" s="61" t="s">
        <v>125</v>
      </c>
      <c r="D31" s="62"/>
      <c r="E31" s="63"/>
      <c r="F31" s="64">
        <f>H31+I31</f>
        <v>0</v>
      </c>
      <c r="G31" s="65">
        <v>0</v>
      </c>
      <c r="H31" s="66">
        <f>'SO02 2 KL'!F30</f>
        <v>0</v>
      </c>
      <c r="I31" s="66">
        <f>'SO02 2 KL'!F31</f>
        <v>0</v>
      </c>
      <c r="J31" s="59" t="str">
        <f t="shared" ref="J31" si="0">IF(CelkemObjekty=0,"",F31/CelkemObjekty*100)</f>
        <v/>
      </c>
    </row>
    <row r="32" spans="2:12" ht="17.25" customHeight="1" x14ac:dyDescent="0.2">
      <c r="B32" s="67" t="s">
        <v>18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 t="str">
        <f t="shared" ref="J32" si="1">IF(CelkemObjekty=0,"",F32/CelkemObjekty*100)</f>
        <v/>
      </c>
    </row>
    <row r="33" spans="2:11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 x14ac:dyDescent="0.25">
      <c r="B36" s="13" t="s">
        <v>19</v>
      </c>
      <c r="C36" s="45"/>
      <c r="D36" s="45"/>
      <c r="E36" s="45"/>
      <c r="F36" s="45"/>
      <c r="G36" s="45"/>
      <c r="H36" s="45"/>
      <c r="I36" s="45"/>
      <c r="J36" s="45"/>
      <c r="K36" s="73"/>
    </row>
    <row r="37" spans="2:11" x14ac:dyDescent="0.2">
      <c r="K37" s="73"/>
    </row>
    <row r="38" spans="2:11" ht="25.5" x14ac:dyDescent="0.2">
      <c r="B38" s="74" t="s">
        <v>20</v>
      </c>
      <c r="C38" s="75" t="s">
        <v>21</v>
      </c>
      <c r="D38" s="48"/>
      <c r="E38" s="49"/>
      <c r="F38" s="50" t="s">
        <v>16</v>
      </c>
      <c r="G38" s="51" t="str">
        <f>CONCATENATE("Základ DPH ",SazbaDPH1," %")</f>
        <v>Základ DPH 10 %</v>
      </c>
      <c r="H38" s="50" t="str">
        <f>CONCATENATE("Základ DPH ",SazbaDPH2," %")</f>
        <v>Základ DPH 21 %</v>
      </c>
      <c r="I38" s="51" t="s">
        <v>17</v>
      </c>
      <c r="J38" s="50" t="s">
        <v>11</v>
      </c>
    </row>
    <row r="39" spans="2:11" x14ac:dyDescent="0.2">
      <c r="B39" s="76" t="s">
        <v>100</v>
      </c>
      <c r="C39" s="77" t="s">
        <v>141</v>
      </c>
      <c r="D39" s="54"/>
      <c r="E39" s="55"/>
      <c r="F39" s="56"/>
      <c r="G39" s="57">
        <v>0</v>
      </c>
      <c r="H39" s="58"/>
      <c r="I39" s="65"/>
      <c r="J39" s="59" t="str">
        <f t="shared" ref="J39:J40" si="2">IF(CelkemObjekty=0,"",F39/CelkemObjekty*100)</f>
        <v/>
      </c>
    </row>
    <row r="40" spans="2:11" x14ac:dyDescent="0.2">
      <c r="B40" s="78" t="s">
        <v>124</v>
      </c>
      <c r="C40" s="79" t="s">
        <v>140</v>
      </c>
      <c r="D40" s="62"/>
      <c r="E40" s="63"/>
      <c r="F40" s="64"/>
      <c r="G40" s="65">
        <v>0</v>
      </c>
      <c r="H40" s="66"/>
      <c r="I40" s="65"/>
      <c r="J40" s="59" t="str">
        <f t="shared" si="2"/>
        <v/>
      </c>
    </row>
    <row r="41" spans="2:11" x14ac:dyDescent="0.2">
      <c r="B41" s="67" t="s">
        <v>18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 t="str">
        <f t="shared" ref="J41" si="3">IF(CelkemObjekty=0,"",F41/CelkemObjekty*100)</f>
        <v/>
      </c>
    </row>
    <row r="42" spans="2:11" ht="9" customHeight="1" x14ac:dyDescent="0.2"/>
    <row r="43" spans="2:11" ht="6" customHeight="1" x14ac:dyDescent="0.2"/>
    <row r="44" spans="2:11" ht="3" customHeight="1" x14ac:dyDescent="0.2"/>
    <row r="45" spans="2:11" ht="6.75" customHeight="1" x14ac:dyDescent="0.2"/>
    <row r="46" spans="2:11" ht="20.25" customHeight="1" x14ac:dyDescent="0.25">
      <c r="B46" s="13" t="s">
        <v>22</v>
      </c>
      <c r="C46" s="45"/>
      <c r="D46" s="45"/>
      <c r="E46" s="45"/>
      <c r="F46" s="45"/>
      <c r="G46" s="45"/>
      <c r="H46" s="45"/>
      <c r="I46" s="45"/>
      <c r="J46" s="45"/>
    </row>
    <row r="47" spans="2:11" ht="9" customHeight="1" x14ac:dyDescent="0.2"/>
    <row r="48" spans="2:11" x14ac:dyDescent="0.2">
      <c r="B48" s="47" t="s">
        <v>23</v>
      </c>
      <c r="C48" s="48"/>
      <c r="D48" s="48"/>
      <c r="E48" s="50" t="s">
        <v>11</v>
      </c>
      <c r="F48" s="50" t="s">
        <v>24</v>
      </c>
      <c r="G48" s="51" t="s">
        <v>25</v>
      </c>
      <c r="H48" s="50" t="s">
        <v>26</v>
      </c>
      <c r="I48" s="51" t="s">
        <v>27</v>
      </c>
      <c r="J48" s="81" t="s">
        <v>28</v>
      </c>
    </row>
    <row r="49" spans="2:10" x14ac:dyDescent="0.2">
      <c r="B49" s="52" t="s">
        <v>104</v>
      </c>
      <c r="C49" s="53" t="s">
        <v>105</v>
      </c>
      <c r="D49" s="54"/>
      <c r="E49" s="82" t="str">
        <f t="shared" ref="E49" si="4">IF(SUM(SoucetDilu)=0,"",SUM(F49:J49)/SUM(SoucetDilu)*100)</f>
        <v/>
      </c>
      <c r="F49" s="58">
        <v>0</v>
      </c>
      <c r="G49" s="57"/>
      <c r="H49" s="58">
        <v>0</v>
      </c>
      <c r="I49" s="57">
        <v>0</v>
      </c>
      <c r="J49" s="58">
        <v>0</v>
      </c>
    </row>
    <row r="50" spans="2:10" x14ac:dyDescent="0.2">
      <c r="B50" s="67" t="s">
        <v>18</v>
      </c>
      <c r="C50" s="68"/>
      <c r="D50" s="69"/>
      <c r="E50" s="83" t="str">
        <f t="shared" ref="E50" si="5">IF(SUM(SoucetDilu)=0,"",SUM(F50:J50)/SUM(SoucetDilu)*100)</f>
        <v/>
      </c>
      <c r="F50" s="71">
        <f>SUM(F49:F49)</f>
        <v>0</v>
      </c>
      <c r="G50" s="80">
        <f>SUM(G49:G49)</f>
        <v>0</v>
      </c>
      <c r="H50" s="71">
        <f>SUM(H49:H49)</f>
        <v>0</v>
      </c>
      <c r="I50" s="80">
        <f>SUM(I49:I49)</f>
        <v>0</v>
      </c>
      <c r="J50" s="71">
        <f>SUM(J49:J49)</f>
        <v>0</v>
      </c>
    </row>
    <row r="52" spans="2:10" ht="2.25" customHeight="1" x14ac:dyDescent="0.2"/>
    <row r="53" spans="2:10" ht="1.5" customHeight="1" x14ac:dyDescent="0.2"/>
    <row r="54" spans="2:10" ht="0.75" customHeight="1" x14ac:dyDescent="0.2"/>
    <row r="55" spans="2:10" ht="0.75" customHeight="1" x14ac:dyDescent="0.2"/>
    <row r="56" spans="2:10" ht="0.75" customHeight="1" x14ac:dyDescent="0.2"/>
    <row r="57" spans="2:10" ht="18" x14ac:dyDescent="0.25">
      <c r="B57" s="13" t="s">
        <v>29</v>
      </c>
      <c r="C57" s="45"/>
      <c r="D57" s="45"/>
      <c r="E57" s="45"/>
      <c r="F57" s="45"/>
      <c r="G57" s="45"/>
      <c r="H57" s="45"/>
      <c r="I57" s="45"/>
      <c r="J57" s="45"/>
    </row>
    <row r="59" spans="2:10" x14ac:dyDescent="0.2">
      <c r="B59" s="47" t="s">
        <v>30</v>
      </c>
      <c r="C59" s="48"/>
      <c r="D59" s="48"/>
      <c r="E59" s="84"/>
      <c r="F59" s="85"/>
      <c r="G59" s="51"/>
      <c r="H59" s="50" t="s">
        <v>16</v>
      </c>
      <c r="I59" s="1"/>
      <c r="J59" s="1"/>
    </row>
    <row r="60" spans="2:10" x14ac:dyDescent="0.2">
      <c r="B60" s="52" t="s">
        <v>116</v>
      </c>
      <c r="C60" s="53"/>
      <c r="D60" s="54"/>
      <c r="E60" s="86"/>
      <c r="F60" s="87"/>
      <c r="G60" s="57"/>
      <c r="H60" s="58">
        <v>0</v>
      </c>
      <c r="I60" s="1"/>
      <c r="J60" s="1"/>
    </row>
    <row r="61" spans="2:10" x14ac:dyDescent="0.2">
      <c r="B61" s="60" t="s">
        <v>117</v>
      </c>
      <c r="C61" s="61"/>
      <c r="D61" s="62"/>
      <c r="E61" s="88"/>
      <c r="F61" s="89"/>
      <c r="G61" s="65"/>
      <c r="H61" s="66">
        <v>0</v>
      </c>
      <c r="I61" s="1"/>
      <c r="J61" s="1"/>
    </row>
    <row r="62" spans="2:10" x14ac:dyDescent="0.2">
      <c r="B62" s="60" t="s">
        <v>118</v>
      </c>
      <c r="C62" s="61"/>
      <c r="D62" s="62"/>
      <c r="E62" s="88"/>
      <c r="F62" s="89"/>
      <c r="G62" s="65"/>
      <c r="H62" s="66">
        <v>0</v>
      </c>
      <c r="I62" s="1"/>
      <c r="J62" s="1"/>
    </row>
    <row r="63" spans="2:10" x14ac:dyDescent="0.2">
      <c r="B63" s="60" t="s">
        <v>119</v>
      </c>
      <c r="C63" s="61"/>
      <c r="D63" s="62"/>
      <c r="E63" s="88"/>
      <c r="F63" s="89"/>
      <c r="G63" s="65"/>
      <c r="H63" s="66">
        <v>0</v>
      </c>
      <c r="I63" s="1"/>
      <c r="J63" s="1"/>
    </row>
    <row r="64" spans="2:10" x14ac:dyDescent="0.2">
      <c r="B64" s="60" t="s">
        <v>120</v>
      </c>
      <c r="C64" s="61"/>
      <c r="D64" s="62"/>
      <c r="E64" s="88"/>
      <c r="F64" s="89"/>
      <c r="G64" s="65"/>
      <c r="H64" s="66">
        <v>0</v>
      </c>
      <c r="I64" s="1"/>
      <c r="J64" s="1"/>
    </row>
    <row r="65" spans="2:10" x14ac:dyDescent="0.2">
      <c r="B65" s="60" t="s">
        <v>121</v>
      </c>
      <c r="C65" s="61"/>
      <c r="D65" s="62"/>
      <c r="E65" s="88"/>
      <c r="F65" s="89"/>
      <c r="G65" s="65"/>
      <c r="H65" s="66">
        <v>0</v>
      </c>
      <c r="I65" s="1"/>
      <c r="J65" s="1"/>
    </row>
    <row r="66" spans="2:10" x14ac:dyDescent="0.2">
      <c r="B66" s="60" t="s">
        <v>122</v>
      </c>
      <c r="C66" s="61"/>
      <c r="D66" s="62"/>
      <c r="E66" s="88"/>
      <c r="F66" s="89"/>
      <c r="G66" s="65"/>
      <c r="H66" s="66">
        <v>0</v>
      </c>
      <c r="I66" s="1"/>
      <c r="J66" s="1"/>
    </row>
    <row r="67" spans="2:10" x14ac:dyDescent="0.2">
      <c r="B67" s="60" t="s">
        <v>123</v>
      </c>
      <c r="C67" s="61"/>
      <c r="D67" s="62"/>
      <c r="E67" s="88"/>
      <c r="F67" s="89"/>
      <c r="G67" s="65"/>
      <c r="H67" s="66">
        <v>0</v>
      </c>
      <c r="I67" s="1"/>
      <c r="J67" s="1"/>
    </row>
    <row r="68" spans="2:10" x14ac:dyDescent="0.2">
      <c r="B68" s="67" t="s">
        <v>18</v>
      </c>
      <c r="C68" s="68"/>
      <c r="D68" s="69"/>
      <c r="E68" s="90"/>
      <c r="F68" s="91"/>
      <c r="G68" s="80"/>
      <c r="H68" s="71">
        <f>SUM(H60:H67)</f>
        <v>0</v>
      </c>
      <c r="I68" s="1"/>
      <c r="J68" s="1"/>
    </row>
    <row r="69" spans="2:10" x14ac:dyDescent="0.2">
      <c r="I69" s="1"/>
      <c r="J69" s="1"/>
    </row>
  </sheetData>
  <sortState xmlns:xlrd2="http://schemas.microsoft.com/office/spreadsheetml/2017/richdata2" ref="B831:K831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6" orientation="portrait" horizontalDpi="300" verticalDpi="300" r:id="rId1"/>
  <headerFooter alignWithMargins="0">
    <oddFooter>Stránka &amp;P&amp;RPříloha 1a - Specifikace předmětu plnění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1"/>
  <dimension ref="A1:BE51"/>
  <sheetViews>
    <sheetView showGridLines="0" showZeros="0" view="pageBreakPreview" zoomScale="60" zoomScaleNormal="70" workbookViewId="0">
      <selection activeCell="C10" sqref="C10:E10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92" t="s">
        <v>31</v>
      </c>
      <c r="B1" s="93"/>
      <c r="C1" s="93"/>
      <c r="D1" s="93"/>
      <c r="E1" s="93"/>
      <c r="F1" s="93"/>
      <c r="G1" s="93"/>
    </row>
    <row r="2" spans="1:57" ht="12.75" customHeight="1" x14ac:dyDescent="0.2">
      <c r="A2" s="94" t="s">
        <v>32</v>
      </c>
      <c r="B2" s="95"/>
      <c r="C2" s="96">
        <v>2</v>
      </c>
      <c r="D2" s="96" t="s">
        <v>142</v>
      </c>
      <c r="E2" s="95"/>
      <c r="F2" s="97" t="s">
        <v>33</v>
      </c>
      <c r="G2" s="98"/>
    </row>
    <row r="3" spans="1:57" ht="3" hidden="1" customHeight="1" x14ac:dyDescent="0.2">
      <c r="A3" s="99"/>
      <c r="B3" s="100"/>
      <c r="C3" s="101"/>
      <c r="D3" s="101"/>
      <c r="E3" s="100"/>
      <c r="F3" s="102"/>
      <c r="G3" s="103"/>
    </row>
    <row r="4" spans="1:57" ht="12" customHeight="1" x14ac:dyDescent="0.2">
      <c r="A4" s="104" t="s">
        <v>34</v>
      </c>
      <c r="B4" s="100"/>
      <c r="C4" s="101"/>
      <c r="D4" s="101"/>
      <c r="E4" s="100"/>
      <c r="F4" s="102" t="s">
        <v>35</v>
      </c>
      <c r="G4" s="105"/>
    </row>
    <row r="5" spans="1:57" ht="12.95" customHeight="1" x14ac:dyDescent="0.2">
      <c r="A5" s="106" t="s">
        <v>100</v>
      </c>
      <c r="B5" s="107"/>
      <c r="C5" s="108" t="s">
        <v>101</v>
      </c>
      <c r="D5" s="109"/>
      <c r="E5" s="110"/>
      <c r="F5" s="102" t="s">
        <v>36</v>
      </c>
      <c r="G5" s="103" t="s">
        <v>103</v>
      </c>
    </row>
    <row r="6" spans="1:57" ht="12.95" customHeight="1" x14ac:dyDescent="0.2">
      <c r="A6" s="104" t="s">
        <v>37</v>
      </c>
      <c r="B6" s="100"/>
      <c r="C6" s="101"/>
      <c r="D6" s="101"/>
      <c r="E6" s="100"/>
      <c r="F6" s="111" t="s">
        <v>38</v>
      </c>
      <c r="G6" s="112">
        <v>2183</v>
      </c>
      <c r="O6" s="113"/>
    </row>
    <row r="7" spans="1:57" ht="12.95" customHeight="1" x14ac:dyDescent="0.2">
      <c r="A7" s="114"/>
      <c r="B7" s="115"/>
      <c r="C7" s="116" t="str">
        <f>Stavba!NazevStavby</f>
        <v xml:space="preserve">Regenerace hřiště školy </v>
      </c>
      <c r="D7" s="117"/>
      <c r="E7" s="117"/>
      <c r="F7" s="118" t="s">
        <v>39</v>
      </c>
      <c r="G7" s="112"/>
    </row>
    <row r="8" spans="1:57" x14ac:dyDescent="0.2">
      <c r="A8" s="119" t="s">
        <v>40</v>
      </c>
      <c r="B8" s="102"/>
      <c r="C8" s="301"/>
      <c r="D8" s="301"/>
      <c r="E8" s="302"/>
      <c r="F8" s="120" t="s">
        <v>41</v>
      </c>
      <c r="G8" s="121"/>
      <c r="H8" s="122"/>
      <c r="I8" s="123"/>
    </row>
    <row r="9" spans="1:57" x14ac:dyDescent="0.2">
      <c r="A9" s="119" t="s">
        <v>42</v>
      </c>
      <c r="B9" s="102"/>
      <c r="C9" s="301"/>
      <c r="D9" s="301"/>
      <c r="E9" s="302"/>
      <c r="F9" s="102"/>
      <c r="G9" s="124"/>
      <c r="H9" s="125"/>
    </row>
    <row r="10" spans="1:57" x14ac:dyDescent="0.2">
      <c r="A10" s="119" t="s">
        <v>43</v>
      </c>
      <c r="B10" s="102"/>
      <c r="C10" s="301" t="str">
        <f>Stavba!D7</f>
        <v>Střední škola informatiky, poštovnictví a finančnictví Brno, příspěvková organizace</v>
      </c>
      <c r="D10" s="301"/>
      <c r="E10" s="301"/>
      <c r="F10" s="126"/>
      <c r="G10" s="127"/>
      <c r="H10" s="128"/>
    </row>
    <row r="11" spans="1:57" ht="13.5" customHeight="1" x14ac:dyDescent="0.2">
      <c r="A11" s="119" t="s">
        <v>44</v>
      </c>
      <c r="B11" s="102"/>
      <c r="C11" s="301"/>
      <c r="D11" s="301"/>
      <c r="E11" s="301"/>
      <c r="F11" s="129" t="s">
        <v>45</v>
      </c>
      <c r="G11" s="130"/>
      <c r="H11" s="125"/>
      <c r="BA11" s="131"/>
      <c r="BB11" s="131"/>
      <c r="BC11" s="131"/>
      <c r="BD11" s="131"/>
      <c r="BE11" s="131"/>
    </row>
    <row r="12" spans="1:57" ht="12.75" customHeight="1" x14ac:dyDescent="0.2">
      <c r="A12" s="132" t="s">
        <v>46</v>
      </c>
      <c r="B12" s="100"/>
      <c r="C12" s="303"/>
      <c r="D12" s="303"/>
      <c r="E12" s="303"/>
      <c r="F12" s="133" t="s">
        <v>47</v>
      </c>
      <c r="G12" s="134"/>
      <c r="H12" s="125"/>
    </row>
    <row r="13" spans="1:57" ht="28.5" customHeight="1" thickBot="1" x14ac:dyDescent="0.25">
      <c r="A13" s="135" t="s">
        <v>48</v>
      </c>
      <c r="B13" s="136"/>
      <c r="C13" s="136"/>
      <c r="D13" s="136"/>
      <c r="E13" s="137"/>
      <c r="F13" s="137"/>
      <c r="G13" s="138"/>
      <c r="H13" s="125"/>
    </row>
    <row r="14" spans="1:57" ht="17.25" customHeight="1" thickBot="1" x14ac:dyDescent="0.25">
      <c r="A14" s="139" t="s">
        <v>49</v>
      </c>
      <c r="B14" s="140"/>
      <c r="C14" s="141"/>
      <c r="D14" s="142" t="s">
        <v>50</v>
      </c>
      <c r="E14" s="143"/>
      <c r="F14" s="143"/>
      <c r="G14" s="141"/>
    </row>
    <row r="15" spans="1:57" ht="15.95" customHeight="1" x14ac:dyDescent="0.2">
      <c r="A15" s="144"/>
      <c r="B15" s="145" t="s">
        <v>51</v>
      </c>
      <c r="C15" s="146">
        <f>'SO01 2 Rek'!E8</f>
        <v>0</v>
      </c>
      <c r="D15" s="147" t="str">
        <f>'SO01 2 Rek'!A13</f>
        <v>Ztížené výrobní podmínky</v>
      </c>
      <c r="E15" s="148"/>
      <c r="F15" s="149"/>
      <c r="G15" s="146">
        <f>'SO01 2 Rek'!I13</f>
        <v>0</v>
      </c>
    </row>
    <row r="16" spans="1:57" ht="15.95" customHeight="1" x14ac:dyDescent="0.2">
      <c r="A16" s="144" t="s">
        <v>52</v>
      </c>
      <c r="B16" s="145" t="s">
        <v>53</v>
      </c>
      <c r="C16" s="146">
        <f>'SO01 2 Rek'!F8</f>
        <v>0</v>
      </c>
      <c r="D16" s="99" t="str">
        <f>'SO01 2 Rek'!A14</f>
        <v>Oborová přirážka</v>
      </c>
      <c r="E16" s="150"/>
      <c r="F16" s="151"/>
      <c r="G16" s="146">
        <f>'SO01 2 Rek'!I14</f>
        <v>0</v>
      </c>
    </row>
    <row r="17" spans="1:7" ht="15.95" customHeight="1" x14ac:dyDescent="0.2">
      <c r="A17" s="144" t="s">
        <v>54</v>
      </c>
      <c r="B17" s="145" t="s">
        <v>55</v>
      </c>
      <c r="C17" s="146">
        <f>'SO01 2 Rek'!H8</f>
        <v>0</v>
      </c>
      <c r="D17" s="99" t="str">
        <f>'SO01 2 Rek'!A15</f>
        <v>Přesun stavebních kapacit</v>
      </c>
      <c r="E17" s="150"/>
      <c r="F17" s="151"/>
      <c r="G17" s="146">
        <f>'SO01 2 Rek'!I15</f>
        <v>0</v>
      </c>
    </row>
    <row r="18" spans="1:7" ht="15.95" customHeight="1" x14ac:dyDescent="0.2">
      <c r="A18" s="152" t="s">
        <v>56</v>
      </c>
      <c r="B18" s="153" t="s">
        <v>57</v>
      </c>
      <c r="C18" s="146">
        <f>'SO01 2 Rek'!G8</f>
        <v>0</v>
      </c>
      <c r="D18" s="99" t="str">
        <f>'SO01 2 Rek'!A16</f>
        <v>Mimostaveništní doprava</v>
      </c>
      <c r="E18" s="150"/>
      <c r="F18" s="151"/>
      <c r="G18" s="146">
        <f>'SO01 2 Rek'!I16</f>
        <v>0</v>
      </c>
    </row>
    <row r="19" spans="1:7" ht="15.95" customHeight="1" x14ac:dyDescent="0.2">
      <c r="A19" s="154" t="s">
        <v>58</v>
      </c>
      <c r="B19" s="145"/>
      <c r="C19" s="146">
        <f>SUM(C15:C18)</f>
        <v>0</v>
      </c>
      <c r="D19" s="99" t="str">
        <f>'SO01 2 Rek'!A17</f>
        <v>Zařízení staveniště</v>
      </c>
      <c r="E19" s="150"/>
      <c r="F19" s="151"/>
      <c r="G19" s="146">
        <f>'SO01 2 Rek'!I17</f>
        <v>0</v>
      </c>
    </row>
    <row r="20" spans="1:7" ht="15.95" customHeight="1" x14ac:dyDescent="0.2">
      <c r="A20" s="154"/>
      <c r="B20" s="145"/>
      <c r="C20" s="146"/>
      <c r="D20" s="99" t="str">
        <f>'SO01 2 Rek'!A18</f>
        <v>Provoz investora</v>
      </c>
      <c r="E20" s="150"/>
      <c r="F20" s="151"/>
      <c r="G20" s="146">
        <f>'SO01 2 Rek'!I18</f>
        <v>0</v>
      </c>
    </row>
    <row r="21" spans="1:7" ht="15.95" customHeight="1" x14ac:dyDescent="0.2">
      <c r="A21" s="154" t="s">
        <v>28</v>
      </c>
      <c r="B21" s="145"/>
      <c r="C21" s="146">
        <f>'SO01 2 Rek'!I8</f>
        <v>0</v>
      </c>
      <c r="D21" s="99" t="str">
        <f>'SO01 2 Rek'!A19</f>
        <v>Kompletační činnost (IČD)</v>
      </c>
      <c r="E21" s="150"/>
      <c r="F21" s="151"/>
      <c r="G21" s="146">
        <f>'SO01 2 Rek'!I19</f>
        <v>0</v>
      </c>
    </row>
    <row r="22" spans="1:7" ht="15.95" customHeight="1" x14ac:dyDescent="0.2">
      <c r="A22" s="155" t="s">
        <v>59</v>
      </c>
      <c r="B22" s="125"/>
      <c r="C22" s="146">
        <f>C19+C21</f>
        <v>0</v>
      </c>
      <c r="D22" s="99" t="s">
        <v>60</v>
      </c>
      <c r="E22" s="150"/>
      <c r="F22" s="151"/>
      <c r="G22" s="146">
        <f>G23-SUM(G15:G21)</f>
        <v>0</v>
      </c>
    </row>
    <row r="23" spans="1:7" ht="15.95" customHeight="1" thickBot="1" x14ac:dyDescent="0.25">
      <c r="A23" s="299" t="s">
        <v>61</v>
      </c>
      <c r="B23" s="300"/>
      <c r="C23" s="156">
        <f>C22+G23</f>
        <v>0</v>
      </c>
      <c r="D23" s="157" t="s">
        <v>62</v>
      </c>
      <c r="E23" s="158"/>
      <c r="F23" s="159"/>
      <c r="G23" s="146">
        <f>'SO01 2 Rek'!H21</f>
        <v>0</v>
      </c>
    </row>
    <row r="24" spans="1:7" x14ac:dyDescent="0.2">
      <c r="A24" s="160" t="s">
        <v>63</v>
      </c>
      <c r="B24" s="161"/>
      <c r="C24" s="162"/>
      <c r="D24" s="161" t="s">
        <v>64</v>
      </c>
      <c r="E24" s="161"/>
      <c r="F24" s="163" t="s">
        <v>65</v>
      </c>
      <c r="G24" s="164"/>
    </row>
    <row r="25" spans="1:7" x14ac:dyDescent="0.2">
      <c r="A25" s="155" t="s">
        <v>66</v>
      </c>
      <c r="B25" s="125"/>
      <c r="C25" s="165"/>
      <c r="D25" s="125" t="s">
        <v>66</v>
      </c>
      <c r="F25" s="166" t="s">
        <v>66</v>
      </c>
      <c r="G25" s="167"/>
    </row>
    <row r="26" spans="1:7" ht="37.5" customHeight="1" x14ac:dyDescent="0.2">
      <c r="A26" s="155" t="s">
        <v>67</v>
      </c>
      <c r="B26" s="168"/>
      <c r="C26" s="165"/>
      <c r="D26" s="125" t="s">
        <v>67</v>
      </c>
      <c r="F26" s="166" t="s">
        <v>67</v>
      </c>
      <c r="G26" s="167"/>
    </row>
    <row r="27" spans="1:7" x14ac:dyDescent="0.2">
      <c r="A27" s="155"/>
      <c r="B27" s="169"/>
      <c r="C27" s="165"/>
      <c r="D27" s="125"/>
      <c r="F27" s="166"/>
      <c r="G27" s="167"/>
    </row>
    <row r="28" spans="1:7" x14ac:dyDescent="0.2">
      <c r="A28" s="155" t="s">
        <v>68</v>
      </c>
      <c r="B28" s="125"/>
      <c r="C28" s="165"/>
      <c r="D28" s="166" t="s">
        <v>69</v>
      </c>
      <c r="E28" s="165"/>
      <c r="F28" s="170" t="s">
        <v>69</v>
      </c>
      <c r="G28" s="167"/>
    </row>
    <row r="29" spans="1:7" ht="69" customHeight="1" x14ac:dyDescent="0.2">
      <c r="A29" s="155"/>
      <c r="B29" s="125"/>
      <c r="C29" s="171"/>
      <c r="D29" s="172"/>
      <c r="E29" s="171"/>
      <c r="F29" s="125"/>
      <c r="G29" s="167"/>
    </row>
    <row r="30" spans="1:7" x14ac:dyDescent="0.2">
      <c r="A30" s="173" t="s">
        <v>10</v>
      </c>
      <c r="B30" s="174"/>
      <c r="C30" s="175">
        <v>21</v>
      </c>
      <c r="D30" s="174" t="s">
        <v>70</v>
      </c>
      <c r="E30" s="176"/>
      <c r="F30" s="285">
        <f>C23-F32</f>
        <v>0</v>
      </c>
      <c r="G30" s="286"/>
    </row>
    <row r="31" spans="1:7" x14ac:dyDescent="0.2">
      <c r="A31" s="173" t="s">
        <v>71</v>
      </c>
      <c r="B31" s="174"/>
      <c r="C31" s="175">
        <f>C30</f>
        <v>21</v>
      </c>
      <c r="D31" s="174" t="s">
        <v>72</v>
      </c>
      <c r="E31" s="176"/>
      <c r="F31" s="285">
        <f>ROUND(PRODUCT(F30,C31/100),0)</f>
        <v>0</v>
      </c>
      <c r="G31" s="286"/>
    </row>
    <row r="32" spans="1:7" x14ac:dyDescent="0.2">
      <c r="A32" s="173" t="s">
        <v>10</v>
      </c>
      <c r="B32" s="174"/>
      <c r="C32" s="175">
        <v>0</v>
      </c>
      <c r="D32" s="174" t="s">
        <v>72</v>
      </c>
      <c r="E32" s="176"/>
      <c r="F32" s="285">
        <v>0</v>
      </c>
      <c r="G32" s="286"/>
    </row>
    <row r="33" spans="1:8" x14ac:dyDescent="0.2">
      <c r="A33" s="173" t="s">
        <v>71</v>
      </c>
      <c r="B33" s="177"/>
      <c r="C33" s="178">
        <f>C32</f>
        <v>0</v>
      </c>
      <c r="D33" s="174" t="s">
        <v>72</v>
      </c>
      <c r="E33" s="151"/>
      <c r="F33" s="285">
        <f>ROUND(PRODUCT(F32,C33/100),0)</f>
        <v>0</v>
      </c>
      <c r="G33" s="286"/>
    </row>
    <row r="34" spans="1:8" s="182" customFormat="1" ht="19.5" customHeight="1" thickBot="1" x14ac:dyDescent="0.3">
      <c r="A34" s="179" t="s">
        <v>73</v>
      </c>
      <c r="B34" s="180"/>
      <c r="C34" s="180"/>
      <c r="D34" s="180"/>
      <c r="E34" s="181"/>
      <c r="F34" s="296">
        <f>ROUND(SUM(F30:F33),0)</f>
        <v>0</v>
      </c>
      <c r="G34" s="297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298"/>
      <c r="C37" s="298"/>
      <c r="D37" s="298"/>
      <c r="E37" s="298"/>
      <c r="F37" s="298"/>
      <c r="G37" s="298"/>
      <c r="H37" s="1" t="s">
        <v>2</v>
      </c>
    </row>
    <row r="38" spans="1:8" ht="12.75" customHeight="1" x14ac:dyDescent="0.2">
      <c r="A38" s="183"/>
      <c r="B38" s="298"/>
      <c r="C38" s="298"/>
      <c r="D38" s="298"/>
      <c r="E38" s="298"/>
      <c r="F38" s="298"/>
      <c r="G38" s="298"/>
      <c r="H38" s="1" t="s">
        <v>2</v>
      </c>
    </row>
    <row r="39" spans="1:8" x14ac:dyDescent="0.2">
      <c r="A39" s="183"/>
      <c r="B39" s="298"/>
      <c r="C39" s="298"/>
      <c r="D39" s="298"/>
      <c r="E39" s="298"/>
      <c r="F39" s="298"/>
      <c r="G39" s="298"/>
      <c r="H39" s="1" t="s">
        <v>2</v>
      </c>
    </row>
    <row r="40" spans="1:8" x14ac:dyDescent="0.2">
      <c r="A40" s="183"/>
      <c r="B40" s="298"/>
      <c r="C40" s="298"/>
      <c r="D40" s="298"/>
      <c r="E40" s="298"/>
      <c r="F40" s="298"/>
      <c r="G40" s="298"/>
      <c r="H40" s="1" t="s">
        <v>2</v>
      </c>
    </row>
    <row r="41" spans="1:8" x14ac:dyDescent="0.2">
      <c r="A41" s="183"/>
      <c r="B41" s="298"/>
      <c r="C41" s="298"/>
      <c r="D41" s="298"/>
      <c r="E41" s="298"/>
      <c r="F41" s="298"/>
      <c r="G41" s="298"/>
      <c r="H41" s="1" t="s">
        <v>2</v>
      </c>
    </row>
    <row r="42" spans="1:8" x14ac:dyDescent="0.2">
      <c r="A42" s="183"/>
      <c r="B42" s="298"/>
      <c r="C42" s="298"/>
      <c r="D42" s="298"/>
      <c r="E42" s="298"/>
      <c r="F42" s="298"/>
      <c r="G42" s="298"/>
      <c r="H42" s="1" t="s">
        <v>2</v>
      </c>
    </row>
    <row r="43" spans="1:8" x14ac:dyDescent="0.2">
      <c r="A43" s="183"/>
      <c r="B43" s="298"/>
      <c r="C43" s="298"/>
      <c r="D43" s="298"/>
      <c r="E43" s="298"/>
      <c r="F43" s="298"/>
      <c r="G43" s="298"/>
      <c r="H43" s="1" t="s">
        <v>2</v>
      </c>
    </row>
    <row r="44" spans="1:8" ht="12.75" customHeight="1" x14ac:dyDescent="0.2">
      <c r="A44" s="183"/>
      <c r="B44" s="298"/>
      <c r="C44" s="298"/>
      <c r="D44" s="298"/>
      <c r="E44" s="298"/>
      <c r="F44" s="298"/>
      <c r="G44" s="298"/>
      <c r="H44" s="1" t="s">
        <v>2</v>
      </c>
    </row>
    <row r="45" spans="1:8" ht="12.75" customHeight="1" x14ac:dyDescent="0.2">
      <c r="A45" s="183"/>
      <c r="B45" s="298"/>
      <c r="C45" s="298"/>
      <c r="D45" s="298"/>
      <c r="E45" s="298"/>
      <c r="F45" s="298"/>
      <c r="G45" s="298"/>
      <c r="H45" s="1" t="s">
        <v>2</v>
      </c>
    </row>
    <row r="46" spans="1:8" x14ac:dyDescent="0.2">
      <c r="B46" s="295"/>
      <c r="C46" s="295"/>
      <c r="D46" s="295"/>
      <c r="E46" s="295"/>
      <c r="F46" s="295"/>
      <c r="G46" s="295"/>
    </row>
    <row r="47" spans="1:8" x14ac:dyDescent="0.2">
      <c r="B47" s="295"/>
      <c r="C47" s="295"/>
      <c r="D47" s="295"/>
      <c r="E47" s="295"/>
      <c r="F47" s="295"/>
      <c r="G47" s="295"/>
    </row>
    <row r="48" spans="1:8" x14ac:dyDescent="0.2">
      <c r="B48" s="295"/>
      <c r="C48" s="295"/>
      <c r="D48" s="295"/>
      <c r="E48" s="295"/>
      <c r="F48" s="295"/>
      <c r="G48" s="295"/>
    </row>
    <row r="49" spans="2:7" x14ac:dyDescent="0.2">
      <c r="B49" s="295"/>
      <c r="C49" s="295"/>
      <c r="D49" s="295"/>
      <c r="E49" s="295"/>
      <c r="F49" s="295"/>
      <c r="G49" s="295"/>
    </row>
    <row r="50" spans="2:7" x14ac:dyDescent="0.2">
      <c r="B50" s="295"/>
      <c r="C50" s="295"/>
      <c r="D50" s="295"/>
      <c r="E50" s="295"/>
      <c r="F50" s="295"/>
      <c r="G50" s="295"/>
    </row>
    <row r="51" spans="2:7" x14ac:dyDescent="0.2">
      <c r="B51" s="295"/>
      <c r="C51" s="295"/>
      <c r="D51" s="295"/>
      <c r="E51" s="295"/>
      <c r="F51" s="295"/>
      <c r="G51" s="295"/>
    </row>
  </sheetData>
  <mergeCells count="14">
    <mergeCell ref="A23:B23"/>
    <mergeCell ref="C8:E8"/>
    <mergeCell ref="C9:E9"/>
    <mergeCell ref="C10:E10"/>
    <mergeCell ref="C11:E11"/>
    <mergeCell ref="C12:E12"/>
    <mergeCell ref="B51:G51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Stránka &amp;P&amp;RPříloha 1a - Specifikace předmětu plnění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1"/>
  <dimension ref="A1:BE72"/>
  <sheetViews>
    <sheetView showGridLines="0" showZeros="0" view="pageBreakPreview" zoomScale="60" zoomScaleNormal="100" workbookViewId="0">
      <selection activeCell="C2" sqref="C2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04" t="s">
        <v>3</v>
      </c>
      <c r="B1" s="305"/>
      <c r="C1" s="184" t="str">
        <f>Stavba!NazevStavby</f>
        <v xml:space="preserve">Regenerace hřiště školy </v>
      </c>
      <c r="D1" s="185"/>
      <c r="E1" s="186"/>
      <c r="F1" s="185"/>
      <c r="G1" s="187" t="s">
        <v>75</v>
      </c>
      <c r="H1" s="188">
        <v>2</v>
      </c>
      <c r="I1" s="189"/>
    </row>
    <row r="2" spans="1:57" ht="13.5" thickBot="1" x14ac:dyDescent="0.25">
      <c r="A2" s="306" t="s">
        <v>76</v>
      </c>
      <c r="B2" s="307"/>
      <c r="C2" s="190" t="s">
        <v>102</v>
      </c>
      <c r="D2" s="191"/>
      <c r="E2" s="192"/>
      <c r="F2" s="191"/>
      <c r="G2" s="308" t="s">
        <v>142</v>
      </c>
      <c r="H2" s="309"/>
      <c r="I2" s="310"/>
    </row>
    <row r="3" spans="1:57" ht="13.5" thickTop="1" x14ac:dyDescent="0.2">
      <c r="F3" s="125"/>
    </row>
    <row r="4" spans="1:57" ht="19.5" customHeight="1" x14ac:dyDescent="0.25">
      <c r="A4" s="193" t="s">
        <v>77</v>
      </c>
      <c r="B4" s="194"/>
      <c r="C4" s="194"/>
      <c r="D4" s="194"/>
      <c r="E4" s="195"/>
      <c r="F4" s="194"/>
      <c r="G4" s="194"/>
      <c r="H4" s="194"/>
      <c r="I4" s="194"/>
    </row>
    <row r="5" spans="1:57" ht="13.5" thickBot="1" x14ac:dyDescent="0.25"/>
    <row r="6" spans="1:57" s="125" customFormat="1" ht="13.5" thickBot="1" x14ac:dyDescent="0.25">
      <c r="A6" s="196"/>
      <c r="B6" s="197" t="s">
        <v>78</v>
      </c>
      <c r="C6" s="197"/>
      <c r="D6" s="198"/>
      <c r="E6" s="199" t="s">
        <v>24</v>
      </c>
      <c r="F6" s="200" t="s">
        <v>25</v>
      </c>
      <c r="G6" s="200" t="s">
        <v>26</v>
      </c>
      <c r="H6" s="200" t="s">
        <v>27</v>
      </c>
      <c r="I6" s="201" t="s">
        <v>28</v>
      </c>
    </row>
    <row r="7" spans="1:57" s="125" customFormat="1" ht="13.5" thickBot="1" x14ac:dyDescent="0.25">
      <c r="A7" s="281" t="str">
        <f>'SO01 2 Pol'!B7</f>
        <v>701</v>
      </c>
      <c r="B7" s="62" t="str">
        <f>'SO01 2 Pol'!C7</f>
        <v>Sportovní povrchy venkovní - umělá tráva</v>
      </c>
      <c r="D7" s="202"/>
      <c r="E7" s="282">
        <f>'SO01 2 Pol'!BA12</f>
        <v>0</v>
      </c>
      <c r="F7" s="283">
        <f>'SO01 2 Pol'!BB12</f>
        <v>0</v>
      </c>
      <c r="G7" s="283">
        <f>'SO01 2 Pol'!BC12</f>
        <v>0</v>
      </c>
      <c r="H7" s="283">
        <f>'SO01 2 Pol'!BD12</f>
        <v>0</v>
      </c>
      <c r="I7" s="284">
        <f>'SO01 2 Pol'!BE12</f>
        <v>0</v>
      </c>
    </row>
    <row r="8" spans="1:57" s="14" customFormat="1" ht="13.5" thickBot="1" x14ac:dyDescent="0.25">
      <c r="A8" s="203"/>
      <c r="B8" s="204" t="s">
        <v>79</v>
      </c>
      <c r="C8" s="204"/>
      <c r="D8" s="205"/>
      <c r="E8" s="206">
        <f>SUM(E7:E7)</f>
        <v>0</v>
      </c>
      <c r="F8" s="207">
        <f>SUM(F7:F7)</f>
        <v>0</v>
      </c>
      <c r="G8" s="207">
        <f>SUM(G7:G7)</f>
        <v>0</v>
      </c>
      <c r="H8" s="207">
        <f>SUM(H7:H7)</f>
        <v>0</v>
      </c>
      <c r="I8" s="208">
        <f>SUM(I7:I7)</f>
        <v>0</v>
      </c>
    </row>
    <row r="9" spans="1:57" x14ac:dyDescent="0.2">
      <c r="A9" s="125"/>
      <c r="B9" s="125"/>
      <c r="C9" s="125"/>
      <c r="D9" s="125"/>
      <c r="E9" s="125"/>
      <c r="F9" s="125"/>
      <c r="G9" s="125"/>
      <c r="H9" s="125"/>
      <c r="I9" s="125"/>
    </row>
    <row r="10" spans="1:57" ht="19.5" customHeight="1" x14ac:dyDescent="0.25">
      <c r="A10" s="194" t="s">
        <v>80</v>
      </c>
      <c r="B10" s="194"/>
      <c r="C10" s="194"/>
      <c r="D10" s="194"/>
      <c r="E10" s="194"/>
      <c r="F10" s="194"/>
      <c r="G10" s="209"/>
      <c r="H10" s="194"/>
      <c r="I10" s="194"/>
      <c r="BA10" s="131"/>
      <c r="BB10" s="131"/>
      <c r="BC10" s="131"/>
      <c r="BD10" s="131"/>
      <c r="BE10" s="131"/>
    </row>
    <row r="11" spans="1:57" ht="13.5" thickBot="1" x14ac:dyDescent="0.25"/>
    <row r="12" spans="1:57" x14ac:dyDescent="0.2">
      <c r="A12" s="160" t="s">
        <v>81</v>
      </c>
      <c r="B12" s="161"/>
      <c r="C12" s="161"/>
      <c r="D12" s="210"/>
      <c r="E12" s="211" t="s">
        <v>82</v>
      </c>
      <c r="F12" s="212" t="s">
        <v>11</v>
      </c>
      <c r="G12" s="213" t="s">
        <v>83</v>
      </c>
      <c r="H12" s="214"/>
      <c r="I12" s="215" t="s">
        <v>82</v>
      </c>
    </row>
    <row r="13" spans="1:57" x14ac:dyDescent="0.2">
      <c r="A13" s="154" t="s">
        <v>116</v>
      </c>
      <c r="B13" s="145"/>
      <c r="C13" s="145"/>
      <c r="D13" s="216"/>
      <c r="E13" s="217">
        <v>0</v>
      </c>
      <c r="F13" s="218">
        <v>0</v>
      </c>
      <c r="G13" s="219">
        <f>'SO01 2 Pol'!G12</f>
        <v>0</v>
      </c>
      <c r="H13" s="220"/>
      <c r="I13" s="221">
        <f t="shared" ref="I13:I20" si="0">E13+F13*G13/100</f>
        <v>0</v>
      </c>
      <c r="BA13" s="1">
        <v>0</v>
      </c>
    </row>
    <row r="14" spans="1:57" x14ac:dyDescent="0.2">
      <c r="A14" s="154" t="s">
        <v>117</v>
      </c>
      <c r="B14" s="145"/>
      <c r="C14" s="145"/>
      <c r="D14" s="216"/>
      <c r="E14" s="217">
        <v>0</v>
      </c>
      <c r="F14" s="218">
        <v>0</v>
      </c>
      <c r="G14" s="219">
        <f>G13</f>
        <v>0</v>
      </c>
      <c r="H14" s="220"/>
      <c r="I14" s="221">
        <f t="shared" si="0"/>
        <v>0</v>
      </c>
      <c r="BA14" s="1">
        <v>0</v>
      </c>
    </row>
    <row r="15" spans="1:57" x14ac:dyDescent="0.2">
      <c r="A15" s="154" t="s">
        <v>118</v>
      </c>
      <c r="B15" s="145"/>
      <c r="C15" s="145"/>
      <c r="D15" s="216"/>
      <c r="E15" s="217">
        <v>0</v>
      </c>
      <c r="F15" s="218">
        <v>0</v>
      </c>
      <c r="G15" s="219">
        <f t="shared" ref="G15:G20" si="1">G14</f>
        <v>0</v>
      </c>
      <c r="H15" s="220"/>
      <c r="I15" s="221">
        <f t="shared" si="0"/>
        <v>0</v>
      </c>
      <c r="BA15" s="1">
        <v>0</v>
      </c>
    </row>
    <row r="16" spans="1:57" x14ac:dyDescent="0.2">
      <c r="A16" s="154" t="s">
        <v>119</v>
      </c>
      <c r="B16" s="145"/>
      <c r="C16" s="145"/>
      <c r="D16" s="216"/>
      <c r="E16" s="217">
        <v>0</v>
      </c>
      <c r="F16" s="218">
        <v>0</v>
      </c>
      <c r="G16" s="219">
        <f t="shared" si="1"/>
        <v>0</v>
      </c>
      <c r="H16" s="220"/>
      <c r="I16" s="221">
        <f t="shared" si="0"/>
        <v>0</v>
      </c>
      <c r="BA16" s="1">
        <v>0</v>
      </c>
    </row>
    <row r="17" spans="1:53" x14ac:dyDescent="0.2">
      <c r="A17" s="154" t="s">
        <v>120</v>
      </c>
      <c r="B17" s="145"/>
      <c r="C17" s="145"/>
      <c r="D17" s="216"/>
      <c r="E17" s="217">
        <v>0</v>
      </c>
      <c r="F17" s="218">
        <v>0</v>
      </c>
      <c r="G17" s="219">
        <f t="shared" si="1"/>
        <v>0</v>
      </c>
      <c r="H17" s="220"/>
      <c r="I17" s="221">
        <f t="shared" si="0"/>
        <v>0</v>
      </c>
      <c r="BA17" s="1">
        <v>1</v>
      </c>
    </row>
    <row r="18" spans="1:53" x14ac:dyDescent="0.2">
      <c r="A18" s="154" t="s">
        <v>121</v>
      </c>
      <c r="B18" s="145"/>
      <c r="C18" s="145"/>
      <c r="D18" s="216"/>
      <c r="E18" s="217">
        <v>0</v>
      </c>
      <c r="F18" s="218">
        <v>0</v>
      </c>
      <c r="G18" s="219">
        <f t="shared" si="1"/>
        <v>0</v>
      </c>
      <c r="H18" s="220"/>
      <c r="I18" s="221">
        <f t="shared" si="0"/>
        <v>0</v>
      </c>
      <c r="BA18" s="1">
        <v>1</v>
      </c>
    </row>
    <row r="19" spans="1:53" x14ac:dyDescent="0.2">
      <c r="A19" s="154" t="s">
        <v>122</v>
      </c>
      <c r="B19" s="145"/>
      <c r="C19" s="145"/>
      <c r="D19" s="216"/>
      <c r="E19" s="217">
        <v>0</v>
      </c>
      <c r="F19" s="218">
        <v>0</v>
      </c>
      <c r="G19" s="219">
        <f t="shared" si="1"/>
        <v>0</v>
      </c>
      <c r="H19" s="220"/>
      <c r="I19" s="221">
        <f t="shared" si="0"/>
        <v>0</v>
      </c>
      <c r="BA19" s="1">
        <v>2</v>
      </c>
    </row>
    <row r="20" spans="1:53" x14ac:dyDescent="0.2">
      <c r="A20" s="154" t="s">
        <v>123</v>
      </c>
      <c r="B20" s="145"/>
      <c r="C20" s="145"/>
      <c r="D20" s="216"/>
      <c r="E20" s="217">
        <v>0</v>
      </c>
      <c r="F20" s="218">
        <v>0</v>
      </c>
      <c r="G20" s="219">
        <f t="shared" si="1"/>
        <v>0</v>
      </c>
      <c r="H20" s="220"/>
      <c r="I20" s="221">
        <f t="shared" si="0"/>
        <v>0</v>
      </c>
      <c r="BA20" s="1">
        <v>2</v>
      </c>
    </row>
    <row r="21" spans="1:53" ht="13.5" thickBot="1" x14ac:dyDescent="0.25">
      <c r="A21" s="222"/>
      <c r="B21" s="223" t="s">
        <v>84</v>
      </c>
      <c r="C21" s="224"/>
      <c r="D21" s="225"/>
      <c r="E21" s="226"/>
      <c r="F21" s="227"/>
      <c r="G21" s="227"/>
      <c r="H21" s="311">
        <f>SUM(I13:I20)</f>
        <v>0</v>
      </c>
      <c r="I21" s="312"/>
    </row>
    <row r="23" spans="1:53" x14ac:dyDescent="0.2">
      <c r="B23" s="14"/>
      <c r="F23" s="228"/>
      <c r="G23" s="229"/>
      <c r="H23" s="229"/>
      <c r="I23" s="46"/>
    </row>
    <row r="24" spans="1:53" x14ac:dyDescent="0.2">
      <c r="F24" s="228"/>
      <c r="G24" s="229"/>
      <c r="H24" s="229"/>
      <c r="I24" s="46"/>
    </row>
    <row r="25" spans="1:53" x14ac:dyDescent="0.2">
      <c r="F25" s="228"/>
      <c r="G25" s="229"/>
      <c r="H25" s="229"/>
      <c r="I25" s="46"/>
    </row>
    <row r="26" spans="1:53" x14ac:dyDescent="0.2">
      <c r="F26" s="228"/>
      <c r="G26" s="229"/>
      <c r="H26" s="229"/>
      <c r="I26" s="46"/>
    </row>
    <row r="27" spans="1:53" x14ac:dyDescent="0.2">
      <c r="F27" s="228"/>
      <c r="G27" s="229"/>
      <c r="H27" s="229"/>
      <c r="I27" s="46"/>
    </row>
    <row r="28" spans="1:53" x14ac:dyDescent="0.2">
      <c r="F28" s="228"/>
      <c r="G28" s="229"/>
      <c r="H28" s="229"/>
      <c r="I28" s="46"/>
    </row>
    <row r="29" spans="1:53" x14ac:dyDescent="0.2">
      <c r="F29" s="228"/>
      <c r="G29" s="229"/>
      <c r="H29" s="229"/>
      <c r="I29" s="46"/>
    </row>
    <row r="30" spans="1:53" x14ac:dyDescent="0.2">
      <c r="F30" s="228"/>
      <c r="G30" s="229"/>
      <c r="H30" s="229"/>
      <c r="I30" s="46"/>
    </row>
    <row r="31" spans="1:53" x14ac:dyDescent="0.2">
      <c r="F31" s="228"/>
      <c r="G31" s="229"/>
      <c r="H31" s="229"/>
      <c r="I31" s="46"/>
    </row>
    <row r="32" spans="1:53" x14ac:dyDescent="0.2">
      <c r="F32" s="228"/>
      <c r="G32" s="229"/>
      <c r="H32" s="229"/>
      <c r="I32" s="46"/>
    </row>
    <row r="33" spans="6:9" x14ac:dyDescent="0.2">
      <c r="F33" s="228"/>
      <c r="G33" s="229"/>
      <c r="H33" s="229"/>
      <c r="I33" s="46"/>
    </row>
    <row r="34" spans="6:9" x14ac:dyDescent="0.2">
      <c r="F34" s="228"/>
      <c r="G34" s="229"/>
      <c r="H34" s="229"/>
      <c r="I34" s="46"/>
    </row>
    <row r="35" spans="6:9" x14ac:dyDescent="0.2">
      <c r="F35" s="228"/>
      <c r="G35" s="229"/>
      <c r="H35" s="229"/>
      <c r="I35" s="46"/>
    </row>
    <row r="36" spans="6:9" x14ac:dyDescent="0.2">
      <c r="F36" s="228"/>
      <c r="G36" s="229"/>
      <c r="H36" s="229"/>
      <c r="I36" s="46"/>
    </row>
    <row r="37" spans="6:9" x14ac:dyDescent="0.2">
      <c r="F37" s="228"/>
      <c r="G37" s="229"/>
      <c r="H37" s="229"/>
      <c r="I37" s="46"/>
    </row>
    <row r="38" spans="6:9" x14ac:dyDescent="0.2">
      <c r="F38" s="228"/>
      <c r="G38" s="229"/>
      <c r="H38" s="229"/>
      <c r="I38" s="46"/>
    </row>
    <row r="39" spans="6:9" x14ac:dyDescent="0.2">
      <c r="F39" s="228"/>
      <c r="G39" s="229"/>
      <c r="H39" s="229"/>
      <c r="I39" s="46"/>
    </row>
    <row r="40" spans="6:9" x14ac:dyDescent="0.2">
      <c r="F40" s="228"/>
      <c r="G40" s="229"/>
      <c r="H40" s="229"/>
      <c r="I40" s="46"/>
    </row>
    <row r="41" spans="6:9" x14ac:dyDescent="0.2">
      <c r="F41" s="228"/>
      <c r="G41" s="229"/>
      <c r="H41" s="229"/>
      <c r="I41" s="46"/>
    </row>
    <row r="42" spans="6:9" x14ac:dyDescent="0.2">
      <c r="F42" s="228"/>
      <c r="G42" s="229"/>
      <c r="H42" s="229"/>
      <c r="I42" s="46"/>
    </row>
    <row r="43" spans="6:9" x14ac:dyDescent="0.2">
      <c r="F43" s="228"/>
      <c r="G43" s="229"/>
      <c r="H43" s="229"/>
      <c r="I43" s="46"/>
    </row>
    <row r="44" spans="6:9" x14ac:dyDescent="0.2">
      <c r="F44" s="228"/>
      <c r="G44" s="229"/>
      <c r="H44" s="229"/>
      <c r="I44" s="46"/>
    </row>
    <row r="45" spans="6:9" x14ac:dyDescent="0.2">
      <c r="F45" s="228"/>
      <c r="G45" s="229"/>
      <c r="H45" s="229"/>
      <c r="I45" s="46"/>
    </row>
    <row r="46" spans="6:9" x14ac:dyDescent="0.2">
      <c r="F46" s="228"/>
      <c r="G46" s="229"/>
      <c r="H46" s="229"/>
      <c r="I46" s="46"/>
    </row>
    <row r="47" spans="6:9" x14ac:dyDescent="0.2">
      <c r="F47" s="228"/>
      <c r="G47" s="229"/>
      <c r="H47" s="229"/>
      <c r="I47" s="46"/>
    </row>
    <row r="48" spans="6:9" x14ac:dyDescent="0.2">
      <c r="F48" s="228"/>
      <c r="G48" s="229"/>
      <c r="H48" s="229"/>
      <c r="I48" s="46"/>
    </row>
    <row r="49" spans="6:9" x14ac:dyDescent="0.2">
      <c r="F49" s="228"/>
      <c r="G49" s="229"/>
      <c r="H49" s="229"/>
      <c r="I49" s="46"/>
    </row>
    <row r="50" spans="6:9" x14ac:dyDescent="0.2">
      <c r="F50" s="228"/>
      <c r="G50" s="229"/>
      <c r="H50" s="229"/>
      <c r="I50" s="46"/>
    </row>
    <row r="51" spans="6:9" x14ac:dyDescent="0.2">
      <c r="F51" s="228"/>
      <c r="G51" s="229"/>
      <c r="H51" s="229"/>
      <c r="I51" s="46"/>
    </row>
    <row r="52" spans="6:9" x14ac:dyDescent="0.2">
      <c r="F52" s="228"/>
      <c r="G52" s="229"/>
      <c r="H52" s="229"/>
      <c r="I52" s="46"/>
    </row>
    <row r="53" spans="6:9" x14ac:dyDescent="0.2">
      <c r="F53" s="228"/>
      <c r="G53" s="229"/>
      <c r="H53" s="229"/>
      <c r="I53" s="46"/>
    </row>
    <row r="54" spans="6:9" x14ac:dyDescent="0.2">
      <c r="F54" s="228"/>
      <c r="G54" s="229"/>
      <c r="H54" s="229"/>
      <c r="I54" s="46"/>
    </row>
    <row r="55" spans="6:9" x14ac:dyDescent="0.2">
      <c r="F55" s="228"/>
      <c r="G55" s="229"/>
      <c r="H55" s="229"/>
      <c r="I55" s="46"/>
    </row>
    <row r="56" spans="6:9" x14ac:dyDescent="0.2">
      <c r="F56" s="228"/>
      <c r="G56" s="229"/>
      <c r="H56" s="229"/>
      <c r="I56" s="46"/>
    </row>
    <row r="57" spans="6:9" x14ac:dyDescent="0.2">
      <c r="F57" s="228"/>
      <c r="G57" s="229"/>
      <c r="H57" s="229"/>
      <c r="I57" s="46"/>
    </row>
    <row r="58" spans="6:9" x14ac:dyDescent="0.2">
      <c r="F58" s="228"/>
      <c r="G58" s="229"/>
      <c r="H58" s="229"/>
      <c r="I58" s="46"/>
    </row>
    <row r="59" spans="6:9" x14ac:dyDescent="0.2">
      <c r="F59" s="228"/>
      <c r="G59" s="229"/>
      <c r="H59" s="229"/>
      <c r="I59" s="46"/>
    </row>
    <row r="60" spans="6:9" x14ac:dyDescent="0.2">
      <c r="F60" s="228"/>
      <c r="G60" s="229"/>
      <c r="H60" s="229"/>
      <c r="I60" s="46"/>
    </row>
    <row r="61" spans="6:9" x14ac:dyDescent="0.2">
      <c r="F61" s="228"/>
      <c r="G61" s="229"/>
      <c r="H61" s="229"/>
      <c r="I61" s="46"/>
    </row>
    <row r="62" spans="6:9" x14ac:dyDescent="0.2">
      <c r="F62" s="228"/>
      <c r="G62" s="229"/>
      <c r="H62" s="229"/>
      <c r="I62" s="46"/>
    </row>
    <row r="63" spans="6:9" x14ac:dyDescent="0.2">
      <c r="F63" s="228"/>
      <c r="G63" s="229"/>
      <c r="H63" s="229"/>
      <c r="I63" s="46"/>
    </row>
    <row r="64" spans="6:9" x14ac:dyDescent="0.2">
      <c r="F64" s="228"/>
      <c r="G64" s="229"/>
      <c r="H64" s="229"/>
      <c r="I64" s="46"/>
    </row>
    <row r="65" spans="6:9" x14ac:dyDescent="0.2">
      <c r="F65" s="228"/>
      <c r="G65" s="229"/>
      <c r="H65" s="229"/>
      <c r="I65" s="46"/>
    </row>
    <row r="66" spans="6:9" x14ac:dyDescent="0.2">
      <c r="F66" s="228"/>
      <c r="G66" s="229"/>
      <c r="H66" s="229"/>
      <c r="I66" s="46"/>
    </row>
    <row r="67" spans="6:9" x14ac:dyDescent="0.2">
      <c r="F67" s="228"/>
      <c r="G67" s="229"/>
      <c r="H67" s="229"/>
      <c r="I67" s="46"/>
    </row>
    <row r="68" spans="6:9" x14ac:dyDescent="0.2">
      <c r="F68" s="228"/>
      <c r="G68" s="229"/>
      <c r="H68" s="229"/>
      <c r="I68" s="46"/>
    </row>
    <row r="69" spans="6:9" x14ac:dyDescent="0.2">
      <c r="F69" s="228"/>
      <c r="G69" s="229"/>
      <c r="H69" s="229"/>
      <c r="I69" s="46"/>
    </row>
    <row r="70" spans="6:9" x14ac:dyDescent="0.2">
      <c r="F70" s="228"/>
      <c r="G70" s="229"/>
      <c r="H70" s="229"/>
      <c r="I70" s="46"/>
    </row>
    <row r="71" spans="6:9" x14ac:dyDescent="0.2">
      <c r="F71" s="228"/>
      <c r="G71" s="229"/>
      <c r="H71" s="229"/>
      <c r="I71" s="46"/>
    </row>
    <row r="72" spans="6:9" x14ac:dyDescent="0.2">
      <c r="F72" s="228"/>
      <c r="G72" s="229"/>
      <c r="H72" s="229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Stránka &amp;P&amp;RPříloha 1a - Specifikace předmětu plnění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/>
  <dimension ref="A1:CB85"/>
  <sheetViews>
    <sheetView showGridLines="0" showZeros="0" view="pageBreakPreview" zoomScaleNormal="100" zoomScaleSheetLayoutView="100" workbookViewId="0">
      <selection activeCell="C4" sqref="C4"/>
    </sheetView>
  </sheetViews>
  <sheetFormatPr defaultRowHeight="12.75" x14ac:dyDescent="0.2"/>
  <cols>
    <col min="1" max="1" width="4.42578125" style="230" customWidth="1"/>
    <col min="2" max="2" width="11.5703125" style="230" customWidth="1"/>
    <col min="3" max="3" width="40.42578125" style="230" customWidth="1"/>
    <col min="4" max="4" width="5.5703125" style="230" customWidth="1"/>
    <col min="5" max="5" width="8.5703125" style="238" customWidth="1"/>
    <col min="6" max="6" width="9.85546875" style="230" customWidth="1"/>
    <col min="7" max="7" width="13.85546875" style="230" customWidth="1"/>
    <col min="8" max="8" width="11.7109375" style="230" hidden="1" customWidth="1"/>
    <col min="9" max="9" width="11.5703125" style="230" hidden="1" customWidth="1"/>
    <col min="10" max="10" width="11" style="230" hidden="1" customWidth="1"/>
    <col min="11" max="11" width="10.42578125" style="230" hidden="1" customWidth="1"/>
    <col min="12" max="12" width="75.42578125" style="230" customWidth="1"/>
    <col min="13" max="13" width="45.28515625" style="230" customWidth="1"/>
    <col min="14" max="16384" width="9.140625" style="230"/>
  </cols>
  <sheetData>
    <row r="1" spans="1:80" ht="15.75" x14ac:dyDescent="0.25">
      <c r="A1" s="313" t="s">
        <v>85</v>
      </c>
      <c r="B1" s="313"/>
      <c r="C1" s="313"/>
      <c r="D1" s="313"/>
      <c r="E1" s="313"/>
      <c r="F1" s="313"/>
      <c r="G1" s="313"/>
    </row>
    <row r="2" spans="1:80" ht="14.25" customHeight="1" thickBot="1" x14ac:dyDescent="0.25">
      <c r="B2" s="231"/>
      <c r="C2" s="232"/>
      <c r="D2" s="232"/>
      <c r="E2" s="233"/>
      <c r="F2" s="232"/>
      <c r="G2" s="232"/>
    </row>
    <row r="3" spans="1:80" ht="13.5" thickTop="1" x14ac:dyDescent="0.2">
      <c r="A3" s="304" t="s">
        <v>3</v>
      </c>
      <c r="B3" s="305"/>
      <c r="C3" s="184" t="str">
        <f>Stavba!NazevStavby</f>
        <v xml:space="preserve">Regenerace hřiště školy </v>
      </c>
      <c r="D3" s="185"/>
      <c r="E3" s="234" t="s">
        <v>86</v>
      </c>
      <c r="F3" s="235">
        <f>'SO01 2 Rek'!H1</f>
        <v>2</v>
      </c>
      <c r="G3" s="236"/>
    </row>
    <row r="4" spans="1:80" ht="13.5" thickBot="1" x14ac:dyDescent="0.25">
      <c r="A4" s="314" t="s">
        <v>76</v>
      </c>
      <c r="B4" s="307"/>
      <c r="C4" s="190" t="s">
        <v>102</v>
      </c>
      <c r="D4" s="191"/>
      <c r="E4" s="315" t="str">
        <f>'SO01 2 Rek'!G2</f>
        <v xml:space="preserve">Hřiště s křemičitým vsypem </v>
      </c>
      <c r="F4" s="316"/>
      <c r="G4" s="317"/>
    </row>
    <row r="5" spans="1:80" ht="13.5" thickTop="1" x14ac:dyDescent="0.2">
      <c r="A5" s="237"/>
      <c r="G5" s="239"/>
    </row>
    <row r="6" spans="1:80" ht="27" customHeight="1" x14ac:dyDescent="0.2">
      <c r="A6" s="240" t="s">
        <v>87</v>
      </c>
      <c r="B6" s="241" t="s">
        <v>88</v>
      </c>
      <c r="C6" s="241" t="s">
        <v>89</v>
      </c>
      <c r="D6" s="241" t="s">
        <v>90</v>
      </c>
      <c r="E6" s="242" t="s">
        <v>91</v>
      </c>
      <c r="F6" s="241" t="s">
        <v>92</v>
      </c>
      <c r="G6" s="243" t="s">
        <v>93</v>
      </c>
      <c r="H6" s="244" t="s">
        <v>94</v>
      </c>
      <c r="I6" s="244" t="s">
        <v>95</v>
      </c>
      <c r="J6" s="244" t="s">
        <v>96</v>
      </c>
      <c r="K6" s="244" t="s">
        <v>97</v>
      </c>
    </row>
    <row r="7" spans="1:80" x14ac:dyDescent="0.2">
      <c r="A7" s="245" t="s">
        <v>98</v>
      </c>
      <c r="B7" s="246" t="s">
        <v>104</v>
      </c>
      <c r="C7" s="247" t="s">
        <v>105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 x14ac:dyDescent="0.2">
      <c r="A8" s="256">
        <v>1</v>
      </c>
      <c r="B8" s="257" t="s">
        <v>107</v>
      </c>
      <c r="C8" s="258" t="s">
        <v>108</v>
      </c>
      <c r="D8" s="259" t="s">
        <v>103</v>
      </c>
      <c r="E8" s="260">
        <v>2183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30">
        <v>1</v>
      </c>
      <c r="AB8" s="230">
        <v>7</v>
      </c>
      <c r="AC8" s="230">
        <v>7</v>
      </c>
      <c r="AZ8" s="230">
        <v>2</v>
      </c>
      <c r="BA8" s="230">
        <f>IF(AZ8=1,G8,0)</f>
        <v>0</v>
      </c>
      <c r="BB8" s="230">
        <f>IF(AZ8=2,G8,0)</f>
        <v>0</v>
      </c>
      <c r="BC8" s="230">
        <f>IF(AZ8=3,G8,0)</f>
        <v>0</v>
      </c>
      <c r="BD8" s="230">
        <f>IF(AZ8=4,G8,0)</f>
        <v>0</v>
      </c>
      <c r="BE8" s="230">
        <f>IF(AZ8=5,G8,0)</f>
        <v>0</v>
      </c>
      <c r="CA8" s="255">
        <v>1</v>
      </c>
      <c r="CB8" s="255">
        <v>7</v>
      </c>
    </row>
    <row r="9" spans="1:80" ht="22.5" x14ac:dyDescent="0.2">
      <c r="A9" s="256">
        <v>2</v>
      </c>
      <c r="B9" s="257" t="s">
        <v>109</v>
      </c>
      <c r="C9" s="258" t="s">
        <v>110</v>
      </c>
      <c r="D9" s="259" t="s">
        <v>103</v>
      </c>
      <c r="E9" s="260">
        <v>2183</v>
      </c>
      <c r="F9" s="260"/>
      <c r="G9" s="261">
        <f>E9*F9</f>
        <v>0</v>
      </c>
      <c r="H9" s="262">
        <v>0</v>
      </c>
      <c r="I9" s="263">
        <f>E9*H9</f>
        <v>0</v>
      </c>
      <c r="J9" s="262">
        <v>0</v>
      </c>
      <c r="K9" s="263">
        <f>E9*J9</f>
        <v>0</v>
      </c>
      <c r="O9" s="255">
        <v>2</v>
      </c>
      <c r="AA9" s="230">
        <v>1</v>
      </c>
      <c r="AB9" s="230">
        <v>7</v>
      </c>
      <c r="AC9" s="230">
        <v>7</v>
      </c>
      <c r="AZ9" s="230">
        <v>2</v>
      </c>
      <c r="BA9" s="230">
        <f>IF(AZ9=1,G9,0)</f>
        <v>0</v>
      </c>
      <c r="BB9" s="230">
        <f>IF(AZ9=2,G9,0)</f>
        <v>0</v>
      </c>
      <c r="BC9" s="230">
        <f>IF(AZ9=3,G9,0)</f>
        <v>0</v>
      </c>
      <c r="BD9" s="230">
        <f>IF(AZ9=4,G9,0)</f>
        <v>0</v>
      </c>
      <c r="BE9" s="230">
        <f>IF(AZ9=5,G9,0)</f>
        <v>0</v>
      </c>
      <c r="CA9" s="255">
        <v>1</v>
      </c>
      <c r="CB9" s="255">
        <v>7</v>
      </c>
    </row>
    <row r="10" spans="1:80" x14ac:dyDescent="0.2">
      <c r="A10" s="256">
        <v>3</v>
      </c>
      <c r="B10" s="257" t="s">
        <v>111</v>
      </c>
      <c r="C10" s="258" t="s">
        <v>112</v>
      </c>
      <c r="D10" s="259" t="s">
        <v>103</v>
      </c>
      <c r="E10" s="260">
        <v>2183</v>
      </c>
      <c r="F10" s="260"/>
      <c r="G10" s="261">
        <f>E10*F10</f>
        <v>0</v>
      </c>
      <c r="H10" s="262">
        <v>0</v>
      </c>
      <c r="I10" s="263">
        <f>E10*H10</f>
        <v>0</v>
      </c>
      <c r="J10" s="262">
        <v>0</v>
      </c>
      <c r="K10" s="263">
        <f>E10*J10</f>
        <v>0</v>
      </c>
      <c r="O10" s="255">
        <v>2</v>
      </c>
      <c r="AA10" s="230">
        <v>1</v>
      </c>
      <c r="AB10" s="230">
        <v>7</v>
      </c>
      <c r="AC10" s="230">
        <v>7</v>
      </c>
      <c r="AZ10" s="230">
        <v>2</v>
      </c>
      <c r="BA10" s="230">
        <f>IF(AZ10=1,G10,0)</f>
        <v>0</v>
      </c>
      <c r="BB10" s="230">
        <f>IF(AZ10=2,G10,0)</f>
        <v>0</v>
      </c>
      <c r="BC10" s="230">
        <f>IF(AZ10=3,G10,0)</f>
        <v>0</v>
      </c>
      <c r="BD10" s="230">
        <f>IF(AZ10=4,G10,0)</f>
        <v>0</v>
      </c>
      <c r="BE10" s="230">
        <f>IF(AZ10=5,G10,0)</f>
        <v>0</v>
      </c>
      <c r="CA10" s="255">
        <v>1</v>
      </c>
      <c r="CB10" s="255">
        <v>7</v>
      </c>
    </row>
    <row r="11" spans="1:80" x14ac:dyDescent="0.2">
      <c r="A11" s="256">
        <v>4</v>
      </c>
      <c r="B11" s="257" t="s">
        <v>113</v>
      </c>
      <c r="C11" s="258" t="s">
        <v>114</v>
      </c>
      <c r="D11" s="259" t="s">
        <v>115</v>
      </c>
      <c r="E11" s="260">
        <v>1500</v>
      </c>
      <c r="F11" s="260"/>
      <c r="G11" s="261">
        <f>E11*F11</f>
        <v>0</v>
      </c>
      <c r="H11" s="262">
        <v>1E-3</v>
      </c>
      <c r="I11" s="263">
        <f>E11*H11</f>
        <v>1.5</v>
      </c>
      <c r="J11" s="262"/>
      <c r="K11" s="263">
        <f>E11*J11</f>
        <v>0</v>
      </c>
      <c r="O11" s="255">
        <v>2</v>
      </c>
      <c r="AA11" s="230">
        <v>3</v>
      </c>
      <c r="AB11" s="230">
        <v>7</v>
      </c>
      <c r="AC11" s="230" t="s">
        <v>113</v>
      </c>
      <c r="AZ11" s="230">
        <v>2</v>
      </c>
      <c r="BA11" s="230">
        <f>IF(AZ11=1,G11,0)</f>
        <v>0</v>
      </c>
      <c r="BB11" s="230">
        <f>IF(AZ11=2,G11,0)</f>
        <v>0</v>
      </c>
      <c r="BC11" s="230">
        <f>IF(AZ11=3,G11,0)</f>
        <v>0</v>
      </c>
      <c r="BD11" s="230">
        <f>IF(AZ11=4,G11,0)</f>
        <v>0</v>
      </c>
      <c r="BE11" s="230">
        <f>IF(AZ11=5,G11,0)</f>
        <v>0</v>
      </c>
      <c r="CA11" s="255">
        <v>3</v>
      </c>
      <c r="CB11" s="255">
        <v>7</v>
      </c>
    </row>
    <row r="12" spans="1:80" x14ac:dyDescent="0.2">
      <c r="A12" s="265"/>
      <c r="B12" s="266" t="s">
        <v>99</v>
      </c>
      <c r="C12" s="267" t="s">
        <v>106</v>
      </c>
      <c r="D12" s="268"/>
      <c r="E12" s="269"/>
      <c r="F12" s="270"/>
      <c r="G12" s="271">
        <f>SUM(G7:G11)</f>
        <v>0</v>
      </c>
      <c r="H12" s="272"/>
      <c r="I12" s="273">
        <f>SUM(I7:I11)</f>
        <v>1.5</v>
      </c>
      <c r="J12" s="272"/>
      <c r="K12" s="273">
        <f>SUM(K7:K11)</f>
        <v>0</v>
      </c>
      <c r="O12" s="255">
        <v>4</v>
      </c>
      <c r="BA12" s="274">
        <f>SUM(BA7:BA11)</f>
        <v>0</v>
      </c>
      <c r="BB12" s="274">
        <f>SUM(BB7:BB11)</f>
        <v>0</v>
      </c>
      <c r="BC12" s="274">
        <f>SUM(BC7:BC11)</f>
        <v>0</v>
      </c>
      <c r="BD12" s="274">
        <f>SUM(BD7:BD11)</f>
        <v>0</v>
      </c>
      <c r="BE12" s="274">
        <f>SUM(BE7:BE11)</f>
        <v>0</v>
      </c>
    </row>
    <row r="13" spans="1:80" x14ac:dyDescent="0.2">
      <c r="E13" s="230"/>
    </row>
    <row r="14" spans="1:80" x14ac:dyDescent="0.2">
      <c r="E14" s="230"/>
    </row>
    <row r="15" spans="1:80" x14ac:dyDescent="0.2">
      <c r="E15" s="230"/>
    </row>
    <row r="16" spans="1:80" x14ac:dyDescent="0.2">
      <c r="E16" s="230"/>
    </row>
    <row r="17" spans="5:5" x14ac:dyDescent="0.2">
      <c r="E17" s="230"/>
    </row>
    <row r="18" spans="5:5" x14ac:dyDescent="0.2">
      <c r="E18" s="230"/>
    </row>
    <row r="19" spans="5:5" x14ac:dyDescent="0.2">
      <c r="E19" s="230"/>
    </row>
    <row r="20" spans="5:5" x14ac:dyDescent="0.2">
      <c r="E20" s="230"/>
    </row>
    <row r="21" spans="5:5" x14ac:dyDescent="0.2">
      <c r="E21" s="230"/>
    </row>
    <row r="22" spans="5:5" x14ac:dyDescent="0.2">
      <c r="E22" s="230"/>
    </row>
    <row r="23" spans="5:5" x14ac:dyDescent="0.2">
      <c r="E23" s="230"/>
    </row>
    <row r="24" spans="5:5" x14ac:dyDescent="0.2">
      <c r="E24" s="230"/>
    </row>
    <row r="25" spans="5:5" x14ac:dyDescent="0.2">
      <c r="E25" s="230"/>
    </row>
    <row r="26" spans="5:5" x14ac:dyDescent="0.2">
      <c r="E26" s="230"/>
    </row>
    <row r="27" spans="5:5" x14ac:dyDescent="0.2">
      <c r="E27" s="230"/>
    </row>
    <row r="28" spans="5:5" x14ac:dyDescent="0.2">
      <c r="E28" s="230"/>
    </row>
    <row r="29" spans="5:5" x14ac:dyDescent="0.2">
      <c r="E29" s="230"/>
    </row>
    <row r="30" spans="5:5" x14ac:dyDescent="0.2">
      <c r="E30" s="230"/>
    </row>
    <row r="31" spans="5:5" x14ac:dyDescent="0.2">
      <c r="E31" s="230"/>
    </row>
    <row r="32" spans="5:5" x14ac:dyDescent="0.2">
      <c r="E32" s="230"/>
    </row>
    <row r="33" spans="1:7" x14ac:dyDescent="0.2">
      <c r="E33" s="230"/>
    </row>
    <row r="34" spans="1:7" x14ac:dyDescent="0.2">
      <c r="E34" s="230"/>
    </row>
    <row r="35" spans="1:7" x14ac:dyDescent="0.2">
      <c r="E35" s="230"/>
    </row>
    <row r="36" spans="1:7" x14ac:dyDescent="0.2">
      <c r="A36" s="264"/>
      <c r="B36" s="264"/>
      <c r="C36" s="264"/>
      <c r="D36" s="264"/>
      <c r="E36" s="264"/>
      <c r="F36" s="264"/>
      <c r="G36" s="264"/>
    </row>
    <row r="37" spans="1:7" x14ac:dyDescent="0.2">
      <c r="A37" s="264"/>
      <c r="B37" s="264"/>
      <c r="C37" s="264"/>
      <c r="D37" s="264"/>
      <c r="E37" s="264"/>
      <c r="F37" s="264"/>
      <c r="G37" s="264"/>
    </row>
    <row r="38" spans="1:7" x14ac:dyDescent="0.2">
      <c r="A38" s="264"/>
      <c r="B38" s="264"/>
      <c r="C38" s="264"/>
      <c r="D38" s="264"/>
      <c r="E38" s="264"/>
      <c r="F38" s="264"/>
      <c r="G38" s="264"/>
    </row>
    <row r="39" spans="1:7" x14ac:dyDescent="0.2">
      <c r="A39" s="264"/>
      <c r="B39" s="264"/>
      <c r="C39" s="264"/>
      <c r="D39" s="264"/>
      <c r="E39" s="264"/>
      <c r="F39" s="264"/>
      <c r="G39" s="264"/>
    </row>
    <row r="40" spans="1:7" x14ac:dyDescent="0.2">
      <c r="E40" s="230"/>
    </row>
    <row r="41" spans="1:7" x14ac:dyDescent="0.2">
      <c r="E41" s="230"/>
    </row>
    <row r="42" spans="1:7" x14ac:dyDescent="0.2">
      <c r="E42" s="230"/>
    </row>
    <row r="43" spans="1:7" x14ac:dyDescent="0.2">
      <c r="E43" s="230"/>
    </row>
    <row r="44" spans="1:7" x14ac:dyDescent="0.2">
      <c r="E44" s="230"/>
    </row>
    <row r="45" spans="1:7" x14ac:dyDescent="0.2">
      <c r="E45" s="230"/>
    </row>
    <row r="46" spans="1:7" x14ac:dyDescent="0.2">
      <c r="E46" s="230"/>
    </row>
    <row r="47" spans="1:7" x14ac:dyDescent="0.2">
      <c r="E47" s="230"/>
    </row>
    <row r="48" spans="1:7" x14ac:dyDescent="0.2">
      <c r="E48" s="230"/>
    </row>
    <row r="49" spans="5:5" x14ac:dyDescent="0.2">
      <c r="E49" s="230"/>
    </row>
    <row r="50" spans="5:5" x14ac:dyDescent="0.2">
      <c r="E50" s="230"/>
    </row>
    <row r="51" spans="5:5" x14ac:dyDescent="0.2">
      <c r="E51" s="230"/>
    </row>
    <row r="52" spans="5:5" x14ac:dyDescent="0.2">
      <c r="E52" s="230"/>
    </row>
    <row r="53" spans="5:5" x14ac:dyDescent="0.2">
      <c r="E53" s="230"/>
    </row>
    <row r="54" spans="5:5" x14ac:dyDescent="0.2">
      <c r="E54" s="230"/>
    </row>
    <row r="55" spans="5:5" x14ac:dyDescent="0.2">
      <c r="E55" s="230"/>
    </row>
    <row r="56" spans="5:5" x14ac:dyDescent="0.2">
      <c r="E56" s="230"/>
    </row>
    <row r="57" spans="5:5" x14ac:dyDescent="0.2">
      <c r="E57" s="230"/>
    </row>
    <row r="58" spans="5:5" x14ac:dyDescent="0.2">
      <c r="E58" s="230"/>
    </row>
    <row r="59" spans="5:5" x14ac:dyDescent="0.2">
      <c r="E59" s="230"/>
    </row>
    <row r="60" spans="5:5" x14ac:dyDescent="0.2">
      <c r="E60" s="230"/>
    </row>
    <row r="61" spans="5:5" x14ac:dyDescent="0.2">
      <c r="E61" s="230"/>
    </row>
    <row r="62" spans="5:5" x14ac:dyDescent="0.2">
      <c r="E62" s="230"/>
    </row>
    <row r="63" spans="5:5" x14ac:dyDescent="0.2">
      <c r="E63" s="230"/>
    </row>
    <row r="64" spans="5:5" x14ac:dyDescent="0.2">
      <c r="E64" s="230"/>
    </row>
    <row r="65" spans="1:7" x14ac:dyDescent="0.2">
      <c r="E65" s="230"/>
    </row>
    <row r="66" spans="1:7" x14ac:dyDescent="0.2">
      <c r="E66" s="230"/>
    </row>
    <row r="67" spans="1:7" x14ac:dyDescent="0.2">
      <c r="E67" s="230"/>
    </row>
    <row r="68" spans="1:7" x14ac:dyDescent="0.2">
      <c r="E68" s="230"/>
    </row>
    <row r="69" spans="1:7" x14ac:dyDescent="0.2">
      <c r="E69" s="230"/>
    </row>
    <row r="70" spans="1:7" x14ac:dyDescent="0.2">
      <c r="E70" s="230"/>
    </row>
    <row r="71" spans="1:7" x14ac:dyDescent="0.2">
      <c r="A71" s="275"/>
      <c r="B71" s="275"/>
    </row>
    <row r="72" spans="1:7" x14ac:dyDescent="0.2">
      <c r="A72" s="264"/>
      <c r="B72" s="264"/>
      <c r="C72" s="276"/>
      <c r="D72" s="276"/>
      <c r="E72" s="277"/>
      <c r="F72" s="276"/>
      <c r="G72" s="278"/>
    </row>
    <row r="73" spans="1:7" x14ac:dyDescent="0.2">
      <c r="A73" s="279"/>
      <c r="B73" s="279"/>
      <c r="C73" s="264"/>
      <c r="D73" s="264"/>
      <c r="E73" s="280"/>
      <c r="F73" s="264"/>
      <c r="G73" s="264"/>
    </row>
    <row r="74" spans="1:7" x14ac:dyDescent="0.2">
      <c r="A74" s="264"/>
      <c r="B74" s="264"/>
      <c r="C74" s="264"/>
      <c r="D74" s="264"/>
      <c r="E74" s="280"/>
      <c r="F74" s="264"/>
      <c r="G74" s="264"/>
    </row>
    <row r="75" spans="1:7" x14ac:dyDescent="0.2">
      <c r="A75" s="264"/>
      <c r="B75" s="264"/>
      <c r="C75" s="264"/>
      <c r="D75" s="264"/>
      <c r="E75" s="280"/>
      <c r="F75" s="264"/>
      <c r="G75" s="264"/>
    </row>
    <row r="76" spans="1:7" x14ac:dyDescent="0.2">
      <c r="A76" s="264"/>
      <c r="B76" s="264"/>
      <c r="C76" s="264"/>
      <c r="D76" s="264"/>
      <c r="E76" s="280"/>
      <c r="F76" s="264"/>
      <c r="G76" s="264"/>
    </row>
    <row r="77" spans="1:7" x14ac:dyDescent="0.2">
      <c r="A77" s="264"/>
      <c r="B77" s="264"/>
      <c r="C77" s="264"/>
      <c r="D77" s="264"/>
      <c r="E77" s="280"/>
      <c r="F77" s="264"/>
      <c r="G77" s="264"/>
    </row>
    <row r="78" spans="1:7" x14ac:dyDescent="0.2">
      <c r="A78" s="264"/>
      <c r="B78" s="264"/>
      <c r="C78" s="264"/>
      <c r="D78" s="264"/>
      <c r="E78" s="280"/>
      <c r="F78" s="264"/>
      <c r="G78" s="264"/>
    </row>
    <row r="79" spans="1:7" x14ac:dyDescent="0.2">
      <c r="A79" s="264"/>
      <c r="B79" s="264"/>
      <c r="C79" s="264"/>
      <c r="D79" s="264"/>
      <c r="E79" s="280"/>
      <c r="F79" s="264"/>
      <c r="G79" s="264"/>
    </row>
    <row r="80" spans="1:7" x14ac:dyDescent="0.2">
      <c r="A80" s="264"/>
      <c r="B80" s="264"/>
      <c r="C80" s="264"/>
      <c r="D80" s="264"/>
      <c r="E80" s="280"/>
      <c r="F80" s="264"/>
      <c r="G80" s="264"/>
    </row>
    <row r="81" spans="1:7" x14ac:dyDescent="0.2">
      <c r="A81" s="264"/>
      <c r="B81" s="264"/>
      <c r="C81" s="264"/>
      <c r="D81" s="264"/>
      <c r="E81" s="280"/>
      <c r="F81" s="264"/>
      <c r="G81" s="264"/>
    </row>
    <row r="82" spans="1:7" x14ac:dyDescent="0.2">
      <c r="A82" s="264"/>
      <c r="B82" s="264"/>
      <c r="C82" s="264"/>
      <c r="D82" s="264"/>
      <c r="E82" s="280"/>
      <c r="F82" s="264"/>
      <c r="G82" s="264"/>
    </row>
    <row r="83" spans="1:7" x14ac:dyDescent="0.2">
      <c r="A83" s="264"/>
      <c r="B83" s="264"/>
      <c r="C83" s="264"/>
      <c r="D83" s="264"/>
      <c r="E83" s="280"/>
      <c r="F83" s="264"/>
      <c r="G83" s="264"/>
    </row>
    <row r="84" spans="1:7" x14ac:dyDescent="0.2">
      <c r="A84" s="264"/>
      <c r="B84" s="264"/>
      <c r="C84" s="264"/>
      <c r="D84" s="264"/>
      <c r="E84" s="280"/>
      <c r="F84" s="264"/>
      <c r="G84" s="264"/>
    </row>
    <row r="85" spans="1:7" x14ac:dyDescent="0.2">
      <c r="A85" s="264"/>
      <c r="B85" s="264"/>
      <c r="C85" s="264"/>
      <c r="D85" s="264"/>
      <c r="E85" s="280"/>
      <c r="F85" s="264"/>
      <c r="G85" s="264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Stránka &amp;P&amp;RPříloha 1a - Specifikace předmětu plnění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2"/>
  <dimension ref="A1:BE51"/>
  <sheetViews>
    <sheetView showGridLines="0" showZeros="0" view="pageBreakPreview" zoomScale="60" zoomScaleNormal="70" workbookViewId="0">
      <selection activeCell="K30" sqref="K30"/>
    </sheetView>
  </sheetViews>
  <sheetFormatPr defaultRowHeight="12.75" x14ac:dyDescent="0.2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 x14ac:dyDescent="0.25">
      <c r="A1" s="92" t="s">
        <v>31</v>
      </c>
      <c r="B1" s="93"/>
      <c r="C1" s="93"/>
      <c r="D1" s="93"/>
      <c r="E1" s="93"/>
      <c r="F1" s="93"/>
      <c r="G1" s="93"/>
    </row>
    <row r="2" spans="1:57" ht="12.75" customHeight="1" x14ac:dyDescent="0.2">
      <c r="A2" s="94" t="s">
        <v>32</v>
      </c>
      <c r="B2" s="95"/>
      <c r="C2" s="96">
        <v>2</v>
      </c>
      <c r="D2" s="96" t="s">
        <v>143</v>
      </c>
      <c r="E2" s="95"/>
      <c r="F2" s="97" t="s">
        <v>33</v>
      </c>
      <c r="G2" s="98"/>
    </row>
    <row r="3" spans="1:57" ht="3" hidden="1" customHeight="1" x14ac:dyDescent="0.2">
      <c r="A3" s="99"/>
      <c r="B3" s="100"/>
      <c r="C3" s="101"/>
      <c r="D3" s="101"/>
      <c r="E3" s="100"/>
      <c r="F3" s="102"/>
      <c r="G3" s="103"/>
    </row>
    <row r="4" spans="1:57" ht="12" customHeight="1" x14ac:dyDescent="0.2">
      <c r="A4" s="104" t="s">
        <v>34</v>
      </c>
      <c r="B4" s="100"/>
      <c r="C4" s="101"/>
      <c r="D4" s="101"/>
      <c r="E4" s="100"/>
      <c r="F4" s="102" t="s">
        <v>35</v>
      </c>
      <c r="G4" s="105"/>
    </row>
    <row r="5" spans="1:57" ht="12.95" customHeight="1" x14ac:dyDescent="0.2">
      <c r="A5" s="106" t="s">
        <v>124</v>
      </c>
      <c r="B5" s="107"/>
      <c r="C5" s="108" t="s">
        <v>125</v>
      </c>
      <c r="D5" s="109"/>
      <c r="E5" s="110"/>
      <c r="F5" s="102" t="s">
        <v>36</v>
      </c>
      <c r="G5" s="103" t="s">
        <v>103</v>
      </c>
    </row>
    <row r="6" spans="1:57" ht="12.95" customHeight="1" x14ac:dyDescent="0.2">
      <c r="A6" s="104" t="s">
        <v>37</v>
      </c>
      <c r="B6" s="100"/>
      <c r="C6" s="101"/>
      <c r="D6" s="101"/>
      <c r="E6" s="100"/>
      <c r="F6" s="111" t="s">
        <v>38</v>
      </c>
      <c r="G6" s="112">
        <v>2330</v>
      </c>
      <c r="O6" s="113"/>
    </row>
    <row r="7" spans="1:57" ht="12.95" customHeight="1" x14ac:dyDescent="0.2">
      <c r="A7" s="114"/>
      <c r="B7" s="115"/>
      <c r="C7" s="116" t="str">
        <f>Stavba!NazevStavby</f>
        <v xml:space="preserve">Regenerace hřiště školy </v>
      </c>
      <c r="D7" s="117"/>
      <c r="E7" s="117"/>
      <c r="F7" s="118" t="s">
        <v>39</v>
      </c>
      <c r="G7" s="112"/>
    </row>
    <row r="8" spans="1:57" x14ac:dyDescent="0.2">
      <c r="A8" s="119" t="s">
        <v>40</v>
      </c>
      <c r="B8" s="102"/>
      <c r="C8" s="301"/>
      <c r="D8" s="301"/>
      <c r="E8" s="302"/>
      <c r="F8" s="120" t="s">
        <v>41</v>
      </c>
      <c r="G8" s="121"/>
      <c r="H8" s="122"/>
      <c r="I8" s="123"/>
    </row>
    <row r="9" spans="1:57" x14ac:dyDescent="0.2">
      <c r="A9" s="119" t="s">
        <v>42</v>
      </c>
      <c r="B9" s="102"/>
      <c r="C9" s="301"/>
      <c r="D9" s="301"/>
      <c r="E9" s="302"/>
      <c r="F9" s="102"/>
      <c r="G9" s="124"/>
      <c r="H9" s="125"/>
    </row>
    <row r="10" spans="1:57" x14ac:dyDescent="0.2">
      <c r="A10" s="119" t="s">
        <v>43</v>
      </c>
      <c r="B10" s="102"/>
      <c r="C10" s="301" t="str">
        <f>Stavba!D7</f>
        <v>Střední škola informatiky, poštovnictví a finančnictví Brno, příspěvková organizace</v>
      </c>
      <c r="D10" s="301"/>
      <c r="E10" s="301"/>
      <c r="F10" s="126"/>
      <c r="G10" s="127"/>
      <c r="H10" s="128"/>
    </row>
    <row r="11" spans="1:57" ht="13.5" customHeight="1" x14ac:dyDescent="0.2">
      <c r="A11" s="119" t="s">
        <v>44</v>
      </c>
      <c r="B11" s="102"/>
      <c r="C11" s="301"/>
      <c r="D11" s="301"/>
      <c r="E11" s="301"/>
      <c r="F11" s="129" t="s">
        <v>45</v>
      </c>
      <c r="G11" s="130"/>
      <c r="H11" s="125"/>
      <c r="BA11" s="131"/>
      <c r="BB11" s="131"/>
      <c r="BC11" s="131"/>
      <c r="BD11" s="131"/>
      <c r="BE11" s="131"/>
    </row>
    <row r="12" spans="1:57" ht="12.75" customHeight="1" x14ac:dyDescent="0.2">
      <c r="A12" s="132" t="s">
        <v>46</v>
      </c>
      <c r="B12" s="100"/>
      <c r="C12" s="303"/>
      <c r="D12" s="303"/>
      <c r="E12" s="303"/>
      <c r="F12" s="133" t="s">
        <v>47</v>
      </c>
      <c r="G12" s="134"/>
      <c r="H12" s="125"/>
    </row>
    <row r="13" spans="1:57" ht="28.5" customHeight="1" thickBot="1" x14ac:dyDescent="0.25">
      <c r="A13" s="135" t="s">
        <v>48</v>
      </c>
      <c r="B13" s="136"/>
      <c r="C13" s="136"/>
      <c r="D13" s="136"/>
      <c r="E13" s="137"/>
      <c r="F13" s="137"/>
      <c r="G13" s="138"/>
      <c r="H13" s="125"/>
    </row>
    <row r="14" spans="1:57" ht="17.25" customHeight="1" thickBot="1" x14ac:dyDescent="0.25">
      <c r="A14" s="139" t="s">
        <v>49</v>
      </c>
      <c r="B14" s="140"/>
      <c r="C14" s="141"/>
      <c r="D14" s="142" t="s">
        <v>50</v>
      </c>
      <c r="E14" s="143"/>
      <c r="F14" s="143"/>
      <c r="G14" s="141"/>
    </row>
    <row r="15" spans="1:57" ht="15.95" customHeight="1" x14ac:dyDescent="0.2">
      <c r="A15" s="144"/>
      <c r="B15" s="145" t="s">
        <v>51</v>
      </c>
      <c r="C15" s="146">
        <f>'SO02 2 Rek'!E8</f>
        <v>0</v>
      </c>
      <c r="D15" s="147" t="str">
        <f>'SO02 2 Rek'!A13</f>
        <v>Ztížené výrobní podmínky</v>
      </c>
      <c r="E15" s="148"/>
      <c r="F15" s="149"/>
      <c r="G15" s="146">
        <f>'SO02 2 Rek'!I13</f>
        <v>0</v>
      </c>
    </row>
    <row r="16" spans="1:57" ht="15.95" customHeight="1" x14ac:dyDescent="0.2">
      <c r="A16" s="144" t="s">
        <v>52</v>
      </c>
      <c r="B16" s="145" t="s">
        <v>53</v>
      </c>
      <c r="C16" s="146">
        <f>'SO02 2 Rek'!F8</f>
        <v>0</v>
      </c>
      <c r="D16" s="99" t="str">
        <f>'SO02 2 Rek'!A14</f>
        <v>Oborová přirážka</v>
      </c>
      <c r="E16" s="150"/>
      <c r="F16" s="151"/>
      <c r="G16" s="146">
        <f>'SO02 2 Rek'!I14</f>
        <v>0</v>
      </c>
    </row>
    <row r="17" spans="1:7" ht="15.95" customHeight="1" x14ac:dyDescent="0.2">
      <c r="A17" s="144" t="s">
        <v>54</v>
      </c>
      <c r="B17" s="145" t="s">
        <v>55</v>
      </c>
      <c r="C17" s="146">
        <f>'SO02 2 Rek'!H8</f>
        <v>0</v>
      </c>
      <c r="D17" s="99" t="str">
        <f>'SO02 2 Rek'!A15</f>
        <v>Přesun stavebních kapacit</v>
      </c>
      <c r="E17" s="150"/>
      <c r="F17" s="151"/>
      <c r="G17" s="146">
        <f>'SO02 2 Rek'!I15</f>
        <v>0</v>
      </c>
    </row>
    <row r="18" spans="1:7" ht="15.95" customHeight="1" x14ac:dyDescent="0.2">
      <c r="A18" s="152" t="s">
        <v>56</v>
      </c>
      <c r="B18" s="153" t="s">
        <v>57</v>
      </c>
      <c r="C18" s="146">
        <f>'SO02 2 Rek'!G8</f>
        <v>0</v>
      </c>
      <c r="D18" s="99" t="str">
        <f>'SO02 2 Rek'!A16</f>
        <v>Mimostaveništní doprava</v>
      </c>
      <c r="E18" s="150"/>
      <c r="F18" s="151"/>
      <c r="G18" s="146">
        <f>'SO02 2 Rek'!I16</f>
        <v>0</v>
      </c>
    </row>
    <row r="19" spans="1:7" ht="15.95" customHeight="1" x14ac:dyDescent="0.2">
      <c r="A19" s="154" t="s">
        <v>58</v>
      </c>
      <c r="B19" s="145"/>
      <c r="C19" s="146">
        <f>SUM(C15:C18)</f>
        <v>0</v>
      </c>
      <c r="D19" s="99" t="str">
        <f>'SO02 2 Rek'!A17</f>
        <v>Zařízení staveniště</v>
      </c>
      <c r="E19" s="150"/>
      <c r="F19" s="151"/>
      <c r="G19" s="146">
        <f>'SO02 2 Rek'!I17</f>
        <v>0</v>
      </c>
    </row>
    <row r="20" spans="1:7" ht="15.95" customHeight="1" x14ac:dyDescent="0.2">
      <c r="A20" s="154"/>
      <c r="B20" s="145"/>
      <c r="C20" s="146"/>
      <c r="D20" s="99" t="str">
        <f>'SO02 2 Rek'!A18</f>
        <v>Provoz investora</v>
      </c>
      <c r="E20" s="150"/>
      <c r="F20" s="151"/>
      <c r="G20" s="146">
        <f>'SO02 2 Rek'!I18</f>
        <v>0</v>
      </c>
    </row>
    <row r="21" spans="1:7" ht="15.95" customHeight="1" x14ac:dyDescent="0.2">
      <c r="A21" s="154" t="s">
        <v>28</v>
      </c>
      <c r="B21" s="145"/>
      <c r="C21" s="146">
        <f>'SO02 2 Rek'!I8</f>
        <v>0</v>
      </c>
      <c r="D21" s="99" t="str">
        <f>'SO02 2 Rek'!A19</f>
        <v>Kompletační činnost (IČD)</v>
      </c>
      <c r="E21" s="150"/>
      <c r="F21" s="151"/>
      <c r="G21" s="146">
        <f>'SO02 2 Rek'!I19</f>
        <v>0</v>
      </c>
    </row>
    <row r="22" spans="1:7" ht="15.95" customHeight="1" x14ac:dyDescent="0.2">
      <c r="A22" s="155" t="s">
        <v>59</v>
      </c>
      <c r="B22" s="125"/>
      <c r="C22" s="146">
        <f>C19+C21</f>
        <v>0</v>
      </c>
      <c r="D22" s="99" t="s">
        <v>60</v>
      </c>
      <c r="E22" s="150"/>
      <c r="F22" s="151"/>
      <c r="G22" s="146">
        <f>G23-SUM(G15:G21)</f>
        <v>0</v>
      </c>
    </row>
    <row r="23" spans="1:7" ht="15.95" customHeight="1" thickBot="1" x14ac:dyDescent="0.25">
      <c r="A23" s="299" t="s">
        <v>61</v>
      </c>
      <c r="B23" s="300"/>
      <c r="C23" s="156">
        <f>C22+G23</f>
        <v>0</v>
      </c>
      <c r="D23" s="157" t="s">
        <v>62</v>
      </c>
      <c r="E23" s="158"/>
      <c r="F23" s="159"/>
      <c r="G23" s="146">
        <f>'SO02 2 Rek'!H21</f>
        <v>0</v>
      </c>
    </row>
    <row r="24" spans="1:7" x14ac:dyDescent="0.2">
      <c r="A24" s="160" t="s">
        <v>63</v>
      </c>
      <c r="B24" s="161"/>
      <c r="C24" s="162"/>
      <c r="D24" s="161" t="s">
        <v>64</v>
      </c>
      <c r="E24" s="161"/>
      <c r="F24" s="163" t="s">
        <v>65</v>
      </c>
      <c r="G24" s="164"/>
    </row>
    <row r="25" spans="1:7" x14ac:dyDescent="0.2">
      <c r="A25" s="155" t="s">
        <v>66</v>
      </c>
      <c r="B25" s="125"/>
      <c r="C25" s="165"/>
      <c r="D25" s="125" t="s">
        <v>66</v>
      </c>
      <c r="F25" s="166" t="s">
        <v>66</v>
      </c>
      <c r="G25" s="167"/>
    </row>
    <row r="26" spans="1:7" ht="37.5" customHeight="1" x14ac:dyDescent="0.2">
      <c r="A26" s="155" t="s">
        <v>67</v>
      </c>
      <c r="B26" s="168"/>
      <c r="C26" s="165"/>
      <c r="D26" s="125" t="s">
        <v>67</v>
      </c>
      <c r="F26" s="166" t="s">
        <v>67</v>
      </c>
      <c r="G26" s="167"/>
    </row>
    <row r="27" spans="1:7" x14ac:dyDescent="0.2">
      <c r="A27" s="155"/>
      <c r="B27" s="169"/>
      <c r="C27" s="165"/>
      <c r="D27" s="125"/>
      <c r="F27" s="166"/>
      <c r="G27" s="167"/>
    </row>
    <row r="28" spans="1:7" x14ac:dyDescent="0.2">
      <c r="A28" s="155" t="s">
        <v>68</v>
      </c>
      <c r="B28" s="125"/>
      <c r="C28" s="165"/>
      <c r="D28" s="166" t="s">
        <v>69</v>
      </c>
      <c r="E28" s="165"/>
      <c r="F28" s="170" t="s">
        <v>69</v>
      </c>
      <c r="G28" s="167"/>
    </row>
    <row r="29" spans="1:7" ht="69" customHeight="1" x14ac:dyDescent="0.2">
      <c r="A29" s="155"/>
      <c r="B29" s="125"/>
      <c r="C29" s="171"/>
      <c r="D29" s="172"/>
      <c r="E29" s="171"/>
      <c r="F29" s="125"/>
      <c r="G29" s="167"/>
    </row>
    <row r="30" spans="1:7" x14ac:dyDescent="0.2">
      <c r="A30" s="173" t="s">
        <v>10</v>
      </c>
      <c r="B30" s="174"/>
      <c r="C30" s="175">
        <v>21</v>
      </c>
      <c r="D30" s="174" t="s">
        <v>70</v>
      </c>
      <c r="E30" s="176"/>
      <c r="F30" s="285">
        <f>C23-F32</f>
        <v>0</v>
      </c>
      <c r="G30" s="286"/>
    </row>
    <row r="31" spans="1:7" x14ac:dyDescent="0.2">
      <c r="A31" s="173" t="s">
        <v>71</v>
      </c>
      <c r="B31" s="174"/>
      <c r="C31" s="175">
        <f>C30</f>
        <v>21</v>
      </c>
      <c r="D31" s="174" t="s">
        <v>72</v>
      </c>
      <c r="E31" s="176"/>
      <c r="F31" s="285">
        <f>ROUND(PRODUCT(F30,C31/100),0)</f>
        <v>0</v>
      </c>
      <c r="G31" s="286"/>
    </row>
    <row r="32" spans="1:7" x14ac:dyDescent="0.2">
      <c r="A32" s="173" t="s">
        <v>10</v>
      </c>
      <c r="B32" s="174"/>
      <c r="C32" s="175">
        <v>0</v>
      </c>
      <c r="D32" s="174" t="s">
        <v>72</v>
      </c>
      <c r="E32" s="176"/>
      <c r="F32" s="285">
        <v>0</v>
      </c>
      <c r="G32" s="286"/>
    </row>
    <row r="33" spans="1:8" x14ac:dyDescent="0.2">
      <c r="A33" s="173" t="s">
        <v>71</v>
      </c>
      <c r="B33" s="177"/>
      <c r="C33" s="178">
        <f>C32</f>
        <v>0</v>
      </c>
      <c r="D33" s="174" t="s">
        <v>72</v>
      </c>
      <c r="E33" s="151"/>
      <c r="F33" s="285">
        <f>ROUND(PRODUCT(F32,C33/100),0)</f>
        <v>0</v>
      </c>
      <c r="G33" s="286"/>
    </row>
    <row r="34" spans="1:8" s="182" customFormat="1" ht="19.5" customHeight="1" thickBot="1" x14ac:dyDescent="0.3">
      <c r="A34" s="179" t="s">
        <v>73</v>
      </c>
      <c r="B34" s="180"/>
      <c r="C34" s="180"/>
      <c r="D34" s="180"/>
      <c r="E34" s="181"/>
      <c r="F34" s="296">
        <f>ROUND(SUM(F30:F33),0)</f>
        <v>0</v>
      </c>
      <c r="G34" s="297"/>
    </row>
    <row r="36" spans="1:8" x14ac:dyDescent="0.2">
      <c r="A36" s="2" t="s">
        <v>74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 x14ac:dyDescent="0.2">
      <c r="A37" s="2"/>
      <c r="B37" s="298"/>
      <c r="C37" s="298"/>
      <c r="D37" s="298"/>
      <c r="E37" s="298"/>
      <c r="F37" s="298"/>
      <c r="G37" s="298"/>
      <c r="H37" s="1" t="s">
        <v>2</v>
      </c>
    </row>
    <row r="38" spans="1:8" ht="12.75" customHeight="1" x14ac:dyDescent="0.2">
      <c r="A38" s="183"/>
      <c r="B38" s="298"/>
      <c r="C38" s="298"/>
      <c r="D38" s="298"/>
      <c r="E38" s="298"/>
      <c r="F38" s="298"/>
      <c r="G38" s="298"/>
      <c r="H38" s="1" t="s">
        <v>2</v>
      </c>
    </row>
    <row r="39" spans="1:8" x14ac:dyDescent="0.2">
      <c r="A39" s="183"/>
      <c r="B39" s="298"/>
      <c r="C39" s="298"/>
      <c r="D39" s="298"/>
      <c r="E39" s="298"/>
      <c r="F39" s="298"/>
      <c r="G39" s="298"/>
      <c r="H39" s="1" t="s">
        <v>2</v>
      </c>
    </row>
    <row r="40" spans="1:8" x14ac:dyDescent="0.2">
      <c r="A40" s="183"/>
      <c r="B40" s="298"/>
      <c r="C40" s="298"/>
      <c r="D40" s="298"/>
      <c r="E40" s="298"/>
      <c r="F40" s="298"/>
      <c r="G40" s="298"/>
      <c r="H40" s="1" t="s">
        <v>2</v>
      </c>
    </row>
    <row r="41" spans="1:8" x14ac:dyDescent="0.2">
      <c r="A41" s="183"/>
      <c r="B41" s="298"/>
      <c r="C41" s="298"/>
      <c r="D41" s="298"/>
      <c r="E41" s="298"/>
      <c r="F41" s="298"/>
      <c r="G41" s="298"/>
      <c r="H41" s="1" t="s">
        <v>2</v>
      </c>
    </row>
    <row r="42" spans="1:8" x14ac:dyDescent="0.2">
      <c r="A42" s="183"/>
      <c r="B42" s="298"/>
      <c r="C42" s="298"/>
      <c r="D42" s="298"/>
      <c r="E42" s="298"/>
      <c r="F42" s="298"/>
      <c r="G42" s="298"/>
      <c r="H42" s="1" t="s">
        <v>2</v>
      </c>
    </row>
    <row r="43" spans="1:8" x14ac:dyDescent="0.2">
      <c r="A43" s="183"/>
      <c r="B43" s="298"/>
      <c r="C43" s="298"/>
      <c r="D43" s="298"/>
      <c r="E43" s="298"/>
      <c r="F43" s="298"/>
      <c r="G43" s="298"/>
      <c r="H43" s="1" t="s">
        <v>2</v>
      </c>
    </row>
    <row r="44" spans="1:8" ht="12.75" customHeight="1" x14ac:dyDescent="0.2">
      <c r="A44" s="183"/>
      <c r="B44" s="298"/>
      <c r="C44" s="298"/>
      <c r="D44" s="298"/>
      <c r="E44" s="298"/>
      <c r="F44" s="298"/>
      <c r="G44" s="298"/>
      <c r="H44" s="1" t="s">
        <v>2</v>
      </c>
    </row>
    <row r="45" spans="1:8" ht="12.75" customHeight="1" x14ac:dyDescent="0.2">
      <c r="A45" s="183"/>
      <c r="B45" s="298"/>
      <c r="C45" s="298"/>
      <c r="D45" s="298"/>
      <c r="E45" s="298"/>
      <c r="F45" s="298"/>
      <c r="G45" s="298"/>
      <c r="H45" s="1" t="s">
        <v>2</v>
      </c>
    </row>
    <row r="46" spans="1:8" x14ac:dyDescent="0.2">
      <c r="B46" s="295"/>
      <c r="C46" s="295"/>
      <c r="D46" s="295"/>
      <c r="E46" s="295"/>
      <c r="F46" s="295"/>
      <c r="G46" s="295"/>
    </row>
    <row r="47" spans="1:8" x14ac:dyDescent="0.2">
      <c r="B47" s="295"/>
      <c r="C47" s="295"/>
      <c r="D47" s="295"/>
      <c r="E47" s="295"/>
      <c r="F47" s="295"/>
      <c r="G47" s="295"/>
    </row>
    <row r="48" spans="1:8" x14ac:dyDescent="0.2">
      <c r="B48" s="295"/>
      <c r="C48" s="295"/>
      <c r="D48" s="295"/>
      <c r="E48" s="295"/>
      <c r="F48" s="295"/>
      <c r="G48" s="295"/>
    </row>
    <row r="49" spans="2:7" x14ac:dyDescent="0.2">
      <c r="B49" s="295"/>
      <c r="C49" s="295"/>
      <c r="D49" s="295"/>
      <c r="E49" s="295"/>
      <c r="F49" s="295"/>
      <c r="G49" s="295"/>
    </row>
    <row r="50" spans="2:7" x14ac:dyDescent="0.2">
      <c r="B50" s="295"/>
      <c r="C50" s="295"/>
      <c r="D50" s="295"/>
      <c r="E50" s="295"/>
      <c r="F50" s="295"/>
      <c r="G50" s="295"/>
    </row>
    <row r="51" spans="2:7" x14ac:dyDescent="0.2">
      <c r="B51" s="295"/>
      <c r="C51" s="295"/>
      <c r="D51" s="295"/>
      <c r="E51" s="295"/>
      <c r="F51" s="295"/>
      <c r="G51" s="295"/>
    </row>
  </sheetData>
  <mergeCells count="14">
    <mergeCell ref="A23:B23"/>
    <mergeCell ref="C8:E8"/>
    <mergeCell ref="C9:E9"/>
    <mergeCell ref="C10:E10"/>
    <mergeCell ref="C11:E11"/>
    <mergeCell ref="C12:E12"/>
    <mergeCell ref="B51:G51"/>
    <mergeCell ref="F34:G34"/>
    <mergeCell ref="B37:G45"/>
    <mergeCell ref="B46:G46"/>
    <mergeCell ref="B47:G47"/>
    <mergeCell ref="B48:G48"/>
    <mergeCell ref="B49:G49"/>
    <mergeCell ref="B50:G5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Stránka &amp;P&amp;RPříloha 1a - Specifikace předmětu plnění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2"/>
  <dimension ref="A1:BE72"/>
  <sheetViews>
    <sheetView showGridLines="0" showZeros="0" view="pageBreakPreview" zoomScale="60" zoomScaleNormal="100" workbookViewId="0">
      <selection activeCell="C2" sqref="C2"/>
    </sheetView>
  </sheetViews>
  <sheetFormatPr defaultRowHeight="12.75" x14ac:dyDescent="0.2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 x14ac:dyDescent="0.2">
      <c r="A1" s="304" t="s">
        <v>3</v>
      </c>
      <c r="B1" s="305"/>
      <c r="C1" s="184" t="str">
        <f>Stavba!NazevStavby</f>
        <v xml:space="preserve">Regenerace hřiště školy </v>
      </c>
      <c r="D1" s="185"/>
      <c r="E1" s="186"/>
      <c r="F1" s="185"/>
      <c r="G1" s="187" t="s">
        <v>75</v>
      </c>
      <c r="H1" s="188">
        <v>2</v>
      </c>
      <c r="I1" s="189"/>
    </row>
    <row r="2" spans="1:57" ht="13.5" thickBot="1" x14ac:dyDescent="0.25">
      <c r="A2" s="306" t="s">
        <v>76</v>
      </c>
      <c r="B2" s="307"/>
      <c r="C2" s="190" t="s">
        <v>126</v>
      </c>
      <c r="D2" s="191"/>
      <c r="E2" s="192"/>
      <c r="F2" s="191"/>
      <c r="G2" s="308" t="s">
        <v>143</v>
      </c>
      <c r="H2" s="309"/>
      <c r="I2" s="310"/>
    </row>
    <row r="3" spans="1:57" ht="13.5" thickTop="1" x14ac:dyDescent="0.2">
      <c r="F3" s="125"/>
    </row>
    <row r="4" spans="1:57" ht="19.5" customHeight="1" x14ac:dyDescent="0.25">
      <c r="A4" s="193" t="s">
        <v>77</v>
      </c>
      <c r="B4" s="194"/>
      <c r="C4" s="194"/>
      <c r="D4" s="194"/>
      <c r="E4" s="195"/>
      <c r="F4" s="194"/>
      <c r="G4" s="194"/>
      <c r="H4" s="194"/>
      <c r="I4" s="194"/>
    </row>
    <row r="5" spans="1:57" ht="13.5" thickBot="1" x14ac:dyDescent="0.25"/>
    <row r="6" spans="1:57" s="125" customFormat="1" ht="13.5" thickBot="1" x14ac:dyDescent="0.25">
      <c r="A6" s="196"/>
      <c r="B6" s="197" t="s">
        <v>78</v>
      </c>
      <c r="C6" s="197"/>
      <c r="D6" s="198"/>
      <c r="E6" s="199" t="s">
        <v>24</v>
      </c>
      <c r="F6" s="200" t="s">
        <v>25</v>
      </c>
      <c r="G6" s="200" t="s">
        <v>26</v>
      </c>
      <c r="H6" s="200" t="s">
        <v>27</v>
      </c>
      <c r="I6" s="201" t="s">
        <v>28</v>
      </c>
    </row>
    <row r="7" spans="1:57" s="125" customFormat="1" ht="13.5" thickBot="1" x14ac:dyDescent="0.25">
      <c r="A7" s="281" t="str">
        <f>'SO02 2 Pol'!B7</f>
        <v>701</v>
      </c>
      <c r="B7" s="62" t="str">
        <f>'SO02 2 Pol'!C7</f>
        <v>Sportovní povrchy venkovní - umělá tráva</v>
      </c>
      <c r="D7" s="202"/>
      <c r="E7" s="282">
        <f>'SO02 2 Pol'!BA13</f>
        <v>0</v>
      </c>
      <c r="F7" s="283">
        <f>'SO02 2 Pol'!BB13</f>
        <v>0</v>
      </c>
      <c r="G7" s="283">
        <f>'SO02 2 Pol'!BC13</f>
        <v>0</v>
      </c>
      <c r="H7" s="283">
        <f>'SO02 2 Pol'!BD13</f>
        <v>0</v>
      </c>
      <c r="I7" s="284">
        <f>'SO02 2 Pol'!BE13</f>
        <v>0</v>
      </c>
    </row>
    <row r="8" spans="1:57" s="14" customFormat="1" ht="13.5" thickBot="1" x14ac:dyDescent="0.25">
      <c r="A8" s="203"/>
      <c r="B8" s="204" t="s">
        <v>79</v>
      </c>
      <c r="C8" s="204"/>
      <c r="D8" s="205"/>
      <c r="E8" s="206">
        <f>SUM(E7:E7)</f>
        <v>0</v>
      </c>
      <c r="F8" s="207">
        <f>SUM(F7:F7)</f>
        <v>0</v>
      </c>
      <c r="G8" s="207">
        <f>SUM(G7:G7)</f>
        <v>0</v>
      </c>
      <c r="H8" s="207">
        <f>SUM(H7:H7)</f>
        <v>0</v>
      </c>
      <c r="I8" s="208">
        <f>SUM(I7:I7)</f>
        <v>0</v>
      </c>
    </row>
    <row r="9" spans="1:57" x14ac:dyDescent="0.2">
      <c r="A9" s="125"/>
      <c r="B9" s="125"/>
      <c r="C9" s="125"/>
      <c r="D9" s="125"/>
      <c r="E9" s="125"/>
      <c r="F9" s="125"/>
      <c r="G9" s="125"/>
      <c r="H9" s="125"/>
      <c r="I9" s="125"/>
    </row>
    <row r="10" spans="1:57" ht="19.5" customHeight="1" x14ac:dyDescent="0.25">
      <c r="A10" s="194" t="s">
        <v>80</v>
      </c>
      <c r="B10" s="194"/>
      <c r="C10" s="194"/>
      <c r="D10" s="194"/>
      <c r="E10" s="194"/>
      <c r="F10" s="194"/>
      <c r="G10" s="209"/>
      <c r="H10" s="194"/>
      <c r="I10" s="194"/>
      <c r="BA10" s="131"/>
      <c r="BB10" s="131"/>
      <c r="BC10" s="131"/>
      <c r="BD10" s="131"/>
      <c r="BE10" s="131"/>
    </row>
    <row r="11" spans="1:57" ht="13.5" thickBot="1" x14ac:dyDescent="0.25"/>
    <row r="12" spans="1:57" x14ac:dyDescent="0.2">
      <c r="A12" s="160" t="s">
        <v>81</v>
      </c>
      <c r="B12" s="161"/>
      <c r="C12" s="161"/>
      <c r="D12" s="210"/>
      <c r="E12" s="211" t="s">
        <v>82</v>
      </c>
      <c r="F12" s="212" t="s">
        <v>11</v>
      </c>
      <c r="G12" s="213" t="s">
        <v>83</v>
      </c>
      <c r="H12" s="214"/>
      <c r="I12" s="215" t="s">
        <v>82</v>
      </c>
    </row>
    <row r="13" spans="1:57" x14ac:dyDescent="0.2">
      <c r="A13" s="154" t="s">
        <v>116</v>
      </c>
      <c r="B13" s="145"/>
      <c r="C13" s="145"/>
      <c r="D13" s="216"/>
      <c r="E13" s="217">
        <v>0</v>
      </c>
      <c r="F13" s="218">
        <v>0</v>
      </c>
      <c r="G13" s="219">
        <f>'SO02 2 Pol'!G13</f>
        <v>0</v>
      </c>
      <c r="H13" s="220"/>
      <c r="I13" s="221">
        <f t="shared" ref="I13:I20" si="0">E13+F13*G13/100</f>
        <v>0</v>
      </c>
      <c r="BA13" s="1">
        <v>0</v>
      </c>
    </row>
    <row r="14" spans="1:57" x14ac:dyDescent="0.2">
      <c r="A14" s="154" t="s">
        <v>117</v>
      </c>
      <c r="B14" s="145"/>
      <c r="C14" s="145"/>
      <c r="D14" s="216"/>
      <c r="E14" s="217">
        <v>0</v>
      </c>
      <c r="F14" s="218">
        <v>0</v>
      </c>
      <c r="G14" s="219">
        <f>G13</f>
        <v>0</v>
      </c>
      <c r="H14" s="220"/>
      <c r="I14" s="221">
        <f t="shared" si="0"/>
        <v>0</v>
      </c>
      <c r="BA14" s="1">
        <v>0</v>
      </c>
    </row>
    <row r="15" spans="1:57" x14ac:dyDescent="0.2">
      <c r="A15" s="154" t="s">
        <v>118</v>
      </c>
      <c r="B15" s="145"/>
      <c r="C15" s="145"/>
      <c r="D15" s="216"/>
      <c r="E15" s="217">
        <v>0</v>
      </c>
      <c r="F15" s="218">
        <v>0</v>
      </c>
      <c r="G15" s="219">
        <f t="shared" ref="G15:G20" si="1">G14</f>
        <v>0</v>
      </c>
      <c r="H15" s="220"/>
      <c r="I15" s="221">
        <f t="shared" si="0"/>
        <v>0</v>
      </c>
      <c r="BA15" s="1">
        <v>0</v>
      </c>
    </row>
    <row r="16" spans="1:57" x14ac:dyDescent="0.2">
      <c r="A16" s="154" t="s">
        <v>119</v>
      </c>
      <c r="B16" s="145"/>
      <c r="C16" s="145"/>
      <c r="D16" s="216"/>
      <c r="E16" s="217">
        <v>0</v>
      </c>
      <c r="F16" s="218">
        <v>0</v>
      </c>
      <c r="G16" s="219">
        <f t="shared" si="1"/>
        <v>0</v>
      </c>
      <c r="H16" s="220"/>
      <c r="I16" s="221">
        <f t="shared" si="0"/>
        <v>0</v>
      </c>
      <c r="BA16" s="1">
        <v>0</v>
      </c>
    </row>
    <row r="17" spans="1:53" x14ac:dyDescent="0.2">
      <c r="A17" s="154" t="s">
        <v>120</v>
      </c>
      <c r="B17" s="145"/>
      <c r="C17" s="145"/>
      <c r="D17" s="216"/>
      <c r="E17" s="217">
        <v>0</v>
      </c>
      <c r="F17" s="218">
        <v>0</v>
      </c>
      <c r="G17" s="219">
        <f t="shared" si="1"/>
        <v>0</v>
      </c>
      <c r="H17" s="220"/>
      <c r="I17" s="221">
        <f t="shared" si="0"/>
        <v>0</v>
      </c>
      <c r="BA17" s="1">
        <v>1</v>
      </c>
    </row>
    <row r="18" spans="1:53" x14ac:dyDescent="0.2">
      <c r="A18" s="154" t="s">
        <v>121</v>
      </c>
      <c r="B18" s="145"/>
      <c r="C18" s="145"/>
      <c r="D18" s="216"/>
      <c r="E18" s="217">
        <v>0</v>
      </c>
      <c r="F18" s="218">
        <v>0</v>
      </c>
      <c r="G18" s="219">
        <f t="shared" si="1"/>
        <v>0</v>
      </c>
      <c r="H18" s="220"/>
      <c r="I18" s="221">
        <f t="shared" si="0"/>
        <v>0</v>
      </c>
      <c r="BA18" s="1">
        <v>1</v>
      </c>
    </row>
    <row r="19" spans="1:53" x14ac:dyDescent="0.2">
      <c r="A19" s="154" t="s">
        <v>122</v>
      </c>
      <c r="B19" s="145"/>
      <c r="C19" s="145"/>
      <c r="D19" s="216"/>
      <c r="E19" s="217">
        <v>0</v>
      </c>
      <c r="F19" s="218">
        <v>0</v>
      </c>
      <c r="G19" s="219">
        <f t="shared" si="1"/>
        <v>0</v>
      </c>
      <c r="H19" s="220"/>
      <c r="I19" s="221">
        <f t="shared" si="0"/>
        <v>0</v>
      </c>
      <c r="BA19" s="1">
        <v>2</v>
      </c>
    </row>
    <row r="20" spans="1:53" x14ac:dyDescent="0.2">
      <c r="A20" s="154" t="s">
        <v>123</v>
      </c>
      <c r="B20" s="145"/>
      <c r="C20" s="145"/>
      <c r="D20" s="216"/>
      <c r="E20" s="217">
        <v>0</v>
      </c>
      <c r="F20" s="218">
        <v>0</v>
      </c>
      <c r="G20" s="219">
        <f t="shared" si="1"/>
        <v>0</v>
      </c>
      <c r="H20" s="220"/>
      <c r="I20" s="221">
        <f t="shared" si="0"/>
        <v>0</v>
      </c>
      <c r="BA20" s="1">
        <v>2</v>
      </c>
    </row>
    <row r="21" spans="1:53" ht="13.5" thickBot="1" x14ac:dyDescent="0.25">
      <c r="A21" s="222"/>
      <c r="B21" s="223" t="s">
        <v>84</v>
      </c>
      <c r="C21" s="224"/>
      <c r="D21" s="225"/>
      <c r="E21" s="226"/>
      <c r="F21" s="227"/>
      <c r="G21" s="227"/>
      <c r="H21" s="311">
        <f>SUM(I13:I20)</f>
        <v>0</v>
      </c>
      <c r="I21" s="312"/>
    </row>
    <row r="23" spans="1:53" x14ac:dyDescent="0.2">
      <c r="B23" s="14"/>
      <c r="F23" s="228"/>
      <c r="G23" s="229"/>
      <c r="H23" s="229"/>
      <c r="I23" s="46"/>
    </row>
    <row r="24" spans="1:53" x14ac:dyDescent="0.2">
      <c r="F24" s="228"/>
      <c r="G24" s="229"/>
      <c r="H24" s="229"/>
      <c r="I24" s="46"/>
    </row>
    <row r="25" spans="1:53" x14ac:dyDescent="0.2">
      <c r="F25" s="228"/>
      <c r="G25" s="229"/>
      <c r="H25" s="229"/>
      <c r="I25" s="46"/>
    </row>
    <row r="26" spans="1:53" x14ac:dyDescent="0.2">
      <c r="F26" s="228"/>
      <c r="G26" s="229"/>
      <c r="H26" s="229"/>
      <c r="I26" s="46"/>
    </row>
    <row r="27" spans="1:53" x14ac:dyDescent="0.2">
      <c r="F27" s="228"/>
      <c r="G27" s="229"/>
      <c r="H27" s="229"/>
      <c r="I27" s="46"/>
    </row>
    <row r="28" spans="1:53" x14ac:dyDescent="0.2">
      <c r="F28" s="228"/>
      <c r="G28" s="229"/>
      <c r="H28" s="229"/>
      <c r="I28" s="46"/>
    </row>
    <row r="29" spans="1:53" x14ac:dyDescent="0.2">
      <c r="F29" s="228"/>
      <c r="G29" s="229"/>
      <c r="H29" s="229"/>
      <c r="I29" s="46"/>
    </row>
    <row r="30" spans="1:53" x14ac:dyDescent="0.2">
      <c r="F30" s="228"/>
      <c r="G30" s="229"/>
      <c r="H30" s="229"/>
      <c r="I30" s="46"/>
    </row>
    <row r="31" spans="1:53" x14ac:dyDescent="0.2">
      <c r="F31" s="228"/>
      <c r="G31" s="229"/>
      <c r="H31" s="229"/>
      <c r="I31" s="46"/>
    </row>
    <row r="32" spans="1:53" x14ac:dyDescent="0.2">
      <c r="F32" s="228"/>
      <c r="G32" s="229"/>
      <c r="H32" s="229"/>
      <c r="I32" s="46"/>
    </row>
    <row r="33" spans="6:9" x14ac:dyDescent="0.2">
      <c r="F33" s="228"/>
      <c r="G33" s="229"/>
      <c r="H33" s="229"/>
      <c r="I33" s="46"/>
    </row>
    <row r="34" spans="6:9" x14ac:dyDescent="0.2">
      <c r="F34" s="228"/>
      <c r="G34" s="229"/>
      <c r="H34" s="229"/>
      <c r="I34" s="46"/>
    </row>
    <row r="35" spans="6:9" x14ac:dyDescent="0.2">
      <c r="F35" s="228"/>
      <c r="G35" s="229"/>
      <c r="H35" s="229"/>
      <c r="I35" s="46"/>
    </row>
    <row r="36" spans="6:9" x14ac:dyDescent="0.2">
      <c r="F36" s="228"/>
      <c r="G36" s="229"/>
      <c r="H36" s="229"/>
      <c r="I36" s="46"/>
    </row>
    <row r="37" spans="6:9" x14ac:dyDescent="0.2">
      <c r="F37" s="228"/>
      <c r="G37" s="229"/>
      <c r="H37" s="229"/>
      <c r="I37" s="46"/>
    </row>
    <row r="38" spans="6:9" x14ac:dyDescent="0.2">
      <c r="F38" s="228"/>
      <c r="G38" s="229"/>
      <c r="H38" s="229"/>
      <c r="I38" s="46"/>
    </row>
    <row r="39" spans="6:9" x14ac:dyDescent="0.2">
      <c r="F39" s="228"/>
      <c r="G39" s="229"/>
      <c r="H39" s="229"/>
      <c r="I39" s="46"/>
    </row>
    <row r="40" spans="6:9" x14ac:dyDescent="0.2">
      <c r="F40" s="228"/>
      <c r="G40" s="229"/>
      <c r="H40" s="229"/>
      <c r="I40" s="46"/>
    </row>
    <row r="41" spans="6:9" x14ac:dyDescent="0.2">
      <c r="F41" s="228"/>
      <c r="G41" s="229"/>
      <c r="H41" s="229"/>
      <c r="I41" s="46"/>
    </row>
    <row r="42" spans="6:9" x14ac:dyDescent="0.2">
      <c r="F42" s="228"/>
      <c r="G42" s="229"/>
      <c r="H42" s="229"/>
      <c r="I42" s="46"/>
    </row>
    <row r="43" spans="6:9" x14ac:dyDescent="0.2">
      <c r="F43" s="228"/>
      <c r="G43" s="229"/>
      <c r="H43" s="229"/>
      <c r="I43" s="46"/>
    </row>
    <row r="44" spans="6:9" x14ac:dyDescent="0.2">
      <c r="F44" s="228"/>
      <c r="G44" s="229"/>
      <c r="H44" s="229"/>
      <c r="I44" s="46"/>
    </row>
    <row r="45" spans="6:9" x14ac:dyDescent="0.2">
      <c r="F45" s="228"/>
      <c r="G45" s="229"/>
      <c r="H45" s="229"/>
      <c r="I45" s="46"/>
    </row>
    <row r="46" spans="6:9" x14ac:dyDescent="0.2">
      <c r="F46" s="228"/>
      <c r="G46" s="229"/>
      <c r="H46" s="229"/>
      <c r="I46" s="46"/>
    </row>
    <row r="47" spans="6:9" x14ac:dyDescent="0.2">
      <c r="F47" s="228"/>
      <c r="G47" s="229"/>
      <c r="H47" s="229"/>
      <c r="I47" s="46"/>
    </row>
    <row r="48" spans="6:9" x14ac:dyDescent="0.2">
      <c r="F48" s="228"/>
      <c r="G48" s="229"/>
      <c r="H48" s="229"/>
      <c r="I48" s="46"/>
    </row>
    <row r="49" spans="6:9" x14ac:dyDescent="0.2">
      <c r="F49" s="228"/>
      <c r="G49" s="229"/>
      <c r="H49" s="229"/>
      <c r="I49" s="46"/>
    </row>
    <row r="50" spans="6:9" x14ac:dyDescent="0.2">
      <c r="F50" s="228"/>
      <c r="G50" s="229"/>
      <c r="H50" s="229"/>
      <c r="I50" s="46"/>
    </row>
    <row r="51" spans="6:9" x14ac:dyDescent="0.2">
      <c r="F51" s="228"/>
      <c r="G51" s="229"/>
      <c r="H51" s="229"/>
      <c r="I51" s="46"/>
    </row>
    <row r="52" spans="6:9" x14ac:dyDescent="0.2">
      <c r="F52" s="228"/>
      <c r="G52" s="229"/>
      <c r="H52" s="229"/>
      <c r="I52" s="46"/>
    </row>
    <row r="53" spans="6:9" x14ac:dyDescent="0.2">
      <c r="F53" s="228"/>
      <c r="G53" s="229"/>
      <c r="H53" s="229"/>
      <c r="I53" s="46"/>
    </row>
    <row r="54" spans="6:9" x14ac:dyDescent="0.2">
      <c r="F54" s="228"/>
      <c r="G54" s="229"/>
      <c r="H54" s="229"/>
      <c r="I54" s="46"/>
    </row>
    <row r="55" spans="6:9" x14ac:dyDescent="0.2">
      <c r="F55" s="228"/>
      <c r="G55" s="229"/>
      <c r="H55" s="229"/>
      <c r="I55" s="46"/>
    </row>
    <row r="56" spans="6:9" x14ac:dyDescent="0.2">
      <c r="F56" s="228"/>
      <c r="G56" s="229"/>
      <c r="H56" s="229"/>
      <c r="I56" s="46"/>
    </row>
    <row r="57" spans="6:9" x14ac:dyDescent="0.2">
      <c r="F57" s="228"/>
      <c r="G57" s="229"/>
      <c r="H57" s="229"/>
      <c r="I57" s="46"/>
    </row>
    <row r="58" spans="6:9" x14ac:dyDescent="0.2">
      <c r="F58" s="228"/>
      <c r="G58" s="229"/>
      <c r="H58" s="229"/>
      <c r="I58" s="46"/>
    </row>
    <row r="59" spans="6:9" x14ac:dyDescent="0.2">
      <c r="F59" s="228"/>
      <c r="G59" s="229"/>
      <c r="H59" s="229"/>
      <c r="I59" s="46"/>
    </row>
    <row r="60" spans="6:9" x14ac:dyDescent="0.2">
      <c r="F60" s="228"/>
      <c r="G60" s="229"/>
      <c r="H60" s="229"/>
      <c r="I60" s="46"/>
    </row>
    <row r="61" spans="6:9" x14ac:dyDescent="0.2">
      <c r="F61" s="228"/>
      <c r="G61" s="229"/>
      <c r="H61" s="229"/>
      <c r="I61" s="46"/>
    </row>
    <row r="62" spans="6:9" x14ac:dyDescent="0.2">
      <c r="F62" s="228"/>
      <c r="G62" s="229"/>
      <c r="H62" s="229"/>
      <c r="I62" s="46"/>
    </row>
    <row r="63" spans="6:9" x14ac:dyDescent="0.2">
      <c r="F63" s="228"/>
      <c r="G63" s="229"/>
      <c r="H63" s="229"/>
      <c r="I63" s="46"/>
    </row>
    <row r="64" spans="6:9" x14ac:dyDescent="0.2">
      <c r="F64" s="228"/>
      <c r="G64" s="229"/>
      <c r="H64" s="229"/>
      <c r="I64" s="46"/>
    </row>
    <row r="65" spans="6:9" x14ac:dyDescent="0.2">
      <c r="F65" s="228"/>
      <c r="G65" s="229"/>
      <c r="H65" s="229"/>
      <c r="I65" s="46"/>
    </row>
    <row r="66" spans="6:9" x14ac:dyDescent="0.2">
      <c r="F66" s="228"/>
      <c r="G66" s="229"/>
      <c r="H66" s="229"/>
      <c r="I66" s="46"/>
    </row>
    <row r="67" spans="6:9" x14ac:dyDescent="0.2">
      <c r="F67" s="228"/>
      <c r="G67" s="229"/>
      <c r="H67" s="229"/>
      <c r="I67" s="46"/>
    </row>
    <row r="68" spans="6:9" x14ac:dyDescent="0.2">
      <c r="F68" s="228"/>
      <c r="G68" s="229"/>
      <c r="H68" s="229"/>
      <c r="I68" s="46"/>
    </row>
    <row r="69" spans="6:9" x14ac:dyDescent="0.2">
      <c r="F69" s="228"/>
      <c r="G69" s="229"/>
      <c r="H69" s="229"/>
      <c r="I69" s="46"/>
    </row>
    <row r="70" spans="6:9" x14ac:dyDescent="0.2">
      <c r="F70" s="228"/>
      <c r="G70" s="229"/>
      <c r="H70" s="229"/>
      <c r="I70" s="46"/>
    </row>
    <row r="71" spans="6:9" x14ac:dyDescent="0.2">
      <c r="F71" s="228"/>
      <c r="G71" s="229"/>
      <c r="H71" s="229"/>
      <c r="I71" s="46"/>
    </row>
    <row r="72" spans="6:9" x14ac:dyDescent="0.2">
      <c r="F72" s="228"/>
      <c r="G72" s="229"/>
      <c r="H72" s="229"/>
      <c r="I72" s="46"/>
    </row>
  </sheetData>
  <mergeCells count="4">
    <mergeCell ref="A1:B1"/>
    <mergeCell ref="A2:B2"/>
    <mergeCell ref="G2:I2"/>
    <mergeCell ref="H21:I21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Stránka &amp;P&amp;RPříloha 1a - Specifikace předmětu plnění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/>
  <dimension ref="A1:CB86"/>
  <sheetViews>
    <sheetView showGridLines="0" showZeros="0" view="pageBreakPreview" zoomScaleNormal="100" zoomScaleSheetLayoutView="100" workbookViewId="0">
      <selection activeCell="G12" sqref="G12"/>
    </sheetView>
  </sheetViews>
  <sheetFormatPr defaultRowHeight="12.75" x14ac:dyDescent="0.2"/>
  <cols>
    <col min="1" max="1" width="4.42578125" style="230" customWidth="1"/>
    <col min="2" max="2" width="11.5703125" style="230" customWidth="1"/>
    <col min="3" max="3" width="40.42578125" style="230" customWidth="1"/>
    <col min="4" max="4" width="5.5703125" style="230" customWidth="1"/>
    <col min="5" max="5" width="8.5703125" style="238" customWidth="1"/>
    <col min="6" max="6" width="9.85546875" style="230" customWidth="1"/>
    <col min="7" max="7" width="13.85546875" style="230" customWidth="1"/>
    <col min="8" max="8" width="11.7109375" style="230" hidden="1" customWidth="1"/>
    <col min="9" max="9" width="11.5703125" style="230" hidden="1" customWidth="1"/>
    <col min="10" max="10" width="11" style="230" hidden="1" customWidth="1"/>
    <col min="11" max="11" width="10.42578125" style="230" hidden="1" customWidth="1"/>
    <col min="12" max="12" width="75.42578125" style="230" customWidth="1"/>
    <col min="13" max="13" width="45.28515625" style="230" customWidth="1"/>
    <col min="14" max="16384" width="9.140625" style="230"/>
  </cols>
  <sheetData>
    <row r="1" spans="1:80" ht="15.75" x14ac:dyDescent="0.25">
      <c r="A1" s="313" t="s">
        <v>85</v>
      </c>
      <c r="B1" s="313"/>
      <c r="C1" s="313"/>
      <c r="D1" s="313"/>
      <c r="E1" s="313"/>
      <c r="F1" s="313"/>
      <c r="G1" s="313"/>
    </row>
    <row r="2" spans="1:80" ht="14.25" customHeight="1" thickBot="1" x14ac:dyDescent="0.25">
      <c r="B2" s="231"/>
      <c r="C2" s="232"/>
      <c r="D2" s="232"/>
      <c r="E2" s="233"/>
      <c r="F2" s="232"/>
      <c r="G2" s="232"/>
    </row>
    <row r="3" spans="1:80" ht="13.5" thickTop="1" x14ac:dyDescent="0.2">
      <c r="A3" s="304" t="s">
        <v>3</v>
      </c>
      <c r="B3" s="305"/>
      <c r="C3" s="184" t="str">
        <f>Stavba!NazevStavby</f>
        <v xml:space="preserve">Regenerace hřiště školy </v>
      </c>
      <c r="D3" s="185"/>
      <c r="E3" s="234" t="s">
        <v>86</v>
      </c>
      <c r="F3" s="235">
        <f>'SO02 2 Rek'!H1</f>
        <v>2</v>
      </c>
      <c r="G3" s="236"/>
    </row>
    <row r="4" spans="1:80" ht="13.5" thickBot="1" x14ac:dyDescent="0.25">
      <c r="A4" s="314" t="s">
        <v>76</v>
      </c>
      <c r="B4" s="307"/>
      <c r="C4" s="190" t="s">
        <v>126</v>
      </c>
      <c r="D4" s="191"/>
      <c r="E4" s="315" t="str">
        <f>'SO02 2 Rek'!G2</f>
        <v xml:space="preserve">Hřiště s gumovým vsypem </v>
      </c>
      <c r="F4" s="316"/>
      <c r="G4" s="317"/>
    </row>
    <row r="5" spans="1:80" ht="13.5" thickTop="1" x14ac:dyDescent="0.2">
      <c r="A5" s="237"/>
      <c r="G5" s="239"/>
    </row>
    <row r="6" spans="1:80" ht="27" customHeight="1" x14ac:dyDescent="0.2">
      <c r="A6" s="240" t="s">
        <v>87</v>
      </c>
      <c r="B6" s="241" t="s">
        <v>88</v>
      </c>
      <c r="C6" s="241" t="s">
        <v>89</v>
      </c>
      <c r="D6" s="241" t="s">
        <v>90</v>
      </c>
      <c r="E6" s="242" t="s">
        <v>91</v>
      </c>
      <c r="F6" s="241" t="s">
        <v>92</v>
      </c>
      <c r="G6" s="243" t="s">
        <v>93</v>
      </c>
      <c r="H6" s="244" t="s">
        <v>94</v>
      </c>
      <c r="I6" s="244" t="s">
        <v>95</v>
      </c>
      <c r="J6" s="244" t="s">
        <v>96</v>
      </c>
      <c r="K6" s="244" t="s">
        <v>97</v>
      </c>
    </row>
    <row r="7" spans="1:80" x14ac:dyDescent="0.2">
      <c r="A7" s="245" t="s">
        <v>98</v>
      </c>
      <c r="B7" s="246" t="s">
        <v>104</v>
      </c>
      <c r="C7" s="247" t="s">
        <v>105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 x14ac:dyDescent="0.2">
      <c r="A8" s="256">
        <v>1</v>
      </c>
      <c r="B8" s="257" t="s">
        <v>127</v>
      </c>
      <c r="C8" s="258" t="s">
        <v>128</v>
      </c>
      <c r="D8" s="259" t="s">
        <v>103</v>
      </c>
      <c r="E8" s="260">
        <v>2330</v>
      </c>
      <c r="F8" s="260"/>
      <c r="G8" s="261">
        <f>E8*F8</f>
        <v>0</v>
      </c>
      <c r="H8" s="262">
        <v>0</v>
      </c>
      <c r="I8" s="263">
        <f>E8*H8</f>
        <v>0</v>
      </c>
      <c r="J8" s="262">
        <v>0</v>
      </c>
      <c r="K8" s="263">
        <f>E8*J8</f>
        <v>0</v>
      </c>
      <c r="O8" s="255">
        <v>2</v>
      </c>
      <c r="AA8" s="230">
        <v>1</v>
      </c>
      <c r="AB8" s="230">
        <v>7</v>
      </c>
      <c r="AC8" s="230">
        <v>7</v>
      </c>
      <c r="AZ8" s="230">
        <v>2</v>
      </c>
      <c r="BA8" s="230">
        <f>IF(AZ8=1,G8,0)</f>
        <v>0</v>
      </c>
      <c r="BB8" s="230">
        <f>IF(AZ8=2,G8,0)</f>
        <v>0</v>
      </c>
      <c r="BC8" s="230">
        <f>IF(AZ8=3,G8,0)</f>
        <v>0</v>
      </c>
      <c r="BD8" s="230">
        <f>IF(AZ8=4,G8,0)</f>
        <v>0</v>
      </c>
      <c r="BE8" s="230">
        <f>IF(AZ8=5,G8,0)</f>
        <v>0</v>
      </c>
      <c r="CA8" s="255">
        <v>1</v>
      </c>
      <c r="CB8" s="255">
        <v>7</v>
      </c>
    </row>
    <row r="9" spans="1:80" ht="22.5" x14ac:dyDescent="0.2">
      <c r="A9" s="256">
        <v>2</v>
      </c>
      <c r="B9" s="257" t="s">
        <v>129</v>
      </c>
      <c r="C9" s="258" t="s">
        <v>130</v>
      </c>
      <c r="D9" s="259" t="s">
        <v>103</v>
      </c>
      <c r="E9" s="260">
        <v>2330</v>
      </c>
      <c r="F9" s="260"/>
      <c r="G9" s="261">
        <f>E9*F9</f>
        <v>0</v>
      </c>
      <c r="H9" s="262">
        <v>0</v>
      </c>
      <c r="I9" s="263">
        <f>E9*H9</f>
        <v>0</v>
      </c>
      <c r="J9" s="262">
        <v>0</v>
      </c>
      <c r="K9" s="263">
        <f>E9*J9</f>
        <v>0</v>
      </c>
      <c r="O9" s="255">
        <v>2</v>
      </c>
      <c r="AA9" s="230">
        <v>1</v>
      </c>
      <c r="AB9" s="230">
        <v>7</v>
      </c>
      <c r="AC9" s="230">
        <v>7</v>
      </c>
      <c r="AZ9" s="230">
        <v>2</v>
      </c>
      <c r="BA9" s="230">
        <f>IF(AZ9=1,G9,0)</f>
        <v>0</v>
      </c>
      <c r="BB9" s="230">
        <f>IF(AZ9=2,G9,0)</f>
        <v>0</v>
      </c>
      <c r="BC9" s="230">
        <f>IF(AZ9=3,G9,0)</f>
        <v>0</v>
      </c>
      <c r="BD9" s="230">
        <f>IF(AZ9=4,G9,0)</f>
        <v>0</v>
      </c>
      <c r="BE9" s="230">
        <f>IF(AZ9=5,G9,0)</f>
        <v>0</v>
      </c>
      <c r="CA9" s="255">
        <v>1</v>
      </c>
      <c r="CB9" s="255">
        <v>7</v>
      </c>
    </row>
    <row r="10" spans="1:80" ht="22.5" x14ac:dyDescent="0.2">
      <c r="A10" s="256">
        <v>3</v>
      </c>
      <c r="B10" s="257" t="s">
        <v>131</v>
      </c>
      <c r="C10" s="258" t="s">
        <v>132</v>
      </c>
      <c r="D10" s="259" t="s">
        <v>103</v>
      </c>
      <c r="E10" s="260">
        <v>2330</v>
      </c>
      <c r="F10" s="260"/>
      <c r="G10" s="261">
        <f>E10*F10</f>
        <v>0</v>
      </c>
      <c r="H10" s="262">
        <v>0</v>
      </c>
      <c r="I10" s="263">
        <f>E10*H10</f>
        <v>0</v>
      </c>
      <c r="J10" s="262">
        <v>0</v>
      </c>
      <c r="K10" s="263">
        <f>E10*J10</f>
        <v>0</v>
      </c>
      <c r="O10" s="255">
        <v>2</v>
      </c>
      <c r="AA10" s="230">
        <v>1</v>
      </c>
      <c r="AB10" s="230">
        <v>7</v>
      </c>
      <c r="AC10" s="230">
        <v>7</v>
      </c>
      <c r="AZ10" s="230">
        <v>2</v>
      </c>
      <c r="BA10" s="230">
        <f>IF(AZ10=1,G10,0)</f>
        <v>0</v>
      </c>
      <c r="BB10" s="230">
        <f>IF(AZ10=2,G10,0)</f>
        <v>0</v>
      </c>
      <c r="BC10" s="230">
        <f>IF(AZ10=3,G10,0)</f>
        <v>0</v>
      </c>
      <c r="BD10" s="230">
        <f>IF(AZ10=4,G10,0)</f>
        <v>0</v>
      </c>
      <c r="BE10" s="230">
        <f>IF(AZ10=5,G10,0)</f>
        <v>0</v>
      </c>
      <c r="CA10" s="255">
        <v>1</v>
      </c>
      <c r="CB10" s="255">
        <v>7</v>
      </c>
    </row>
    <row r="11" spans="1:80" x14ac:dyDescent="0.2">
      <c r="A11" s="256">
        <v>4</v>
      </c>
      <c r="B11" s="257" t="s">
        <v>133</v>
      </c>
      <c r="C11" s="258" t="s">
        <v>134</v>
      </c>
      <c r="D11" s="259" t="s">
        <v>138</v>
      </c>
      <c r="E11" s="260">
        <v>25</v>
      </c>
      <c r="F11" s="260"/>
      <c r="G11" s="261">
        <f>E11*F11</f>
        <v>0</v>
      </c>
      <c r="H11" s="262">
        <v>0</v>
      </c>
      <c r="I11" s="263">
        <f>E11*H11</f>
        <v>0</v>
      </c>
      <c r="J11" s="262">
        <v>0</v>
      </c>
      <c r="K11" s="263">
        <f>E11*J11</f>
        <v>0</v>
      </c>
      <c r="O11" s="255">
        <v>2</v>
      </c>
      <c r="AA11" s="230">
        <v>1</v>
      </c>
      <c r="AB11" s="230">
        <v>0</v>
      </c>
      <c r="AC11" s="230">
        <v>0</v>
      </c>
      <c r="AZ11" s="230">
        <v>2</v>
      </c>
      <c r="BA11" s="230">
        <f>IF(AZ11=1,G11,0)</f>
        <v>0</v>
      </c>
      <c r="BB11" s="230">
        <f>IF(AZ11=2,G11,0)</f>
        <v>0</v>
      </c>
      <c r="BC11" s="230">
        <f>IF(AZ11=3,G11,0)</f>
        <v>0</v>
      </c>
      <c r="BD11" s="230">
        <f>IF(AZ11=4,G11,0)</f>
        <v>0</v>
      </c>
      <c r="BE11" s="230">
        <f>IF(AZ11=5,G11,0)</f>
        <v>0</v>
      </c>
      <c r="CA11" s="255">
        <v>1</v>
      </c>
      <c r="CB11" s="255">
        <v>0</v>
      </c>
    </row>
    <row r="12" spans="1:80" x14ac:dyDescent="0.2">
      <c r="A12" s="256">
        <v>5</v>
      </c>
      <c r="B12" s="257" t="s">
        <v>135</v>
      </c>
      <c r="C12" s="258" t="s">
        <v>136</v>
      </c>
      <c r="D12" s="259" t="s">
        <v>115</v>
      </c>
      <c r="E12" s="260">
        <v>2000</v>
      </c>
      <c r="F12" s="260"/>
      <c r="G12" s="261">
        <f>E12*F12</f>
        <v>0</v>
      </c>
      <c r="H12" s="262">
        <v>1E-3</v>
      </c>
      <c r="I12" s="263">
        <f>E12*H12</f>
        <v>2</v>
      </c>
      <c r="J12" s="262"/>
      <c r="K12" s="263">
        <f>E12*J12</f>
        <v>0</v>
      </c>
      <c r="O12" s="255">
        <v>2</v>
      </c>
      <c r="AA12" s="230">
        <v>3</v>
      </c>
      <c r="AB12" s="230">
        <v>7</v>
      </c>
      <c r="AC12" s="230" t="s">
        <v>135</v>
      </c>
      <c r="AZ12" s="230">
        <v>2</v>
      </c>
      <c r="BA12" s="230">
        <f>IF(AZ12=1,G12,0)</f>
        <v>0</v>
      </c>
      <c r="BB12" s="230">
        <f>IF(AZ12=2,G12,0)</f>
        <v>0</v>
      </c>
      <c r="BC12" s="230">
        <f>IF(AZ12=3,G12,0)</f>
        <v>0</v>
      </c>
      <c r="BD12" s="230">
        <f>IF(AZ12=4,G12,0)</f>
        <v>0</v>
      </c>
      <c r="BE12" s="230">
        <f>IF(AZ12=5,G12,0)</f>
        <v>0</v>
      </c>
      <c r="CA12" s="255">
        <v>3</v>
      </c>
      <c r="CB12" s="255">
        <v>7</v>
      </c>
    </row>
    <row r="13" spans="1:80" x14ac:dyDescent="0.2">
      <c r="A13" s="265"/>
      <c r="B13" s="266" t="s">
        <v>99</v>
      </c>
      <c r="C13" s="267" t="s">
        <v>106</v>
      </c>
      <c r="D13" s="268"/>
      <c r="E13" s="269"/>
      <c r="F13" s="270"/>
      <c r="G13" s="271">
        <f>SUM(G7:G12)</f>
        <v>0</v>
      </c>
      <c r="H13" s="272"/>
      <c r="I13" s="273">
        <f>SUM(I7:I12)</f>
        <v>2</v>
      </c>
      <c r="J13" s="272"/>
      <c r="K13" s="273">
        <f>SUM(K7:K12)</f>
        <v>0</v>
      </c>
      <c r="O13" s="255">
        <v>4</v>
      </c>
      <c r="BA13" s="274">
        <f>SUM(BA7:BA12)</f>
        <v>0</v>
      </c>
      <c r="BB13" s="274">
        <f>SUM(BB7:BB12)</f>
        <v>0</v>
      </c>
      <c r="BC13" s="274">
        <f>SUM(BC7:BC12)</f>
        <v>0</v>
      </c>
      <c r="BD13" s="274">
        <f>SUM(BD7:BD12)</f>
        <v>0</v>
      </c>
      <c r="BE13" s="274">
        <f>SUM(BE7:BE12)</f>
        <v>0</v>
      </c>
    </row>
    <row r="14" spans="1:80" x14ac:dyDescent="0.2">
      <c r="E14" s="230"/>
    </row>
    <row r="15" spans="1:80" x14ac:dyDescent="0.2">
      <c r="E15" s="230"/>
    </row>
    <row r="16" spans="1:80" x14ac:dyDescent="0.2">
      <c r="E16" s="230"/>
    </row>
    <row r="17" spans="5:5" x14ac:dyDescent="0.2">
      <c r="E17" s="230"/>
    </row>
    <row r="18" spans="5:5" x14ac:dyDescent="0.2">
      <c r="E18" s="230"/>
    </row>
    <row r="19" spans="5:5" x14ac:dyDescent="0.2">
      <c r="E19" s="230"/>
    </row>
    <row r="20" spans="5:5" x14ac:dyDescent="0.2">
      <c r="E20" s="230"/>
    </row>
    <row r="21" spans="5:5" x14ac:dyDescent="0.2">
      <c r="E21" s="230"/>
    </row>
    <row r="22" spans="5:5" x14ac:dyDescent="0.2">
      <c r="E22" s="230"/>
    </row>
    <row r="23" spans="5:5" x14ac:dyDescent="0.2">
      <c r="E23" s="230"/>
    </row>
    <row r="24" spans="5:5" x14ac:dyDescent="0.2">
      <c r="E24" s="230"/>
    </row>
    <row r="25" spans="5:5" x14ac:dyDescent="0.2">
      <c r="E25" s="230"/>
    </row>
    <row r="26" spans="5:5" x14ac:dyDescent="0.2">
      <c r="E26" s="230"/>
    </row>
    <row r="27" spans="5:5" x14ac:dyDescent="0.2">
      <c r="E27" s="230"/>
    </row>
    <row r="28" spans="5:5" x14ac:dyDescent="0.2">
      <c r="E28" s="230"/>
    </row>
    <row r="29" spans="5:5" x14ac:dyDescent="0.2">
      <c r="E29" s="230"/>
    </row>
    <row r="30" spans="5:5" x14ac:dyDescent="0.2">
      <c r="E30" s="230"/>
    </row>
    <row r="31" spans="5:5" x14ac:dyDescent="0.2">
      <c r="E31" s="230"/>
    </row>
    <row r="32" spans="5:5" x14ac:dyDescent="0.2">
      <c r="E32" s="230"/>
    </row>
    <row r="33" spans="1:7" x14ac:dyDescent="0.2">
      <c r="E33" s="230"/>
    </row>
    <row r="34" spans="1:7" x14ac:dyDescent="0.2">
      <c r="E34" s="230"/>
    </row>
    <row r="35" spans="1:7" x14ac:dyDescent="0.2">
      <c r="E35" s="230"/>
    </row>
    <row r="36" spans="1:7" x14ac:dyDescent="0.2">
      <c r="E36" s="230"/>
    </row>
    <row r="37" spans="1:7" x14ac:dyDescent="0.2">
      <c r="A37" s="264"/>
      <c r="B37" s="264"/>
      <c r="C37" s="264"/>
      <c r="D37" s="264"/>
      <c r="E37" s="264"/>
      <c r="F37" s="264"/>
      <c r="G37" s="264"/>
    </row>
    <row r="38" spans="1:7" x14ac:dyDescent="0.2">
      <c r="A38" s="264"/>
      <c r="B38" s="264"/>
      <c r="C38" s="264"/>
      <c r="D38" s="264"/>
      <c r="E38" s="264"/>
      <c r="F38" s="264"/>
      <c r="G38" s="264"/>
    </row>
    <row r="39" spans="1:7" x14ac:dyDescent="0.2">
      <c r="A39" s="264"/>
      <c r="B39" s="264"/>
      <c r="C39" s="264"/>
      <c r="D39" s="264"/>
      <c r="E39" s="264"/>
      <c r="F39" s="264"/>
      <c r="G39" s="264"/>
    </row>
    <row r="40" spans="1:7" x14ac:dyDescent="0.2">
      <c r="A40" s="264"/>
      <c r="B40" s="264"/>
      <c r="C40" s="264"/>
      <c r="D40" s="264"/>
      <c r="E40" s="264"/>
      <c r="F40" s="264"/>
      <c r="G40" s="264"/>
    </row>
    <row r="41" spans="1:7" x14ac:dyDescent="0.2">
      <c r="E41" s="230"/>
    </row>
    <row r="42" spans="1:7" x14ac:dyDescent="0.2">
      <c r="E42" s="230"/>
    </row>
    <row r="43" spans="1:7" x14ac:dyDescent="0.2">
      <c r="E43" s="230"/>
    </row>
    <row r="44" spans="1:7" x14ac:dyDescent="0.2">
      <c r="E44" s="230"/>
    </row>
    <row r="45" spans="1:7" x14ac:dyDescent="0.2">
      <c r="E45" s="230"/>
    </row>
    <row r="46" spans="1:7" x14ac:dyDescent="0.2">
      <c r="E46" s="230"/>
    </row>
    <row r="47" spans="1:7" x14ac:dyDescent="0.2">
      <c r="E47" s="230"/>
    </row>
    <row r="48" spans="1:7" x14ac:dyDescent="0.2">
      <c r="E48" s="230"/>
    </row>
    <row r="49" spans="5:5" x14ac:dyDescent="0.2">
      <c r="E49" s="230"/>
    </row>
    <row r="50" spans="5:5" x14ac:dyDescent="0.2">
      <c r="E50" s="230"/>
    </row>
    <row r="51" spans="5:5" x14ac:dyDescent="0.2">
      <c r="E51" s="230"/>
    </row>
    <row r="52" spans="5:5" x14ac:dyDescent="0.2">
      <c r="E52" s="230"/>
    </row>
    <row r="53" spans="5:5" x14ac:dyDescent="0.2">
      <c r="E53" s="230"/>
    </row>
    <row r="54" spans="5:5" x14ac:dyDescent="0.2">
      <c r="E54" s="230"/>
    </row>
    <row r="55" spans="5:5" x14ac:dyDescent="0.2">
      <c r="E55" s="230"/>
    </row>
    <row r="56" spans="5:5" x14ac:dyDescent="0.2">
      <c r="E56" s="230"/>
    </row>
    <row r="57" spans="5:5" x14ac:dyDescent="0.2">
      <c r="E57" s="230"/>
    </row>
    <row r="58" spans="5:5" x14ac:dyDescent="0.2">
      <c r="E58" s="230"/>
    </row>
    <row r="59" spans="5:5" x14ac:dyDescent="0.2">
      <c r="E59" s="230"/>
    </row>
    <row r="60" spans="5:5" x14ac:dyDescent="0.2">
      <c r="E60" s="230"/>
    </row>
    <row r="61" spans="5:5" x14ac:dyDescent="0.2">
      <c r="E61" s="230"/>
    </row>
    <row r="62" spans="5:5" x14ac:dyDescent="0.2">
      <c r="E62" s="230"/>
    </row>
    <row r="63" spans="5:5" x14ac:dyDescent="0.2">
      <c r="E63" s="230"/>
    </row>
    <row r="64" spans="5:5" x14ac:dyDescent="0.2">
      <c r="E64" s="230"/>
    </row>
    <row r="65" spans="1:7" x14ac:dyDescent="0.2">
      <c r="E65" s="230"/>
    </row>
    <row r="66" spans="1:7" x14ac:dyDescent="0.2">
      <c r="E66" s="230"/>
    </row>
    <row r="67" spans="1:7" x14ac:dyDescent="0.2">
      <c r="E67" s="230"/>
    </row>
    <row r="68" spans="1:7" x14ac:dyDescent="0.2">
      <c r="E68" s="230"/>
    </row>
    <row r="69" spans="1:7" x14ac:dyDescent="0.2">
      <c r="E69" s="230"/>
    </row>
    <row r="70" spans="1:7" x14ac:dyDescent="0.2">
      <c r="E70" s="230"/>
    </row>
    <row r="71" spans="1:7" x14ac:dyDescent="0.2">
      <c r="E71" s="230"/>
    </row>
    <row r="72" spans="1:7" x14ac:dyDescent="0.2">
      <c r="A72" s="275"/>
      <c r="B72" s="275"/>
    </row>
    <row r="73" spans="1:7" x14ac:dyDescent="0.2">
      <c r="A73" s="264"/>
      <c r="B73" s="264"/>
      <c r="C73" s="276"/>
      <c r="D73" s="276"/>
      <c r="E73" s="277"/>
      <c r="F73" s="276"/>
      <c r="G73" s="278"/>
    </row>
    <row r="74" spans="1:7" x14ac:dyDescent="0.2">
      <c r="A74" s="279"/>
      <c r="B74" s="279"/>
      <c r="C74" s="264"/>
      <c r="D74" s="264"/>
      <c r="E74" s="280"/>
      <c r="F74" s="264"/>
      <c r="G74" s="264"/>
    </row>
    <row r="75" spans="1:7" x14ac:dyDescent="0.2">
      <c r="A75" s="264"/>
      <c r="B75" s="264"/>
      <c r="C75" s="264"/>
      <c r="D75" s="264"/>
      <c r="E75" s="280"/>
      <c r="F75" s="264"/>
      <c r="G75" s="264"/>
    </row>
    <row r="76" spans="1:7" x14ac:dyDescent="0.2">
      <c r="A76" s="264"/>
      <c r="B76" s="264"/>
      <c r="C76" s="264"/>
      <c r="D76" s="264"/>
      <c r="E76" s="280"/>
      <c r="F76" s="264"/>
      <c r="G76" s="264"/>
    </row>
    <row r="77" spans="1:7" x14ac:dyDescent="0.2">
      <c r="A77" s="264"/>
      <c r="B77" s="264"/>
      <c r="C77" s="264"/>
      <c r="D77" s="264"/>
      <c r="E77" s="280"/>
      <c r="F77" s="264"/>
      <c r="G77" s="264"/>
    </row>
    <row r="78" spans="1:7" x14ac:dyDescent="0.2">
      <c r="A78" s="264"/>
      <c r="B78" s="264"/>
      <c r="C78" s="264"/>
      <c r="D78" s="264"/>
      <c r="E78" s="280"/>
      <c r="F78" s="264"/>
      <c r="G78" s="264"/>
    </row>
    <row r="79" spans="1:7" x14ac:dyDescent="0.2">
      <c r="A79" s="264"/>
      <c r="B79" s="264"/>
      <c r="C79" s="264"/>
      <c r="D79" s="264"/>
      <c r="E79" s="280"/>
      <c r="F79" s="264"/>
      <c r="G79" s="264"/>
    </row>
    <row r="80" spans="1:7" x14ac:dyDescent="0.2">
      <c r="A80" s="264"/>
      <c r="B80" s="264"/>
      <c r="C80" s="264"/>
      <c r="D80" s="264"/>
      <c r="E80" s="280"/>
      <c r="F80" s="264"/>
      <c r="G80" s="264"/>
    </row>
    <row r="81" spans="1:7" x14ac:dyDescent="0.2">
      <c r="A81" s="264"/>
      <c r="B81" s="264"/>
      <c r="C81" s="264"/>
      <c r="D81" s="264"/>
      <c r="E81" s="280"/>
      <c r="F81" s="264"/>
      <c r="G81" s="264"/>
    </row>
    <row r="82" spans="1:7" x14ac:dyDescent="0.2">
      <c r="A82" s="264"/>
      <c r="B82" s="264"/>
      <c r="C82" s="264"/>
      <c r="D82" s="264"/>
      <c r="E82" s="280"/>
      <c r="F82" s="264"/>
      <c r="G82" s="264"/>
    </row>
    <row r="83" spans="1:7" x14ac:dyDescent="0.2">
      <c r="A83" s="264"/>
      <c r="B83" s="264"/>
      <c r="C83" s="264"/>
      <c r="D83" s="264"/>
      <c r="E83" s="280"/>
      <c r="F83" s="264"/>
      <c r="G83" s="264"/>
    </row>
    <row r="84" spans="1:7" x14ac:dyDescent="0.2">
      <c r="A84" s="264"/>
      <c r="B84" s="264"/>
      <c r="C84" s="264"/>
      <c r="D84" s="264"/>
      <c r="E84" s="280"/>
      <c r="F84" s="264"/>
      <c r="G84" s="264"/>
    </row>
    <row r="85" spans="1:7" x14ac:dyDescent="0.2">
      <c r="A85" s="264"/>
      <c r="B85" s="264"/>
      <c r="C85" s="264"/>
      <c r="D85" s="264"/>
      <c r="E85" s="280"/>
      <c r="F85" s="264"/>
      <c r="G85" s="264"/>
    </row>
    <row r="86" spans="1:7" x14ac:dyDescent="0.2">
      <c r="A86" s="264"/>
      <c r="B86" s="264"/>
      <c r="C86" s="264"/>
      <c r="D86" s="264"/>
      <c r="E86" s="280"/>
      <c r="F86" s="264"/>
      <c r="G86" s="264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Stránka &amp;P&amp;RPříloha 1a - Specifikace předmětu plnění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32</vt:i4>
      </vt:variant>
    </vt:vector>
  </HeadingPairs>
  <TitlesOfParts>
    <vt:vector size="39" baseType="lpstr">
      <vt:lpstr>Stavba</vt:lpstr>
      <vt:lpstr>SO01 2 KL</vt:lpstr>
      <vt:lpstr>SO01 2 Rek</vt:lpstr>
      <vt:lpstr>SO01 2 Pol</vt:lpstr>
      <vt:lpstr>SO02 2 KL</vt:lpstr>
      <vt:lpstr>SO02 2 Rek</vt:lpstr>
      <vt:lpstr>SO02 2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'SO01 2 Pol'!Názvy_tisku</vt:lpstr>
      <vt:lpstr>'SO01 2 Rek'!Názvy_tisku</vt:lpstr>
      <vt:lpstr>'SO02 2 Pol'!Názvy_tisku</vt:lpstr>
      <vt:lpstr>'SO02 2 Rek'!Názvy_tisku</vt:lpstr>
      <vt:lpstr>Stavba!Objednatel</vt:lpstr>
      <vt:lpstr>Stavba!Objekt</vt:lpstr>
      <vt:lpstr>'SO01 2 KL'!Oblast_tisku</vt:lpstr>
      <vt:lpstr>'SO01 2 Pol'!Oblast_tisku</vt:lpstr>
      <vt:lpstr>'SO01 2 Rek'!Oblast_tisku</vt:lpstr>
      <vt:lpstr>'SO02 2 KL'!Oblast_tisku</vt:lpstr>
      <vt:lpstr>'SO02 2 Pol'!Oblast_tisku</vt:lpstr>
      <vt:lpstr>'SO02 2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Svoboda</dc:creator>
  <cp:lastModifiedBy>Vaněk Jiří</cp:lastModifiedBy>
  <cp:lastPrinted>2021-06-18T06:24:53Z</cp:lastPrinted>
  <dcterms:created xsi:type="dcterms:W3CDTF">2011-05-19T05:31:16Z</dcterms:created>
  <dcterms:modified xsi:type="dcterms:W3CDTF">2021-06-18T06:25:03Z</dcterms:modified>
</cp:coreProperties>
</file>