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4520" windowHeight="14640" tabRatio="873" activeTab="1"/>
  </bookViews>
  <sheets>
    <sheet name="Pokyny pro vyplnění" sheetId="11" r:id="rId1"/>
    <sheet name="Stavba" sheetId="1" r:id="rId2"/>
    <sheet name="VzorPolozky" sheetId="10" state="hidden" r:id="rId3"/>
    <sheet name="D.1.4.3 D.1.4.3 Pol" sheetId="12" r:id="rId4"/>
    <sheet name="D.1.4.4.1 D.1.4.4.1.01 Pol" sheetId="13" r:id="rId5"/>
    <sheet name="D.1.4.7 D.1.4.7 Pol" sheetId="14" r:id="rId6"/>
    <sheet name="D.1.4.8 D.1.4.8.01 Pol" sheetId="15" r:id="rId7"/>
  </sheets>
  <externalReferences>
    <externalReference r:id="rId8"/>
  </externalReferences>
  <definedNames>
    <definedName name="CelkemDPHVypocet" localSheetId="1">Stavba!$H$48</definedName>
    <definedName name="CenaCelkem">Stavba!$G$29</definedName>
    <definedName name="CenaCelkemBezDPH">Stavba!$G$28</definedName>
    <definedName name="CenaCelkemVypocet" localSheetId="1">Stavba!$I$48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'D.1.4.3 D.1.4.3 Pol'!$1:$7</definedName>
    <definedName name="_xlnm.Print_Titles" localSheetId="4">'D.1.4.4.1 D.1.4.4.1.01 Pol'!$1:$7</definedName>
    <definedName name="_xlnm.Print_Titles" localSheetId="5">'D.1.4.7 D.1.4.7 Pol'!$1:$7</definedName>
    <definedName name="_xlnm.Print_Titles" localSheetId="6">'D.1.4.8 D.1.4.8.01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'D.1.4.3 D.1.4.3 Pol'!$A$1:$W$24</definedName>
    <definedName name="_xlnm.Print_Area" localSheetId="4">'D.1.4.4.1 D.1.4.4.1.01 Pol'!$A$1:$W$12</definedName>
    <definedName name="_xlnm.Print_Area" localSheetId="5">'D.1.4.7 D.1.4.7 Pol'!$A$1:$W$90</definedName>
    <definedName name="_xlnm.Print_Area" localSheetId="6">'D.1.4.8 D.1.4.8.01 Pol'!$A$1:$W$14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Stavba!$F$48</definedName>
    <definedName name="ZakladDPHZakl">Stavba!$G$25</definedName>
    <definedName name="ZakladDPHZaklVypocet" localSheetId="1">Stavba!$G$48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7" i="14" l="1"/>
  <c r="M77" i="14" s="1"/>
  <c r="I77" i="14"/>
  <c r="K77" i="14"/>
  <c r="O77" i="14"/>
  <c r="Q77" i="14"/>
  <c r="V77" i="14"/>
  <c r="I61" i="1" l="1"/>
  <c r="I60" i="1"/>
  <c r="I59" i="1"/>
  <c r="I57" i="1"/>
  <c r="I55" i="1"/>
  <c r="G47" i="1"/>
  <c r="F47" i="1"/>
  <c r="G46" i="1"/>
  <c r="F46" i="1"/>
  <c r="G43" i="1"/>
  <c r="F43" i="1"/>
  <c r="G42" i="1"/>
  <c r="F42" i="1"/>
  <c r="G41" i="1"/>
  <c r="F41" i="1"/>
  <c r="G40" i="1"/>
  <c r="F40" i="1"/>
  <c r="G13" i="15"/>
  <c r="I8" i="15"/>
  <c r="Q8" i="15"/>
  <c r="G9" i="15"/>
  <c r="G8" i="15" s="1"/>
  <c r="I9" i="15"/>
  <c r="K9" i="15"/>
  <c r="K8" i="15" s="1"/>
  <c r="O9" i="15"/>
  <c r="O8" i="15" s="1"/>
  <c r="Q9" i="15"/>
  <c r="V9" i="15"/>
  <c r="V8" i="15" s="1"/>
  <c r="I10" i="15"/>
  <c r="Q10" i="15"/>
  <c r="G11" i="15"/>
  <c r="G10" i="15" s="1"/>
  <c r="I11" i="15"/>
  <c r="K11" i="15"/>
  <c r="K10" i="15" s="1"/>
  <c r="O11" i="15"/>
  <c r="O10" i="15" s="1"/>
  <c r="Q11" i="15"/>
  <c r="V11" i="15"/>
  <c r="V10" i="15" s="1"/>
  <c r="AE13" i="15"/>
  <c r="AF13" i="15"/>
  <c r="G9" i="14"/>
  <c r="M9" i="14" s="1"/>
  <c r="I9" i="14"/>
  <c r="K9" i="14"/>
  <c r="O9" i="14"/>
  <c r="Q9" i="14"/>
  <c r="V9" i="14"/>
  <c r="G11" i="14"/>
  <c r="I11" i="14"/>
  <c r="K11" i="14"/>
  <c r="O11" i="14"/>
  <c r="Q11" i="14"/>
  <c r="V11" i="14"/>
  <c r="G13" i="14"/>
  <c r="M13" i="14" s="1"/>
  <c r="I13" i="14"/>
  <c r="K13" i="14"/>
  <c r="O13" i="14"/>
  <c r="Q13" i="14"/>
  <c r="V13" i="14"/>
  <c r="G15" i="14"/>
  <c r="M15" i="14" s="1"/>
  <c r="I15" i="14"/>
  <c r="K15" i="14"/>
  <c r="O15" i="14"/>
  <c r="Q15" i="14"/>
  <c r="V15" i="14"/>
  <c r="G17" i="14"/>
  <c r="I17" i="14"/>
  <c r="K17" i="14"/>
  <c r="M17" i="14"/>
  <c r="O17" i="14"/>
  <c r="Q17" i="14"/>
  <c r="V17" i="14"/>
  <c r="G19" i="14"/>
  <c r="M19" i="14" s="1"/>
  <c r="I19" i="14"/>
  <c r="K19" i="14"/>
  <c r="O19" i="14"/>
  <c r="Q19" i="14"/>
  <c r="V19" i="14"/>
  <c r="G21" i="14"/>
  <c r="M21" i="14" s="1"/>
  <c r="I21" i="14"/>
  <c r="K21" i="14"/>
  <c r="O21" i="14"/>
  <c r="Q21" i="14"/>
  <c r="V21" i="14"/>
  <c r="G23" i="14"/>
  <c r="M23" i="14" s="1"/>
  <c r="I23" i="14"/>
  <c r="K23" i="14"/>
  <c r="O23" i="14"/>
  <c r="Q23" i="14"/>
  <c r="V23" i="14"/>
  <c r="G25" i="14"/>
  <c r="M25" i="14" s="1"/>
  <c r="I25" i="14"/>
  <c r="K25" i="14"/>
  <c r="O25" i="14"/>
  <c r="Q25" i="14"/>
  <c r="V25" i="14"/>
  <c r="G27" i="14"/>
  <c r="M27" i="14" s="1"/>
  <c r="I27" i="14"/>
  <c r="K27" i="14"/>
  <c r="O27" i="14"/>
  <c r="Q27" i="14"/>
  <c r="V27" i="14"/>
  <c r="G29" i="14"/>
  <c r="M29" i="14" s="1"/>
  <c r="I29" i="14"/>
  <c r="K29" i="14"/>
  <c r="O29" i="14"/>
  <c r="Q29" i="14"/>
  <c r="V29" i="14"/>
  <c r="G31" i="14"/>
  <c r="M31" i="14" s="1"/>
  <c r="I31" i="14"/>
  <c r="K31" i="14"/>
  <c r="O31" i="14"/>
  <c r="Q31" i="14"/>
  <c r="V31" i="14"/>
  <c r="G33" i="14"/>
  <c r="M33" i="14" s="1"/>
  <c r="I33" i="14"/>
  <c r="K33" i="14"/>
  <c r="O33" i="14"/>
  <c r="Q33" i="14"/>
  <c r="V33" i="14"/>
  <c r="G35" i="14"/>
  <c r="M35" i="14" s="1"/>
  <c r="I35" i="14"/>
  <c r="K35" i="14"/>
  <c r="O35" i="14"/>
  <c r="Q35" i="14"/>
  <c r="V35" i="14"/>
  <c r="G37" i="14"/>
  <c r="M37" i="14" s="1"/>
  <c r="I37" i="14"/>
  <c r="K37" i="14"/>
  <c r="O37" i="14"/>
  <c r="Q37" i="14"/>
  <c r="V37" i="14"/>
  <c r="G39" i="14"/>
  <c r="M39" i="14" s="1"/>
  <c r="I39" i="14"/>
  <c r="K39" i="14"/>
  <c r="O39" i="14"/>
  <c r="Q39" i="14"/>
  <c r="V39" i="14"/>
  <c r="G41" i="14"/>
  <c r="M41" i="14" s="1"/>
  <c r="I41" i="14"/>
  <c r="K41" i="14"/>
  <c r="O41" i="14"/>
  <c r="Q41" i="14"/>
  <c r="V41" i="14"/>
  <c r="G43" i="14"/>
  <c r="M43" i="14" s="1"/>
  <c r="I43" i="14"/>
  <c r="K43" i="14"/>
  <c r="O43" i="14"/>
  <c r="Q43" i="14"/>
  <c r="V43" i="14"/>
  <c r="G45" i="14"/>
  <c r="M45" i="14" s="1"/>
  <c r="I45" i="14"/>
  <c r="K45" i="14"/>
  <c r="O45" i="14"/>
  <c r="Q45" i="14"/>
  <c r="V45" i="14"/>
  <c r="G47" i="14"/>
  <c r="M47" i="14" s="1"/>
  <c r="I47" i="14"/>
  <c r="K47" i="14"/>
  <c r="O47" i="14"/>
  <c r="Q47" i="14"/>
  <c r="V47" i="14"/>
  <c r="G49" i="14"/>
  <c r="M49" i="14" s="1"/>
  <c r="I49" i="14"/>
  <c r="K49" i="14"/>
  <c r="O49" i="14"/>
  <c r="Q49" i="14"/>
  <c r="V49" i="14"/>
  <c r="G51" i="14"/>
  <c r="M51" i="14" s="1"/>
  <c r="I51" i="14"/>
  <c r="K51" i="14"/>
  <c r="O51" i="14"/>
  <c r="Q51" i="14"/>
  <c r="V51" i="14"/>
  <c r="G53" i="14"/>
  <c r="M53" i="14" s="1"/>
  <c r="I53" i="14"/>
  <c r="K53" i="14"/>
  <c r="O53" i="14"/>
  <c r="Q53" i="14"/>
  <c r="V53" i="14"/>
  <c r="G55" i="14"/>
  <c r="M55" i="14" s="1"/>
  <c r="I55" i="14"/>
  <c r="K55" i="14"/>
  <c r="O55" i="14"/>
  <c r="Q55" i="14"/>
  <c r="V55" i="14"/>
  <c r="G57" i="14"/>
  <c r="M57" i="14" s="1"/>
  <c r="I57" i="14"/>
  <c r="K57" i="14"/>
  <c r="O57" i="14"/>
  <c r="Q57" i="14"/>
  <c r="V57" i="14"/>
  <c r="G59" i="14"/>
  <c r="M59" i="14" s="1"/>
  <c r="I59" i="14"/>
  <c r="K59" i="14"/>
  <c r="O59" i="14"/>
  <c r="Q59" i="14"/>
  <c r="V59" i="14"/>
  <c r="G61" i="14"/>
  <c r="M61" i="14" s="1"/>
  <c r="I61" i="14"/>
  <c r="K61" i="14"/>
  <c r="O61" i="14"/>
  <c r="Q61" i="14"/>
  <c r="V61" i="14"/>
  <c r="G63" i="14"/>
  <c r="M63" i="14" s="1"/>
  <c r="I63" i="14"/>
  <c r="K63" i="14"/>
  <c r="O63" i="14"/>
  <c r="Q63" i="14"/>
  <c r="V63" i="14"/>
  <c r="G65" i="14"/>
  <c r="M65" i="14" s="1"/>
  <c r="I65" i="14"/>
  <c r="K65" i="14"/>
  <c r="O65" i="14"/>
  <c r="Q65" i="14"/>
  <c r="V65" i="14"/>
  <c r="G67" i="14"/>
  <c r="M67" i="14" s="1"/>
  <c r="I67" i="14"/>
  <c r="K67" i="14"/>
  <c r="O67" i="14"/>
  <c r="Q67" i="14"/>
  <c r="V67" i="14"/>
  <c r="G69" i="14"/>
  <c r="M69" i="14" s="1"/>
  <c r="I69" i="14"/>
  <c r="K69" i="14"/>
  <c r="O69" i="14"/>
  <c r="Q69" i="14"/>
  <c r="V69" i="14"/>
  <c r="G71" i="14"/>
  <c r="M71" i="14" s="1"/>
  <c r="I71" i="14"/>
  <c r="K71" i="14"/>
  <c r="O71" i="14"/>
  <c r="Q71" i="14"/>
  <c r="V71" i="14"/>
  <c r="G73" i="14"/>
  <c r="M73" i="14" s="1"/>
  <c r="I73" i="14"/>
  <c r="K73" i="14"/>
  <c r="O73" i="14"/>
  <c r="Q73" i="14"/>
  <c r="V73" i="14"/>
  <c r="G75" i="14"/>
  <c r="M75" i="14" s="1"/>
  <c r="I75" i="14"/>
  <c r="K75" i="14"/>
  <c r="O75" i="14"/>
  <c r="Q75" i="14"/>
  <c r="V75" i="14"/>
  <c r="G79" i="14"/>
  <c r="M79" i="14" s="1"/>
  <c r="I79" i="14"/>
  <c r="K79" i="14"/>
  <c r="O79" i="14"/>
  <c r="Q79" i="14"/>
  <c r="V79" i="14"/>
  <c r="G81" i="14"/>
  <c r="M81" i="14" s="1"/>
  <c r="I81" i="14"/>
  <c r="K81" i="14"/>
  <c r="O81" i="14"/>
  <c r="Q81" i="14"/>
  <c r="V81" i="14"/>
  <c r="G84" i="14"/>
  <c r="I84" i="14"/>
  <c r="I83" i="14" s="1"/>
  <c r="K84" i="14"/>
  <c r="M84" i="14"/>
  <c r="O84" i="14"/>
  <c r="Q84" i="14"/>
  <c r="V84" i="14"/>
  <c r="G86" i="14"/>
  <c r="G83" i="14" s="1"/>
  <c r="I56" i="1" s="1"/>
  <c r="I86" i="14"/>
  <c r="K86" i="14"/>
  <c r="O86" i="14"/>
  <c r="O83" i="14" s="1"/>
  <c r="Q86" i="14"/>
  <c r="V86" i="14"/>
  <c r="AE89" i="14"/>
  <c r="F45" i="1" s="1"/>
  <c r="G11" i="13"/>
  <c r="G8" i="13"/>
  <c r="K8" i="13"/>
  <c r="O8" i="13"/>
  <c r="V8" i="13"/>
  <c r="G9" i="13"/>
  <c r="I9" i="13"/>
  <c r="I8" i="13" s="1"/>
  <c r="K9" i="13"/>
  <c r="M9" i="13"/>
  <c r="M8" i="13" s="1"/>
  <c r="O9" i="13"/>
  <c r="Q9" i="13"/>
  <c r="Q8" i="13" s="1"/>
  <c r="V9" i="13"/>
  <c r="AE11" i="13"/>
  <c r="AF11" i="13"/>
  <c r="G23" i="12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17" i="12"/>
  <c r="K17" i="12"/>
  <c r="O17" i="12"/>
  <c r="V17" i="12"/>
  <c r="G18" i="12"/>
  <c r="I18" i="12"/>
  <c r="I17" i="12" s="1"/>
  <c r="K18" i="12"/>
  <c r="M18" i="12"/>
  <c r="M17" i="12" s="1"/>
  <c r="O18" i="12"/>
  <c r="Q18" i="12"/>
  <c r="Q17" i="12" s="1"/>
  <c r="V18" i="12"/>
  <c r="G20" i="12"/>
  <c r="K20" i="12"/>
  <c r="O20" i="12"/>
  <c r="V20" i="12"/>
  <c r="G21" i="12"/>
  <c r="I21" i="12"/>
  <c r="I20" i="12" s="1"/>
  <c r="K21" i="12"/>
  <c r="M21" i="12"/>
  <c r="M20" i="12" s="1"/>
  <c r="O21" i="12"/>
  <c r="Q21" i="12"/>
  <c r="Q20" i="12" s="1"/>
  <c r="V21" i="12"/>
  <c r="AE23" i="12"/>
  <c r="AF23" i="12"/>
  <c r="I20" i="1"/>
  <c r="I19" i="1"/>
  <c r="I18" i="1"/>
  <c r="I17" i="1"/>
  <c r="H48" i="1"/>
  <c r="I47" i="1"/>
  <c r="I46" i="1"/>
  <c r="I43" i="1"/>
  <c r="I42" i="1"/>
  <c r="I41" i="1"/>
  <c r="I40" i="1"/>
  <c r="K83" i="14" l="1"/>
  <c r="Q83" i="14"/>
  <c r="V83" i="14"/>
  <c r="O8" i="14"/>
  <c r="K8" i="14"/>
  <c r="Q8" i="14"/>
  <c r="I8" i="14"/>
  <c r="V8" i="14"/>
  <c r="AF89" i="14"/>
  <c r="G44" i="1" s="1"/>
  <c r="G8" i="14"/>
  <c r="G89" i="14" s="1"/>
  <c r="F44" i="1"/>
  <c r="F39" i="1"/>
  <c r="M11" i="15"/>
  <c r="M10" i="15" s="1"/>
  <c r="M9" i="15"/>
  <c r="M8" i="15" s="1"/>
  <c r="M86" i="14"/>
  <c r="M83" i="14" s="1"/>
  <c r="M11" i="14"/>
  <c r="M8" i="14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44" i="1" l="1"/>
  <c r="G39" i="1"/>
  <c r="G48" i="1" s="1"/>
  <c r="G25" i="1" s="1"/>
  <c r="I58" i="1"/>
  <c r="I16" i="1" s="1"/>
  <c r="I21" i="1" s="1"/>
  <c r="G45" i="1"/>
  <c r="I45" i="1" s="1"/>
  <c r="F48" i="1"/>
  <c r="G23" i="1" s="1"/>
  <c r="I62" i="1" l="1"/>
  <c r="J55" i="1" s="1"/>
  <c r="A27" i="1"/>
  <c r="A28" i="1" s="1"/>
  <c r="G28" i="1" s="1"/>
  <c r="G27" i="1" s="1"/>
  <c r="G29" i="1" s="1"/>
  <c r="I39" i="1"/>
  <c r="I48" i="1" s="1"/>
  <c r="J40" i="1" s="1"/>
  <c r="J59" i="1" l="1"/>
  <c r="J61" i="1"/>
  <c r="J56" i="1"/>
  <c r="J60" i="1"/>
  <c r="J57" i="1"/>
  <c r="J58" i="1"/>
  <c r="J43" i="1"/>
  <c r="J42" i="1"/>
  <c r="J41" i="1"/>
  <c r="J39" i="1"/>
  <c r="J48" i="1" s="1"/>
  <c r="J47" i="1"/>
  <c r="J44" i="1"/>
  <c r="J45" i="1"/>
  <c r="J46" i="1"/>
  <c r="J62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Pelikanova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Pelikanova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Pelikanova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Pelikanova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<sst xmlns="http://schemas.openxmlformats.org/spreadsheetml/2006/main" count="665" uniqueCount="234">
  <si>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</si>
  <si>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</si>
  <si>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</si>
  <si>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</si>
  <si>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</si>
  <si>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</si>
  <si>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</si>
  <si>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</si>
  <si>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</si>
  <si>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</si>
  <si>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</si>
  <si>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</si>
  <si>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</si>
  <si>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</si>
  <si>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</si>
  <si>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</si>
  <si>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</si>
  <si>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</si>
  <si>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</si>
  <si>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</si>
  <si>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</si>
  <si>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</si>
  <si>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</si>
  <si>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</si>
  <si>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</si>
  <si>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</si>
  <si>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</si>
  <si>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</si>
  <si>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</si>
  <si>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</si>
  <si>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</si>
  <si>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</si>
  <si>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</si>
  <si>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</si>
  <si>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</si>
  <si>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</si>
  <si>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</si>
  <si>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</si>
  <si>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</si>
  <si>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</si>
  <si>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</si>
  <si>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</si>
  <si>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</si>
  <si>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</si>
  <si>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0002.3</t>
  </si>
  <si>
    <t>Hmotný majetek</t>
  </si>
  <si>
    <t>Stavba</t>
  </si>
  <si>
    <t>D.1.4.3</t>
  </si>
  <si>
    <t>VZT</t>
  </si>
  <si>
    <t>D.1.4.4.1</t>
  </si>
  <si>
    <t>MaR</t>
  </si>
  <si>
    <t>D.1.4.4.1.01</t>
  </si>
  <si>
    <t>D.1.4.7</t>
  </si>
  <si>
    <t>NN</t>
  </si>
  <si>
    <t>D.1.4.8</t>
  </si>
  <si>
    <t>SLP</t>
  </si>
  <si>
    <t>D.1.4.8.01</t>
  </si>
  <si>
    <t>Celkem za stavbu</t>
  </si>
  <si>
    <t>CZK</t>
  </si>
  <si>
    <t>Rekapitulace dílů</t>
  </si>
  <si>
    <t>Typ dílu</t>
  </si>
  <si>
    <t>_1</t>
  </si>
  <si>
    <t>Zařízení č. 30 - Větrání myčky</t>
  </si>
  <si>
    <t>_2</t>
  </si>
  <si>
    <t>Centrální jednotka NO</t>
  </si>
  <si>
    <t>Zařízení č. 44 - Chlazení budovy</t>
  </si>
  <si>
    <t>0</t>
  </si>
  <si>
    <t>Rozvaděč R3</t>
  </si>
  <si>
    <t>01-53</t>
  </si>
  <si>
    <t>Rozvaděč</t>
  </si>
  <si>
    <t>19-51</t>
  </si>
  <si>
    <t>Elektromontážní práce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</si>
  <si>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</si>
  <si>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</si>
  <si>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</si>
  <si>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</si>
  <si>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</si>
  <si>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</si>
  <si>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</si>
  <si>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</si>
  <si>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</si>
  <si>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</si>
  <si>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</si>
  <si>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</si>
  <si>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</si>
  <si>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</si>
  <si>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</si>
  <si>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</si>
  <si>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</si>
  <si>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</si>
  <si>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</si>
  <si>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</si>
  <si>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</si>
  <si>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</si>
  <si>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</si>
  <si>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</si>
  <si>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</si>
  <si>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</si>
  <si>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</si>
  <si>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</si>
  <si>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</si>
  <si>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3001</t>
  </si>
  <si>
    <t>Vzduchotechnická jednotka se zpětným získáváním tepla deskovým rekuperačním výměníkem s bypasem</t>
  </si>
  <si>
    <t>ks</t>
  </si>
  <si>
    <t>Vlastní</t>
  </si>
  <si>
    <t>Indiv</t>
  </si>
  <si>
    <t>POL1_1</t>
  </si>
  <si>
    <t>Qv=2250m3/h, pe=300Pa</t>
  </si>
  <si>
    <t>POP</t>
  </si>
  <si>
    <t>příkon ventilátorů 2,2kW - ventilátory s FM</t>
  </si>
  <si>
    <t>napájecí napětí 400V</t>
  </si>
  <si>
    <t>uzavírací klapky na čerstvém a odváděném vzduchu</t>
  </si>
  <si>
    <t>rekuperační výměník s účinností 81%</t>
  </si>
  <si>
    <t>Vodní ohřívač 80/60°C, Q=9,6kW, dp=3,7kPa</t>
  </si>
  <si>
    <t>Filtrace M5</t>
  </si>
  <si>
    <t>4401</t>
  </si>
  <si>
    <t>Venkovní kondenzační jednotka miniVRV systému - invertorová</t>
  </si>
  <si>
    <t>Qch=33,5kW, Qt=37,5kW, P= 10,2kW/400V, R410A</t>
  </si>
  <si>
    <t>V001</t>
  </si>
  <si>
    <t>Náklady na dopravu</t>
  </si>
  <si>
    <t>kompl</t>
  </si>
  <si>
    <t>POL1_</t>
  </si>
  <si>
    <t>SUM</t>
  </si>
  <si>
    <t>END</t>
  </si>
  <si>
    <t>MR2</t>
  </si>
  <si>
    <t>Oceloplechový rozvaděč skříňový, vč. vnitřní výzbroje a zapojení, 2000x12000x300 IP44/20, vš. soklu, 100mm</t>
  </si>
  <si>
    <t>Pol__1</t>
  </si>
  <si>
    <t>Chranic</t>
  </si>
  <si>
    <t>Pol__2</t>
  </si>
  <si>
    <t>Chranic FI/LS</t>
  </si>
  <si>
    <t>Pol__3</t>
  </si>
  <si>
    <t>Jistič instalační 10kA</t>
  </si>
  <si>
    <t>Pol__4</t>
  </si>
  <si>
    <t>Pol__5</t>
  </si>
  <si>
    <t>Pol__6</t>
  </si>
  <si>
    <t>Pol__7</t>
  </si>
  <si>
    <t>J001</t>
  </si>
  <si>
    <t>Jistič instalační 10 kA</t>
  </si>
  <si>
    <t xml:space="preserve">ks    </t>
  </si>
  <si>
    <t>Pol__8</t>
  </si>
  <si>
    <t>Pol__9</t>
  </si>
  <si>
    <t>Pol__10</t>
  </si>
  <si>
    <t>Jistic</t>
  </si>
  <si>
    <t>Pol__11</t>
  </si>
  <si>
    <t>Pripojovaci sada</t>
  </si>
  <si>
    <t>Pol__12</t>
  </si>
  <si>
    <t>Vypinaci spoust</t>
  </si>
  <si>
    <t>Pol__13</t>
  </si>
  <si>
    <t>Ovladac  22 mm  IP65</t>
  </si>
  <si>
    <t>Pol__14</t>
  </si>
  <si>
    <t>Pojistkovy odpinac</t>
  </si>
  <si>
    <t>Pol__15</t>
  </si>
  <si>
    <t>Pojistka</t>
  </si>
  <si>
    <t>Pol__16</t>
  </si>
  <si>
    <t>Svodič přepětí 2</t>
  </si>
  <si>
    <t>Pol__17</t>
  </si>
  <si>
    <t>Pripojnice fazova Cu</t>
  </si>
  <si>
    <t>Pol__18</t>
  </si>
  <si>
    <t>Pripojnice nulova Cu</t>
  </si>
  <si>
    <t>Pol__19</t>
  </si>
  <si>
    <t>Pripojeni skrine na PE</t>
  </si>
  <si>
    <t>Pol__20</t>
  </si>
  <si>
    <t>Rele impulsni  1P</t>
  </si>
  <si>
    <t>Pol__21</t>
  </si>
  <si>
    <t>Rozsireni kontaktu</t>
  </si>
  <si>
    <t>Pol__22</t>
  </si>
  <si>
    <t>Skrin rozvadec STA-NL 200x80x40  IP40</t>
  </si>
  <si>
    <t>Pol__23</t>
  </si>
  <si>
    <t>Bocni kryt IP40  200x40</t>
  </si>
  <si>
    <t>Pol__24</t>
  </si>
  <si>
    <t>Nosnik rostu 200</t>
  </si>
  <si>
    <t>sa</t>
  </si>
  <si>
    <t>Pol__25</t>
  </si>
  <si>
    <t>Montazni panel 200x80</t>
  </si>
  <si>
    <t>Pol__26</t>
  </si>
  <si>
    <t>Drzak montazniho panelu</t>
  </si>
  <si>
    <t>Pol__27</t>
  </si>
  <si>
    <t>Stykac  1P</t>
  </si>
  <si>
    <t>Pol__28</t>
  </si>
  <si>
    <t>Stykac  2P</t>
  </si>
  <si>
    <t>Pol__29</t>
  </si>
  <si>
    <t>Stykac  4P</t>
  </si>
  <si>
    <t>Pol__30</t>
  </si>
  <si>
    <t>Stykac</t>
  </si>
  <si>
    <t>Pol__31</t>
  </si>
  <si>
    <t>Pol__32</t>
  </si>
  <si>
    <t>Svorka radova</t>
  </si>
  <si>
    <t>Pol__33</t>
  </si>
  <si>
    <t>Pol__34</t>
  </si>
  <si>
    <t>Pol__35</t>
  </si>
  <si>
    <t>Pol__36</t>
  </si>
  <si>
    <t>Monitorovací relé</t>
  </si>
  <si>
    <t>Pol__37</t>
  </si>
  <si>
    <t>POL3_0</t>
  </si>
  <si>
    <t>Pol__38</t>
  </si>
  <si>
    <t>Komunikační modul</t>
  </si>
  <si>
    <t>SMX3000RMHV2UNC</t>
  </si>
  <si>
    <t>Smart-UPS X 3000VA (2700W) Rack 2U/Tower LCD, hl. 66,7 cm, se síť.kartou</t>
  </si>
  <si>
    <t>mtz_SMX3000RMHV2UNC</t>
  </si>
  <si>
    <t>APC Smart-UPS X 3000VA (2700W) Rack 2U/Tower LCD, hl. 66,7 cm, with network card</t>
  </si>
  <si>
    <t>40/4/003-G; Eaton</t>
  </si>
  <si>
    <t>10A/1N/003/C; Schneider</t>
  </si>
  <si>
    <t>1 P; 6A/B; LE</t>
  </si>
  <si>
    <t>1 P; 10A/C; LE</t>
  </si>
  <si>
    <t>1 P; 16A/C; LE</t>
  </si>
  <si>
    <t>3 P; 16A/B; LE</t>
  </si>
  <si>
    <t>3 P; 16A/C; LE</t>
  </si>
  <si>
    <t>3P; 50A/C; LE</t>
  </si>
  <si>
    <t>3P; 32A/C; LE</t>
  </si>
  <si>
    <t>3P; 63A/C; LE</t>
  </si>
  <si>
    <t>BC160N; 160-L; LE</t>
  </si>
  <si>
    <t>CS-BC-B021; LE</t>
  </si>
  <si>
    <t>CS-BC-X230; LE</t>
  </si>
  <si>
    <t>tlacitko 0-I; kont 1/0; Sch</t>
  </si>
  <si>
    <t>OPV 22/3; LE</t>
  </si>
  <si>
    <t>PV 22 gG; 100A; LE</t>
  </si>
  <si>
    <t>DEHNguard; M 275 TNS; DEHN</t>
  </si>
  <si>
    <t>160 A; Spa</t>
  </si>
  <si>
    <t>do 200A</t>
  </si>
  <si>
    <t>TE32A; 1/0; Mer</t>
  </si>
  <si>
    <t>ETL32A; 1/0; Mer</t>
  </si>
  <si>
    <t>Spa</t>
  </si>
  <si>
    <t>RSI20-10; 20A; LE</t>
  </si>
  <si>
    <t>RSI20-20; 20A; LE</t>
  </si>
  <si>
    <t>RSI25-31; 25A; LE</t>
  </si>
  <si>
    <t>C150; AC; EPM</t>
  </si>
  <si>
    <t>C 17; AC; EPM</t>
  </si>
  <si>
    <t>RSA; 2.5; BE</t>
  </si>
  <si>
    <t>RSA; 6; BE</t>
  </si>
  <si>
    <t>RSA; 10; BE</t>
  </si>
  <si>
    <t>RSA; 16; BE</t>
  </si>
  <si>
    <t>3F; ceag</t>
  </si>
  <si>
    <t>LP-Star-4-24 CG-S; 4 okruhy, baterie 24A; Ceag</t>
  </si>
  <si>
    <t>MOBDUS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</si>
</sst>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17" fillId="0" borderId="42" xfId="0" applyNumberFormat="1" applyFont="1" applyBorder="1" applyAlignment="1">
      <alignment horizontal="left" vertical="top" wrapText="1"/>
    </xf>
    <xf numFmtId="0" fontId="17" fillId="0" borderId="35" xfId="0" applyFont="1" applyBorder="1" applyAlignment="1">
      <alignment vertical="top"/>
    </xf>
    <xf numFmtId="49" fontId="17" fillId="0" borderId="35" xfId="0" applyNumberFormat="1" applyFont="1" applyBorder="1" applyAlignment="1">
      <alignment vertical="top"/>
    </xf>
    <xf numFmtId="4" fontId="17" fillId="0" borderId="35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35" xfId="0" applyNumberFormat="1" applyFont="1" applyBorder="1" applyAlignment="1">
      <alignment horizontal="left" vertical="top" wrapText="1"/>
    </xf>
    <xf numFmtId="0" fontId="18" fillId="0" borderId="35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Q5" sqref="Q5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3" t="s">
        <v>39</v>
      </c>
      <c r="B2" s="193"/>
      <c r="C2" s="193"/>
      <c r="D2" s="193"/>
      <c r="E2" s="193"/>
      <c r="F2" s="193"/>
      <c r="G2" s="193"/>
    </row>
  </sheetData>
  <sheetProtection password="E5D8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13" t="s">
        <v>41</v>
      </c>
      <c r="C1" s="214"/>
      <c r="D1" s="214"/>
      <c r="E1" s="214"/>
      <c r="F1" s="214"/>
      <c r="G1" s="214"/>
      <c r="H1" s="214"/>
      <c r="I1" s="214"/>
      <c r="J1" s="215"/>
    </row>
    <row r="2" spans="1:15" ht="36" customHeight="1" x14ac:dyDescent="0.2">
      <c r="A2" s="3"/>
      <c r="B2" s="77" t="s">
        <v>22</v>
      </c>
      <c r="C2" s="78"/>
      <c r="D2" s="79" t="s">
        <v>44</v>
      </c>
      <c r="E2" s="219" t="s">
        <v>45</v>
      </c>
      <c r="F2" s="220"/>
      <c r="G2" s="220"/>
      <c r="H2" s="220"/>
      <c r="I2" s="220"/>
      <c r="J2" s="221"/>
      <c r="O2" s="2"/>
    </row>
    <row r="3" spans="1:15" ht="27" hidden="1" customHeight="1" x14ac:dyDescent="0.2">
      <c r="A3" s="3"/>
      <c r="B3" s="80"/>
      <c r="C3" s="78"/>
      <c r="D3" s="81"/>
      <c r="E3" s="222"/>
      <c r="F3" s="223"/>
      <c r="G3" s="223"/>
      <c r="H3" s="223"/>
      <c r="I3" s="223"/>
      <c r="J3" s="224"/>
    </row>
    <row r="4" spans="1:15" ht="23.25" customHeight="1" x14ac:dyDescent="0.2">
      <c r="A4" s="3"/>
      <c r="B4" s="82"/>
      <c r="C4" s="83"/>
      <c r="D4" s="84"/>
      <c r="E4" s="209"/>
      <c r="F4" s="209"/>
      <c r="G4" s="209"/>
      <c r="H4" s="209"/>
      <c r="I4" s="209"/>
      <c r="J4" s="210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226"/>
      <c r="E11" s="226"/>
      <c r="F11" s="226"/>
      <c r="G11" s="226"/>
      <c r="H11" s="26" t="s">
        <v>40</v>
      </c>
      <c r="I11" s="86"/>
      <c r="J11" s="10"/>
    </row>
    <row r="12" spans="1:15" ht="15.75" customHeight="1" x14ac:dyDescent="0.2">
      <c r="A12" s="3"/>
      <c r="B12" s="39"/>
      <c r="C12" s="24"/>
      <c r="D12" s="208"/>
      <c r="E12" s="208"/>
      <c r="F12" s="208"/>
      <c r="G12" s="208"/>
      <c r="H12" s="26" t="s">
        <v>34</v>
      </c>
      <c r="I12" s="86"/>
      <c r="J12" s="10"/>
    </row>
    <row r="13" spans="1:15" ht="15.75" customHeight="1" x14ac:dyDescent="0.2">
      <c r="A13" s="3"/>
      <c r="B13" s="40"/>
      <c r="C13" s="25"/>
      <c r="D13" s="85"/>
      <c r="E13" s="211"/>
      <c r="F13" s="212"/>
      <c r="G13" s="212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225"/>
      <c r="F15" s="225"/>
      <c r="G15" s="227"/>
      <c r="H15" s="227"/>
      <c r="I15" s="227" t="s">
        <v>29</v>
      </c>
      <c r="J15" s="228"/>
    </row>
    <row r="16" spans="1:15" ht="23.25" customHeight="1" x14ac:dyDescent="0.2">
      <c r="A16" s="142" t="s">
        <v>24</v>
      </c>
      <c r="B16" s="55" t="s">
        <v>24</v>
      </c>
      <c r="C16" s="56"/>
      <c r="D16" s="57"/>
      <c r="E16" s="199"/>
      <c r="F16" s="200"/>
      <c r="G16" s="199"/>
      <c r="H16" s="200"/>
      <c r="I16" s="199">
        <f>SUMIF(F55:F61,A16,I55:I61)+SUMIF(F55:F61,"PSU",I55:I61)</f>
        <v>0</v>
      </c>
      <c r="J16" s="201"/>
    </row>
    <row r="17" spans="1:10" ht="23.25" customHeight="1" x14ac:dyDescent="0.2">
      <c r="A17" s="142" t="s">
        <v>25</v>
      </c>
      <c r="B17" s="55" t="s">
        <v>25</v>
      </c>
      <c r="C17" s="56"/>
      <c r="D17" s="57"/>
      <c r="E17" s="199"/>
      <c r="F17" s="200"/>
      <c r="G17" s="199"/>
      <c r="H17" s="200"/>
      <c r="I17" s="199">
        <f>SUMIF(F55:F61,A17,I55:I61)</f>
        <v>0</v>
      </c>
      <c r="J17" s="201"/>
    </row>
    <row r="18" spans="1:10" ht="23.25" customHeight="1" x14ac:dyDescent="0.2">
      <c r="A18" s="142" t="s">
        <v>26</v>
      </c>
      <c r="B18" s="55" t="s">
        <v>26</v>
      </c>
      <c r="C18" s="56"/>
      <c r="D18" s="57"/>
      <c r="E18" s="199"/>
      <c r="F18" s="200"/>
      <c r="G18" s="199"/>
      <c r="H18" s="200"/>
      <c r="I18" s="199">
        <f>SUMIF(F55:F61,A18,I55:I61)</f>
        <v>0</v>
      </c>
      <c r="J18" s="201"/>
    </row>
    <row r="19" spans="1:10" ht="23.25" customHeight="1" x14ac:dyDescent="0.2">
      <c r="A19" s="142" t="s">
        <v>72</v>
      </c>
      <c r="B19" s="55" t="s">
        <v>27</v>
      </c>
      <c r="C19" s="56"/>
      <c r="D19" s="57"/>
      <c r="E19" s="199"/>
      <c r="F19" s="200"/>
      <c r="G19" s="199"/>
      <c r="H19" s="200"/>
      <c r="I19" s="199">
        <f>SUMIF(F55:F61,A19,I55:I61)</f>
        <v>0</v>
      </c>
      <c r="J19" s="201"/>
    </row>
    <row r="20" spans="1:10" ht="23.25" customHeight="1" x14ac:dyDescent="0.2">
      <c r="A20" s="142" t="s">
        <v>73</v>
      </c>
      <c r="B20" s="55" t="s">
        <v>28</v>
      </c>
      <c r="C20" s="56"/>
      <c r="D20" s="57"/>
      <c r="E20" s="199"/>
      <c r="F20" s="200"/>
      <c r="G20" s="199"/>
      <c r="H20" s="200"/>
      <c r="I20" s="199">
        <f>SUMIF(F55:F61,A20,I55:I61)</f>
        <v>0</v>
      </c>
      <c r="J20" s="201"/>
    </row>
    <row r="21" spans="1:10" ht="23.25" customHeight="1" x14ac:dyDescent="0.2">
      <c r="A21" s="3"/>
      <c r="B21" s="72" t="s">
        <v>29</v>
      </c>
      <c r="C21" s="73"/>
      <c r="D21" s="74"/>
      <c r="E21" s="202"/>
      <c r="F21" s="229"/>
      <c r="G21" s="202"/>
      <c r="H21" s="229"/>
      <c r="I21" s="202">
        <f>SUM(I16:J20)</f>
        <v>0</v>
      </c>
      <c r="J21" s="203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197">
        <f>ZakladDPHSniVypocet</f>
        <v>0</v>
      </c>
      <c r="H23" s="198"/>
      <c r="I23" s="198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195">
        <f>I23*E23/100</f>
        <v>0</v>
      </c>
      <c r="H24" s="196"/>
      <c r="I24" s="196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197">
        <f>ZakladDPHZaklVypocet</f>
        <v>0</v>
      </c>
      <c r="H25" s="198"/>
      <c r="I25" s="198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216">
        <f>I25*E25/100</f>
        <v>0</v>
      </c>
      <c r="H26" s="217"/>
      <c r="I26" s="217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218">
        <f>CenaCelkemBezDPH-(ZakladDPHSni+ZakladDPHZakl)</f>
        <v>0</v>
      </c>
      <c r="H27" s="218"/>
      <c r="I27" s="218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19" t="s">
        <v>23</v>
      </c>
      <c r="C28" s="120"/>
      <c r="D28" s="120"/>
      <c r="E28" s="121"/>
      <c r="F28" s="122"/>
      <c r="G28" s="205">
        <f>IF(A28&gt;50, ROUNDUP(A27, 0), ROUNDDOWN(A27, 0))</f>
        <v>0</v>
      </c>
      <c r="H28" s="205"/>
      <c r="I28" s="205"/>
      <c r="J28" s="123" t="str">
        <f t="shared" si="0"/>
        <v>CZK</v>
      </c>
    </row>
    <row r="29" spans="1:10" ht="27.75" hidden="1" customHeight="1" thickBot="1" x14ac:dyDescent="0.25">
      <c r="A29" s="3"/>
      <c r="B29" s="119" t="s">
        <v>35</v>
      </c>
      <c r="C29" s="124"/>
      <c r="D29" s="124"/>
      <c r="E29" s="124"/>
      <c r="F29" s="124"/>
      <c r="G29" s="204">
        <f>ZakladDPHSni+DPHSni+ZakladDPHZakl+DPHZakl+Zaokrouhleni</f>
        <v>0</v>
      </c>
      <c r="H29" s="204"/>
      <c r="I29" s="204"/>
      <c r="J29" s="125" t="s">
        <v>58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44333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06" t="s">
        <v>43</v>
      </c>
      <c r="E34" s="207"/>
      <c r="F34" s="29"/>
      <c r="G34" s="206"/>
      <c r="H34" s="207"/>
      <c r="I34" s="207"/>
      <c r="J34" s="36"/>
    </row>
    <row r="35" spans="1:10" ht="12.75" customHeight="1" x14ac:dyDescent="0.2">
      <c r="A35" s="3"/>
      <c r="B35" s="3"/>
      <c r="C35" s="4"/>
      <c r="D35" s="194" t="s">
        <v>2</v>
      </c>
      <c r="E35" s="194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3"/>
    </row>
    <row r="38" spans="1:10" ht="25.5" customHeight="1" x14ac:dyDescent="0.2">
      <c r="A38" s="91" t="s">
        <v>37</v>
      </c>
      <c r="B38" s="95" t="s">
        <v>17</v>
      </c>
      <c r="C38" s="96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100" t="s">
        <v>1</v>
      </c>
      <c r="J38" s="101" t="s">
        <v>0</v>
      </c>
    </row>
    <row r="39" spans="1:10" ht="25.5" hidden="1" customHeight="1" x14ac:dyDescent="0.2">
      <c r="A39" s="91">
        <v>1</v>
      </c>
      <c r="B39" s="102" t="s">
        <v>46</v>
      </c>
      <c r="C39" s="230"/>
      <c r="D39" s="231"/>
      <c r="E39" s="231"/>
      <c r="F39" s="103">
        <f>'D.1.4.3 D.1.4.3 Pol'!AE23+'D.1.4.4.1 D.1.4.4.1.01 Pol'!AE11+'D.1.4.7 D.1.4.7 Pol'!AE89+'D.1.4.8 D.1.4.8.01 Pol'!AE13</f>
        <v>0</v>
      </c>
      <c r="G39" s="104">
        <f>'D.1.4.3 D.1.4.3 Pol'!AF23+'D.1.4.4.1 D.1.4.4.1.01 Pol'!AF11+'D.1.4.7 D.1.4.7 Pol'!AF89+'D.1.4.8 D.1.4.8.01 Pol'!AF13</f>
        <v>0</v>
      </c>
      <c r="H39" s="105"/>
      <c r="I39" s="106">
        <f t="shared" ref="I39:I47" si="1">F39+G39+H39</f>
        <v>0</v>
      </c>
      <c r="J39" s="107" t="str">
        <f t="shared" ref="J39:J47" si="2">IF(CenaCelkemVypocet=0,"",I39/CenaCelkemVypocet*100)</f>
        <v/>
      </c>
    </row>
    <row r="40" spans="1:10" ht="25.5" customHeight="1" x14ac:dyDescent="0.2">
      <c r="A40" s="91">
        <v>2</v>
      </c>
      <c r="B40" s="108" t="s">
        <v>47</v>
      </c>
      <c r="C40" s="232" t="s">
        <v>48</v>
      </c>
      <c r="D40" s="233"/>
      <c r="E40" s="233"/>
      <c r="F40" s="109">
        <f>'D.1.4.3 D.1.4.3 Pol'!AE23</f>
        <v>0</v>
      </c>
      <c r="G40" s="110">
        <f>'D.1.4.3 D.1.4.3 Pol'!AF23</f>
        <v>0</v>
      </c>
      <c r="H40" s="110"/>
      <c r="I40" s="111">
        <f t="shared" si="1"/>
        <v>0</v>
      </c>
      <c r="J40" s="112" t="str">
        <f t="shared" si="2"/>
        <v/>
      </c>
    </row>
    <row r="41" spans="1:10" ht="25.5" customHeight="1" x14ac:dyDescent="0.2">
      <c r="A41" s="91">
        <v>3</v>
      </c>
      <c r="B41" s="113" t="s">
        <v>47</v>
      </c>
      <c r="C41" s="230" t="s">
        <v>48</v>
      </c>
      <c r="D41" s="231"/>
      <c r="E41" s="231"/>
      <c r="F41" s="114">
        <f>'D.1.4.3 D.1.4.3 Pol'!AE23</f>
        <v>0</v>
      </c>
      <c r="G41" s="105">
        <f>'D.1.4.3 D.1.4.3 Pol'!AF23</f>
        <v>0</v>
      </c>
      <c r="H41" s="105"/>
      <c r="I41" s="106">
        <f t="shared" si="1"/>
        <v>0</v>
      </c>
      <c r="J41" s="107" t="str">
        <f t="shared" si="2"/>
        <v/>
      </c>
    </row>
    <row r="42" spans="1:10" ht="25.5" customHeight="1" x14ac:dyDescent="0.2">
      <c r="A42" s="91">
        <v>2</v>
      </c>
      <c r="B42" s="108" t="s">
        <v>49</v>
      </c>
      <c r="C42" s="232" t="s">
        <v>50</v>
      </c>
      <c r="D42" s="233"/>
      <c r="E42" s="233"/>
      <c r="F42" s="109">
        <f>'D.1.4.4.1 D.1.4.4.1.01 Pol'!AE11</f>
        <v>0</v>
      </c>
      <c r="G42" s="110">
        <f>'D.1.4.4.1 D.1.4.4.1.01 Pol'!AF11</f>
        <v>0</v>
      </c>
      <c r="H42" s="110"/>
      <c r="I42" s="111">
        <f t="shared" si="1"/>
        <v>0</v>
      </c>
      <c r="J42" s="112" t="str">
        <f t="shared" si="2"/>
        <v/>
      </c>
    </row>
    <row r="43" spans="1:10" ht="25.5" customHeight="1" x14ac:dyDescent="0.2">
      <c r="A43" s="91">
        <v>3</v>
      </c>
      <c r="B43" s="113" t="s">
        <v>51</v>
      </c>
      <c r="C43" s="230" t="s">
        <v>50</v>
      </c>
      <c r="D43" s="231"/>
      <c r="E43" s="231"/>
      <c r="F43" s="114">
        <f>'D.1.4.4.1 D.1.4.4.1.01 Pol'!AE11</f>
        <v>0</v>
      </c>
      <c r="G43" s="105">
        <f>'D.1.4.4.1 D.1.4.4.1.01 Pol'!AF11</f>
        <v>0</v>
      </c>
      <c r="H43" s="105"/>
      <c r="I43" s="106">
        <f t="shared" si="1"/>
        <v>0</v>
      </c>
      <c r="J43" s="107" t="str">
        <f t="shared" si="2"/>
        <v/>
      </c>
    </row>
    <row r="44" spans="1:10" ht="25.5" customHeight="1" x14ac:dyDescent="0.2">
      <c r="A44" s="91">
        <v>2</v>
      </c>
      <c r="B44" s="108" t="s">
        <v>52</v>
      </c>
      <c r="C44" s="232" t="s">
        <v>53</v>
      </c>
      <c r="D44" s="233"/>
      <c r="E44" s="233"/>
      <c r="F44" s="109">
        <f>'D.1.4.7 D.1.4.7 Pol'!AE89</f>
        <v>0</v>
      </c>
      <c r="G44" s="110">
        <f>'D.1.4.7 D.1.4.7 Pol'!AF89</f>
        <v>0</v>
      </c>
      <c r="H44" s="110"/>
      <c r="I44" s="111">
        <f t="shared" si="1"/>
        <v>0</v>
      </c>
      <c r="J44" s="112" t="str">
        <f t="shared" si="2"/>
        <v/>
      </c>
    </row>
    <row r="45" spans="1:10" ht="25.5" customHeight="1" x14ac:dyDescent="0.2">
      <c r="A45" s="91">
        <v>3</v>
      </c>
      <c r="B45" s="113" t="s">
        <v>52</v>
      </c>
      <c r="C45" s="230" t="s">
        <v>53</v>
      </c>
      <c r="D45" s="231"/>
      <c r="E45" s="231"/>
      <c r="F45" s="114">
        <f>'D.1.4.7 D.1.4.7 Pol'!AE89</f>
        <v>0</v>
      </c>
      <c r="G45" s="105">
        <f>'D.1.4.7 D.1.4.7 Pol'!AF89</f>
        <v>0</v>
      </c>
      <c r="H45" s="105"/>
      <c r="I45" s="106">
        <f t="shared" si="1"/>
        <v>0</v>
      </c>
      <c r="J45" s="107" t="str">
        <f t="shared" si="2"/>
        <v/>
      </c>
    </row>
    <row r="46" spans="1:10" ht="25.5" customHeight="1" x14ac:dyDescent="0.2">
      <c r="A46" s="91">
        <v>2</v>
      </c>
      <c r="B46" s="108" t="s">
        <v>54</v>
      </c>
      <c r="C46" s="232" t="s">
        <v>55</v>
      </c>
      <c r="D46" s="233"/>
      <c r="E46" s="233"/>
      <c r="F46" s="109">
        <f>'D.1.4.8 D.1.4.8.01 Pol'!AE13</f>
        <v>0</v>
      </c>
      <c r="G46" s="110">
        <f>'D.1.4.8 D.1.4.8.01 Pol'!AF13</f>
        <v>0</v>
      </c>
      <c r="H46" s="110"/>
      <c r="I46" s="111">
        <f t="shared" si="1"/>
        <v>0</v>
      </c>
      <c r="J46" s="112" t="str">
        <f t="shared" si="2"/>
        <v/>
      </c>
    </row>
    <row r="47" spans="1:10" ht="25.5" customHeight="1" x14ac:dyDescent="0.2">
      <c r="A47" s="91">
        <v>3</v>
      </c>
      <c r="B47" s="113" t="s">
        <v>56</v>
      </c>
      <c r="C47" s="230" t="s">
        <v>55</v>
      </c>
      <c r="D47" s="231"/>
      <c r="E47" s="231"/>
      <c r="F47" s="114">
        <f>'D.1.4.8 D.1.4.8.01 Pol'!AE13</f>
        <v>0</v>
      </c>
      <c r="G47" s="105">
        <f>'D.1.4.8 D.1.4.8.01 Pol'!AF13</f>
        <v>0</v>
      </c>
      <c r="H47" s="105"/>
      <c r="I47" s="106">
        <f t="shared" si="1"/>
        <v>0</v>
      </c>
      <c r="J47" s="107" t="str">
        <f t="shared" si="2"/>
        <v/>
      </c>
    </row>
    <row r="48" spans="1:10" ht="25.5" customHeight="1" x14ac:dyDescent="0.2">
      <c r="A48" s="91"/>
      <c r="B48" s="234" t="s">
        <v>57</v>
      </c>
      <c r="C48" s="235"/>
      <c r="D48" s="235"/>
      <c r="E48" s="235"/>
      <c r="F48" s="115">
        <f>SUMIF(A39:A47,"=1",F39:F47)</f>
        <v>0</v>
      </c>
      <c r="G48" s="116">
        <f>SUMIF(A39:A47,"=1",G39:G47)</f>
        <v>0</v>
      </c>
      <c r="H48" s="116">
        <f>SUMIF(A39:A47,"=1",H39:H47)</f>
        <v>0</v>
      </c>
      <c r="I48" s="117">
        <f>SUMIF(A39:A47,"=1",I39:I47)</f>
        <v>0</v>
      </c>
      <c r="J48" s="118">
        <f>SUMIF(A39:A47,"=1",J39:J47)</f>
        <v>0</v>
      </c>
    </row>
    <row r="52" spans="1:10" ht="15.75" x14ac:dyDescent="0.25">
      <c r="B52" s="126" t="s">
        <v>59</v>
      </c>
    </row>
    <row r="54" spans="1:10" ht="25.5" customHeight="1" x14ac:dyDescent="0.2">
      <c r="A54" s="127"/>
      <c r="B54" s="130" t="s">
        <v>17</v>
      </c>
      <c r="C54" s="130" t="s">
        <v>5</v>
      </c>
      <c r="D54" s="131"/>
      <c r="E54" s="131"/>
      <c r="F54" s="132" t="s">
        <v>60</v>
      </c>
      <c r="G54" s="132"/>
      <c r="H54" s="132"/>
      <c r="I54" s="132" t="s">
        <v>29</v>
      </c>
      <c r="J54" s="132" t="s">
        <v>0</v>
      </c>
    </row>
    <row r="55" spans="1:10" ht="25.5" customHeight="1" x14ac:dyDescent="0.2">
      <c r="A55" s="128"/>
      <c r="B55" s="133" t="s">
        <v>61</v>
      </c>
      <c r="C55" s="236" t="s">
        <v>62</v>
      </c>
      <c r="D55" s="237"/>
      <c r="E55" s="237"/>
      <c r="F55" s="138" t="s">
        <v>24</v>
      </c>
      <c r="G55" s="139"/>
      <c r="H55" s="139"/>
      <c r="I55" s="139">
        <f>'D.1.4.3 D.1.4.3 Pol'!G8</f>
        <v>0</v>
      </c>
      <c r="J55" s="136" t="str">
        <f>IF(I62=0,"",I55/I62*100)</f>
        <v/>
      </c>
    </row>
    <row r="56" spans="1:10" ht="25.5" customHeight="1" x14ac:dyDescent="0.2">
      <c r="A56" s="128"/>
      <c r="B56" s="133" t="s">
        <v>63</v>
      </c>
      <c r="C56" s="236" t="s">
        <v>64</v>
      </c>
      <c r="D56" s="237"/>
      <c r="E56" s="237"/>
      <c r="F56" s="138" t="s">
        <v>24</v>
      </c>
      <c r="G56" s="139"/>
      <c r="H56" s="139"/>
      <c r="I56" s="139">
        <f>'D.1.4.7 D.1.4.7 Pol'!G83</f>
        <v>0</v>
      </c>
      <c r="J56" s="136" t="str">
        <f>IF(I62=0,"",I56/I62*100)</f>
        <v/>
      </c>
    </row>
    <row r="57" spans="1:10" ht="25.5" customHeight="1" x14ac:dyDescent="0.2">
      <c r="A57" s="128"/>
      <c r="B57" s="133" t="s">
        <v>63</v>
      </c>
      <c r="C57" s="236" t="s">
        <v>65</v>
      </c>
      <c r="D57" s="237"/>
      <c r="E57" s="237"/>
      <c r="F57" s="138" t="s">
        <v>24</v>
      </c>
      <c r="G57" s="139"/>
      <c r="H57" s="139"/>
      <c r="I57" s="139">
        <f>'D.1.4.3 D.1.4.3 Pol'!G17</f>
        <v>0</v>
      </c>
      <c r="J57" s="136" t="str">
        <f>IF(I62=0,"",I57/I62*100)</f>
        <v/>
      </c>
    </row>
    <row r="58" spans="1:10" ht="25.5" customHeight="1" x14ac:dyDescent="0.2">
      <c r="A58" s="128"/>
      <c r="B58" s="133" t="s">
        <v>66</v>
      </c>
      <c r="C58" s="236" t="s">
        <v>67</v>
      </c>
      <c r="D58" s="237"/>
      <c r="E58" s="237"/>
      <c r="F58" s="138" t="s">
        <v>24</v>
      </c>
      <c r="G58" s="139"/>
      <c r="H58" s="139"/>
      <c r="I58" s="139">
        <f>'D.1.4.7 D.1.4.7 Pol'!G8</f>
        <v>0</v>
      </c>
      <c r="J58" s="136" t="str">
        <f>IF(I62=0,"",I58/I62*100)</f>
        <v/>
      </c>
    </row>
    <row r="59" spans="1:10" ht="25.5" customHeight="1" x14ac:dyDescent="0.2">
      <c r="A59" s="128"/>
      <c r="B59" s="133" t="s">
        <v>68</v>
      </c>
      <c r="C59" s="236" t="s">
        <v>69</v>
      </c>
      <c r="D59" s="237"/>
      <c r="E59" s="237"/>
      <c r="F59" s="138" t="s">
        <v>24</v>
      </c>
      <c r="G59" s="139"/>
      <c r="H59" s="139"/>
      <c r="I59" s="139">
        <f>'D.1.4.4.1 D.1.4.4.1.01 Pol'!G8+'D.1.4.8 D.1.4.8.01 Pol'!G8</f>
        <v>0</v>
      </c>
      <c r="J59" s="136" t="str">
        <f>IF(I62=0,"",I59/I62*100)</f>
        <v/>
      </c>
    </row>
    <row r="60" spans="1:10" ht="25.5" customHeight="1" x14ac:dyDescent="0.2">
      <c r="A60" s="128"/>
      <c r="B60" s="133" t="s">
        <v>70</v>
      </c>
      <c r="C60" s="236" t="s">
        <v>71</v>
      </c>
      <c r="D60" s="237"/>
      <c r="E60" s="237"/>
      <c r="F60" s="138" t="s">
        <v>24</v>
      </c>
      <c r="G60" s="139"/>
      <c r="H60" s="139"/>
      <c r="I60" s="139">
        <f>'D.1.4.8 D.1.4.8.01 Pol'!G10</f>
        <v>0</v>
      </c>
      <c r="J60" s="136" t="str">
        <f>IF(I62=0,"",I60/I62*100)</f>
        <v/>
      </c>
    </row>
    <row r="61" spans="1:10" ht="25.5" customHeight="1" x14ac:dyDescent="0.2">
      <c r="A61" s="128"/>
      <c r="B61" s="133" t="s">
        <v>72</v>
      </c>
      <c r="C61" s="236" t="s">
        <v>27</v>
      </c>
      <c r="D61" s="237"/>
      <c r="E61" s="237"/>
      <c r="F61" s="138" t="s">
        <v>72</v>
      </c>
      <c r="G61" s="139"/>
      <c r="H61" s="139"/>
      <c r="I61" s="139">
        <f>'D.1.4.3 D.1.4.3 Pol'!G20</f>
        <v>0</v>
      </c>
      <c r="J61" s="136" t="str">
        <f>IF(I62=0,"",I61/I62*100)</f>
        <v/>
      </c>
    </row>
    <row r="62" spans="1:10" ht="25.5" customHeight="1" x14ac:dyDescent="0.2">
      <c r="A62" s="129"/>
      <c r="B62" s="134" t="s">
        <v>1</v>
      </c>
      <c r="C62" s="134"/>
      <c r="D62" s="135"/>
      <c r="E62" s="135"/>
      <c r="F62" s="140"/>
      <c r="G62" s="141"/>
      <c r="H62" s="141"/>
      <c r="I62" s="141">
        <f>SUM(I55:I61)</f>
        <v>0</v>
      </c>
      <c r="J62" s="137">
        <f>SUM(J55:J61)</f>
        <v>0</v>
      </c>
    </row>
    <row r="63" spans="1:10" x14ac:dyDescent="0.2">
      <c r="F63" s="89"/>
      <c r="G63" s="88"/>
      <c r="H63" s="89"/>
      <c r="I63" s="88"/>
      <c r="J63" s="90"/>
    </row>
    <row r="64" spans="1:10" x14ac:dyDescent="0.2">
      <c r="F64" s="89"/>
      <c r="G64" s="88"/>
      <c r="H64" s="89"/>
      <c r="I64" s="88"/>
      <c r="J64" s="90"/>
    </row>
    <row r="65" spans="6:10" x14ac:dyDescent="0.2">
      <c r="F65" s="89"/>
      <c r="G65" s="88"/>
      <c r="H65" s="89"/>
      <c r="I65" s="88"/>
      <c r="J65" s="90"/>
    </row>
  </sheetData>
  <sheetProtection password="E5D8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60:E60"/>
    <mergeCell ref="C61:E61"/>
    <mergeCell ref="C55:E55"/>
    <mergeCell ref="C56:E56"/>
    <mergeCell ref="C57:E57"/>
    <mergeCell ref="C58:E58"/>
    <mergeCell ref="C59:E59"/>
    <mergeCell ref="C44:E44"/>
    <mergeCell ref="C45:E45"/>
    <mergeCell ref="C46:E46"/>
    <mergeCell ref="C47:E47"/>
    <mergeCell ref="B48:E48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6" t="s">
        <v>7</v>
      </c>
      <c r="B2" s="75"/>
      <c r="C2" s="240"/>
      <c r="D2" s="240"/>
      <c r="E2" s="240"/>
      <c r="F2" s="240"/>
      <c r="G2" s="241"/>
    </row>
    <row r="3" spans="1:7" ht="24.95" customHeight="1" x14ac:dyDescent="0.2">
      <c r="A3" s="76" t="s">
        <v>8</v>
      </c>
      <c r="B3" s="75"/>
      <c r="C3" s="240"/>
      <c r="D3" s="240"/>
      <c r="E3" s="240"/>
      <c r="F3" s="240"/>
      <c r="G3" s="241"/>
    </row>
    <row r="4" spans="1:7" ht="24.95" customHeight="1" x14ac:dyDescent="0.2">
      <c r="A4" s="76" t="s">
        <v>9</v>
      </c>
      <c r="B4" s="75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sheetProtection password="E5D8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42578125" style="87" customWidth="1"/>
    <col min="3" max="3" width="63.140625" style="87" customWidth="1"/>
    <col min="4" max="4" width="4.85546875" customWidth="1"/>
    <col min="5" max="5" width="10.42578125" customWidth="1"/>
    <col min="6" max="6" width="9.85546875" customWidth="1"/>
    <col min="7" max="7" width="12.570312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4" t="s">
        <v>74</v>
      </c>
      <c r="B1" s="244"/>
      <c r="C1" s="244"/>
      <c r="D1" s="244"/>
      <c r="E1" s="244"/>
      <c r="F1" s="244"/>
      <c r="G1" s="244"/>
      <c r="AG1" t="s">
        <v>75</v>
      </c>
    </row>
    <row r="2" spans="1:60" ht="24.95" customHeight="1" x14ac:dyDescent="0.2">
      <c r="A2" s="144" t="s">
        <v>7</v>
      </c>
      <c r="B2" s="75" t="s">
        <v>44</v>
      </c>
      <c r="C2" s="245" t="s">
        <v>45</v>
      </c>
      <c r="D2" s="246"/>
      <c r="E2" s="246"/>
      <c r="F2" s="246"/>
      <c r="G2" s="247"/>
      <c r="AG2" t="s">
        <v>76</v>
      </c>
    </row>
    <row r="3" spans="1:60" ht="24.95" customHeight="1" x14ac:dyDescent="0.2">
      <c r="A3" s="144" t="s">
        <v>8</v>
      </c>
      <c r="B3" s="75" t="s">
        <v>47</v>
      </c>
      <c r="C3" s="245" t="s">
        <v>48</v>
      </c>
      <c r="D3" s="246"/>
      <c r="E3" s="246"/>
      <c r="F3" s="246"/>
      <c r="G3" s="247"/>
      <c r="AC3" s="87" t="s">
        <v>76</v>
      </c>
      <c r="AG3" t="s">
        <v>77</v>
      </c>
    </row>
    <row r="4" spans="1:60" ht="24.95" customHeight="1" x14ac:dyDescent="0.2">
      <c r="A4" s="145" t="s">
        <v>9</v>
      </c>
      <c r="B4" s="146" t="s">
        <v>47</v>
      </c>
      <c r="C4" s="248" t="s">
        <v>48</v>
      </c>
      <c r="D4" s="249"/>
      <c r="E4" s="249"/>
      <c r="F4" s="249"/>
      <c r="G4" s="250"/>
      <c r="AG4" t="s">
        <v>78</v>
      </c>
    </row>
    <row r="5" spans="1:60" x14ac:dyDescent="0.2">
      <c r="D5" s="143"/>
    </row>
    <row r="6" spans="1:60" ht="38.25" x14ac:dyDescent="0.2">
      <c r="A6" s="148" t="s">
        <v>79</v>
      </c>
      <c r="B6" s="150" t="s">
        <v>80</v>
      </c>
      <c r="C6" s="150" t="s">
        <v>81</v>
      </c>
      <c r="D6" s="149" t="s">
        <v>82</v>
      </c>
      <c r="E6" s="148" t="s">
        <v>83</v>
      </c>
      <c r="F6" s="147" t="s">
        <v>84</v>
      </c>
      <c r="G6" s="148" t="s">
        <v>29</v>
      </c>
      <c r="H6" s="151" t="s">
        <v>30</v>
      </c>
      <c r="I6" s="151" t="s">
        <v>85</v>
      </c>
      <c r="J6" s="151" t="s">
        <v>31</v>
      </c>
      <c r="K6" s="151" t="s">
        <v>86</v>
      </c>
      <c r="L6" s="151" t="s">
        <v>87</v>
      </c>
      <c r="M6" s="151" t="s">
        <v>88</v>
      </c>
      <c r="N6" s="151" t="s">
        <v>89</v>
      </c>
      <c r="O6" s="151" t="s">
        <v>90</v>
      </c>
      <c r="P6" s="151" t="s">
        <v>91</v>
      </c>
      <c r="Q6" s="151" t="s">
        <v>92</v>
      </c>
      <c r="R6" s="151" t="s">
        <v>93</v>
      </c>
      <c r="S6" s="151" t="s">
        <v>94</v>
      </c>
      <c r="T6" s="151" t="s">
        <v>95</v>
      </c>
      <c r="U6" s="151" t="s">
        <v>96</v>
      </c>
      <c r="V6" s="151" t="s">
        <v>97</v>
      </c>
      <c r="W6" s="151" t="s">
        <v>98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3" t="s">
        <v>99</v>
      </c>
      <c r="B8" s="164" t="s">
        <v>61</v>
      </c>
      <c r="C8" s="177" t="s">
        <v>62</v>
      </c>
      <c r="D8" s="165"/>
      <c r="E8" s="166"/>
      <c r="F8" s="167"/>
      <c r="G8" s="167">
        <f>SUMIF(AG9:AG16,"&lt;&gt;NOR",G9:G16)</f>
        <v>0</v>
      </c>
      <c r="H8" s="167"/>
      <c r="I8" s="167">
        <f>SUM(I9:I16)</f>
        <v>0</v>
      </c>
      <c r="J8" s="167"/>
      <c r="K8" s="167">
        <f>SUM(K9:K16)</f>
        <v>0</v>
      </c>
      <c r="L8" s="167"/>
      <c r="M8" s="167">
        <f>SUM(M9:M16)</f>
        <v>0</v>
      </c>
      <c r="N8" s="167"/>
      <c r="O8" s="167">
        <f>SUM(O9:O16)</f>
        <v>0</v>
      </c>
      <c r="P8" s="167"/>
      <c r="Q8" s="167">
        <f>SUM(Q9:Q16)</f>
        <v>0</v>
      </c>
      <c r="R8" s="167"/>
      <c r="S8" s="167"/>
      <c r="T8" s="168"/>
      <c r="U8" s="162"/>
      <c r="V8" s="162">
        <f>SUM(V9:V16)</f>
        <v>0</v>
      </c>
      <c r="W8" s="162"/>
      <c r="AG8" t="s">
        <v>100</v>
      </c>
    </row>
    <row r="9" spans="1:60" ht="22.5" outlineLevel="1" x14ac:dyDescent="0.2">
      <c r="A9" s="169">
        <v>1</v>
      </c>
      <c r="B9" s="170" t="s">
        <v>101</v>
      </c>
      <c r="C9" s="178" t="s">
        <v>102</v>
      </c>
      <c r="D9" s="171" t="s">
        <v>103</v>
      </c>
      <c r="E9" s="172">
        <v>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/>
      <c r="S9" s="174" t="s">
        <v>104</v>
      </c>
      <c r="T9" s="175" t="s">
        <v>105</v>
      </c>
      <c r="U9" s="161">
        <v>0</v>
      </c>
      <c r="V9" s="161">
        <f>ROUND(E9*U9,2)</f>
        <v>0</v>
      </c>
      <c r="W9" s="161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106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9"/>
      <c r="B10" s="160"/>
      <c r="C10" s="242" t="s">
        <v>107</v>
      </c>
      <c r="D10" s="243"/>
      <c r="E10" s="243"/>
      <c r="F10" s="243"/>
      <c r="G10" s="243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108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9"/>
      <c r="B11" s="160"/>
      <c r="C11" s="251" t="s">
        <v>109</v>
      </c>
      <c r="D11" s="252"/>
      <c r="E11" s="252"/>
      <c r="F11" s="252"/>
      <c r="G11" s="252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108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9"/>
      <c r="B12" s="160"/>
      <c r="C12" s="251" t="s">
        <v>110</v>
      </c>
      <c r="D12" s="252"/>
      <c r="E12" s="252"/>
      <c r="F12" s="252"/>
      <c r="G12" s="252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108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59"/>
      <c r="B13" s="160"/>
      <c r="C13" s="251" t="s">
        <v>111</v>
      </c>
      <c r="D13" s="252"/>
      <c r="E13" s="252"/>
      <c r="F13" s="252"/>
      <c r="G13" s="252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108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9"/>
      <c r="B14" s="160"/>
      <c r="C14" s="251" t="s">
        <v>112</v>
      </c>
      <c r="D14" s="252"/>
      <c r="E14" s="252"/>
      <c r="F14" s="252"/>
      <c r="G14" s="252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108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59"/>
      <c r="B15" s="160"/>
      <c r="C15" s="251" t="s">
        <v>113</v>
      </c>
      <c r="D15" s="252"/>
      <c r="E15" s="252"/>
      <c r="F15" s="252"/>
      <c r="G15" s="252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108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9"/>
      <c r="B16" s="160"/>
      <c r="C16" s="251" t="s">
        <v>114</v>
      </c>
      <c r="D16" s="252"/>
      <c r="E16" s="252"/>
      <c r="F16" s="252"/>
      <c r="G16" s="252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108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x14ac:dyDescent="0.2">
      <c r="A17" s="163" t="s">
        <v>99</v>
      </c>
      <c r="B17" s="164" t="s">
        <v>63</v>
      </c>
      <c r="C17" s="177" t="s">
        <v>65</v>
      </c>
      <c r="D17" s="165"/>
      <c r="E17" s="166"/>
      <c r="F17" s="167"/>
      <c r="G17" s="167">
        <f>SUMIF(AG18:AG19,"&lt;&gt;NOR",G18:G19)</f>
        <v>0</v>
      </c>
      <c r="H17" s="167"/>
      <c r="I17" s="167">
        <f>SUM(I18:I19)</f>
        <v>0</v>
      </c>
      <c r="J17" s="167"/>
      <c r="K17" s="167">
        <f>SUM(K18:K19)</f>
        <v>0</v>
      </c>
      <c r="L17" s="167"/>
      <c r="M17" s="167">
        <f>SUM(M18:M19)</f>
        <v>0</v>
      </c>
      <c r="N17" s="167"/>
      <c r="O17" s="167">
        <f>SUM(O18:O19)</f>
        <v>0</v>
      </c>
      <c r="P17" s="167"/>
      <c r="Q17" s="167">
        <f>SUM(Q18:Q19)</f>
        <v>0</v>
      </c>
      <c r="R17" s="167"/>
      <c r="S17" s="167"/>
      <c r="T17" s="168"/>
      <c r="U17" s="162"/>
      <c r="V17" s="162">
        <f>SUM(V18:V19)</f>
        <v>0</v>
      </c>
      <c r="W17" s="162"/>
      <c r="AG17" t="s">
        <v>100</v>
      </c>
    </row>
    <row r="18" spans="1:60" outlineLevel="1" x14ac:dyDescent="0.2">
      <c r="A18" s="169">
        <v>2</v>
      </c>
      <c r="B18" s="170" t="s">
        <v>115</v>
      </c>
      <c r="C18" s="178" t="s">
        <v>116</v>
      </c>
      <c r="D18" s="171" t="s">
        <v>103</v>
      </c>
      <c r="E18" s="172">
        <v>1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74">
        <v>0</v>
      </c>
      <c r="O18" s="174">
        <f>ROUND(E18*N18,2)</f>
        <v>0</v>
      </c>
      <c r="P18" s="174">
        <v>0</v>
      </c>
      <c r="Q18" s="174">
        <f>ROUND(E18*P18,2)</f>
        <v>0</v>
      </c>
      <c r="R18" s="174"/>
      <c r="S18" s="174" t="s">
        <v>104</v>
      </c>
      <c r="T18" s="175" t="s">
        <v>105</v>
      </c>
      <c r="U18" s="161">
        <v>0</v>
      </c>
      <c r="V18" s="161">
        <f>ROUND(E18*U18,2)</f>
        <v>0</v>
      </c>
      <c r="W18" s="161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106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59"/>
      <c r="B19" s="160"/>
      <c r="C19" s="242" t="s">
        <v>117</v>
      </c>
      <c r="D19" s="243"/>
      <c r="E19" s="243"/>
      <c r="F19" s="243"/>
      <c r="G19" s="243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2"/>
      <c r="Y19" s="152"/>
      <c r="Z19" s="152"/>
      <c r="AA19" s="152"/>
      <c r="AB19" s="152"/>
      <c r="AC19" s="152"/>
      <c r="AD19" s="152"/>
      <c r="AE19" s="152"/>
      <c r="AF19" s="152"/>
      <c r="AG19" s="152" t="s">
        <v>108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x14ac:dyDescent="0.2">
      <c r="A20" s="163" t="s">
        <v>99</v>
      </c>
      <c r="B20" s="164" t="s">
        <v>72</v>
      </c>
      <c r="C20" s="177" t="s">
        <v>27</v>
      </c>
      <c r="D20" s="165"/>
      <c r="E20" s="166"/>
      <c r="F20" s="167"/>
      <c r="G20" s="167">
        <f>SUMIF(AG21:AG21,"&lt;&gt;NOR",G21:G21)</f>
        <v>0</v>
      </c>
      <c r="H20" s="167"/>
      <c r="I20" s="167">
        <f>SUM(I21:I21)</f>
        <v>0</v>
      </c>
      <c r="J20" s="167"/>
      <c r="K20" s="167">
        <f>SUM(K21:K21)</f>
        <v>0</v>
      </c>
      <c r="L20" s="167"/>
      <c r="M20" s="167">
        <f>SUM(M21:M21)</f>
        <v>0</v>
      </c>
      <c r="N20" s="167"/>
      <c r="O20" s="167">
        <f>SUM(O21:O21)</f>
        <v>0</v>
      </c>
      <c r="P20" s="167"/>
      <c r="Q20" s="167">
        <f>SUM(Q21:Q21)</f>
        <v>0</v>
      </c>
      <c r="R20" s="167"/>
      <c r="S20" s="167"/>
      <c r="T20" s="168"/>
      <c r="U20" s="162"/>
      <c r="V20" s="162">
        <f>SUM(V21:V21)</f>
        <v>0</v>
      </c>
      <c r="W20" s="162"/>
      <c r="AG20" t="s">
        <v>100</v>
      </c>
    </row>
    <row r="21" spans="1:60" outlineLevel="1" x14ac:dyDescent="0.2">
      <c r="A21" s="169">
        <v>3</v>
      </c>
      <c r="B21" s="170" t="s">
        <v>118</v>
      </c>
      <c r="C21" s="178" t="s">
        <v>119</v>
      </c>
      <c r="D21" s="171" t="s">
        <v>120</v>
      </c>
      <c r="E21" s="172">
        <v>1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74">
        <v>0</v>
      </c>
      <c r="O21" s="174">
        <f>ROUND(E21*N21,2)</f>
        <v>0</v>
      </c>
      <c r="P21" s="174">
        <v>0</v>
      </c>
      <c r="Q21" s="174">
        <f>ROUND(E21*P21,2)</f>
        <v>0</v>
      </c>
      <c r="R21" s="174"/>
      <c r="S21" s="174" t="s">
        <v>104</v>
      </c>
      <c r="T21" s="175" t="s">
        <v>105</v>
      </c>
      <c r="U21" s="161">
        <v>0</v>
      </c>
      <c r="V21" s="161">
        <f>ROUND(E21*U21,2)</f>
        <v>0</v>
      </c>
      <c r="W21" s="161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121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x14ac:dyDescent="0.2">
      <c r="A22" s="5"/>
      <c r="B22" s="6"/>
      <c r="C22" s="179"/>
      <c r="D22" s="8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AE22">
        <v>15</v>
      </c>
      <c r="AF22">
        <v>21</v>
      </c>
    </row>
    <row r="23" spans="1:60" x14ac:dyDescent="0.2">
      <c r="A23" s="155"/>
      <c r="B23" s="156" t="s">
        <v>29</v>
      </c>
      <c r="C23" s="180"/>
      <c r="D23" s="157"/>
      <c r="E23" s="158"/>
      <c r="F23" s="158"/>
      <c r="G23" s="176">
        <f>G8+G17+G20</f>
        <v>0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AE23">
        <f>SUMIF(L7:L21,AE22,G7:G21)</f>
        <v>0</v>
      </c>
      <c r="AF23">
        <f>SUMIF(L7:L21,AF22,G7:G21)</f>
        <v>0</v>
      </c>
      <c r="AG23" t="s">
        <v>122</v>
      </c>
    </row>
    <row r="24" spans="1:60" x14ac:dyDescent="0.2">
      <c r="C24" s="181"/>
      <c r="D24" s="143"/>
      <c r="AG24" t="s">
        <v>123</v>
      </c>
    </row>
    <row r="25" spans="1:60" x14ac:dyDescent="0.2">
      <c r="D25" s="143"/>
    </row>
    <row r="26" spans="1:60" x14ac:dyDescent="0.2">
      <c r="D26" s="143"/>
    </row>
    <row r="27" spans="1:60" x14ac:dyDescent="0.2">
      <c r="D27" s="143"/>
    </row>
    <row r="28" spans="1:60" x14ac:dyDescent="0.2">
      <c r="D28" s="143"/>
    </row>
    <row r="29" spans="1:60" x14ac:dyDescent="0.2">
      <c r="D29" s="143"/>
    </row>
    <row r="30" spans="1:60" x14ac:dyDescent="0.2">
      <c r="D30" s="143"/>
    </row>
    <row r="31" spans="1:60" x14ac:dyDescent="0.2">
      <c r="D31" s="143"/>
    </row>
    <row r="32" spans="1:60" x14ac:dyDescent="0.2">
      <c r="D32" s="143"/>
    </row>
    <row r="33" spans="4:4" x14ac:dyDescent="0.2">
      <c r="D33" s="143"/>
    </row>
    <row r="34" spans="4:4" x14ac:dyDescent="0.2">
      <c r="D34" s="143"/>
    </row>
    <row r="35" spans="4:4" x14ac:dyDescent="0.2">
      <c r="D35" s="143"/>
    </row>
    <row r="36" spans="4:4" x14ac:dyDescent="0.2">
      <c r="D36" s="143"/>
    </row>
    <row r="37" spans="4:4" x14ac:dyDescent="0.2">
      <c r="D37" s="143"/>
    </row>
    <row r="38" spans="4:4" x14ac:dyDescent="0.2">
      <c r="D38" s="143"/>
    </row>
    <row r="39" spans="4:4" x14ac:dyDescent="0.2">
      <c r="D39" s="143"/>
    </row>
    <row r="40" spans="4:4" x14ac:dyDescent="0.2">
      <c r="D40" s="143"/>
    </row>
    <row r="41" spans="4:4" x14ac:dyDescent="0.2">
      <c r="D41" s="143"/>
    </row>
    <row r="42" spans="4:4" x14ac:dyDescent="0.2">
      <c r="D42" s="143"/>
    </row>
    <row r="43" spans="4:4" x14ac:dyDescent="0.2">
      <c r="D43" s="143"/>
    </row>
    <row r="44" spans="4:4" x14ac:dyDescent="0.2">
      <c r="D44" s="143"/>
    </row>
    <row r="45" spans="4:4" x14ac:dyDescent="0.2">
      <c r="D45" s="143"/>
    </row>
    <row r="46" spans="4:4" x14ac:dyDescent="0.2">
      <c r="D46" s="143"/>
    </row>
    <row r="47" spans="4:4" x14ac:dyDescent="0.2">
      <c r="D47" s="143"/>
    </row>
    <row r="48" spans="4:4" x14ac:dyDescent="0.2">
      <c r="D48" s="143"/>
    </row>
    <row r="49" spans="4:4" x14ac:dyDescent="0.2">
      <c r="D49" s="143"/>
    </row>
    <row r="50" spans="4:4" x14ac:dyDescent="0.2">
      <c r="D50" s="143"/>
    </row>
    <row r="51" spans="4:4" x14ac:dyDescent="0.2">
      <c r="D51" s="143"/>
    </row>
    <row r="52" spans="4:4" x14ac:dyDescent="0.2">
      <c r="D52" s="143"/>
    </row>
    <row r="53" spans="4:4" x14ac:dyDescent="0.2">
      <c r="D53" s="143"/>
    </row>
    <row r="54" spans="4:4" x14ac:dyDescent="0.2">
      <c r="D54" s="143"/>
    </row>
    <row r="55" spans="4:4" x14ac:dyDescent="0.2">
      <c r="D55" s="143"/>
    </row>
    <row r="56" spans="4:4" x14ac:dyDescent="0.2">
      <c r="D56" s="143"/>
    </row>
    <row r="57" spans="4:4" x14ac:dyDescent="0.2">
      <c r="D57" s="143"/>
    </row>
    <row r="58" spans="4:4" x14ac:dyDescent="0.2">
      <c r="D58" s="143"/>
    </row>
    <row r="59" spans="4:4" x14ac:dyDescent="0.2">
      <c r="D59" s="143"/>
    </row>
    <row r="60" spans="4:4" x14ac:dyDescent="0.2">
      <c r="D60" s="143"/>
    </row>
    <row r="61" spans="4:4" x14ac:dyDescent="0.2">
      <c r="D61" s="143"/>
    </row>
    <row r="62" spans="4:4" x14ac:dyDescent="0.2">
      <c r="D62" s="143"/>
    </row>
    <row r="63" spans="4:4" x14ac:dyDescent="0.2">
      <c r="D63" s="143"/>
    </row>
    <row r="64" spans="4:4" x14ac:dyDescent="0.2">
      <c r="D64" s="143"/>
    </row>
    <row r="65" spans="4:4" x14ac:dyDescent="0.2">
      <c r="D65" s="143"/>
    </row>
    <row r="66" spans="4:4" x14ac:dyDescent="0.2">
      <c r="D66" s="143"/>
    </row>
    <row r="67" spans="4:4" x14ac:dyDescent="0.2">
      <c r="D67" s="143"/>
    </row>
    <row r="68" spans="4:4" x14ac:dyDescent="0.2">
      <c r="D68" s="143"/>
    </row>
    <row r="69" spans="4:4" x14ac:dyDescent="0.2">
      <c r="D69" s="143"/>
    </row>
    <row r="70" spans="4:4" x14ac:dyDescent="0.2">
      <c r="D70" s="143"/>
    </row>
    <row r="71" spans="4:4" x14ac:dyDescent="0.2">
      <c r="D71" s="143"/>
    </row>
    <row r="72" spans="4:4" x14ac:dyDescent="0.2">
      <c r="D72" s="143"/>
    </row>
    <row r="73" spans="4:4" x14ac:dyDescent="0.2">
      <c r="D73" s="143"/>
    </row>
    <row r="74" spans="4:4" x14ac:dyDescent="0.2">
      <c r="D74" s="143"/>
    </row>
    <row r="75" spans="4:4" x14ac:dyDescent="0.2">
      <c r="D75" s="143"/>
    </row>
    <row r="76" spans="4:4" x14ac:dyDescent="0.2">
      <c r="D76" s="143"/>
    </row>
    <row r="77" spans="4:4" x14ac:dyDescent="0.2">
      <c r="D77" s="143"/>
    </row>
    <row r="78" spans="4:4" x14ac:dyDescent="0.2">
      <c r="D78" s="143"/>
    </row>
    <row r="79" spans="4:4" x14ac:dyDescent="0.2">
      <c r="D79" s="143"/>
    </row>
    <row r="80" spans="4:4" x14ac:dyDescent="0.2">
      <c r="D80" s="143"/>
    </row>
    <row r="81" spans="4:4" x14ac:dyDescent="0.2">
      <c r="D81" s="143"/>
    </row>
    <row r="82" spans="4:4" x14ac:dyDescent="0.2">
      <c r="D82" s="143"/>
    </row>
    <row r="83" spans="4:4" x14ac:dyDescent="0.2">
      <c r="D83" s="143"/>
    </row>
    <row r="84" spans="4:4" x14ac:dyDescent="0.2">
      <c r="D84" s="143"/>
    </row>
    <row r="85" spans="4:4" x14ac:dyDescent="0.2">
      <c r="D85" s="143"/>
    </row>
    <row r="86" spans="4:4" x14ac:dyDescent="0.2">
      <c r="D86" s="143"/>
    </row>
    <row r="87" spans="4:4" x14ac:dyDescent="0.2">
      <c r="D87" s="143"/>
    </row>
    <row r="88" spans="4:4" x14ac:dyDescent="0.2">
      <c r="D88" s="143"/>
    </row>
    <row r="89" spans="4:4" x14ac:dyDescent="0.2">
      <c r="D89" s="143"/>
    </row>
    <row r="90" spans="4:4" x14ac:dyDescent="0.2">
      <c r="D90" s="143"/>
    </row>
    <row r="91" spans="4:4" x14ac:dyDescent="0.2">
      <c r="D91" s="143"/>
    </row>
    <row r="92" spans="4:4" x14ac:dyDescent="0.2">
      <c r="D92" s="143"/>
    </row>
    <row r="93" spans="4:4" x14ac:dyDescent="0.2">
      <c r="D93" s="143"/>
    </row>
    <row r="94" spans="4:4" x14ac:dyDescent="0.2">
      <c r="D94" s="143"/>
    </row>
    <row r="95" spans="4:4" x14ac:dyDescent="0.2">
      <c r="D95" s="143"/>
    </row>
    <row r="96" spans="4:4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password="E5D8" sheet="1"/>
  <mergeCells count="12">
    <mergeCell ref="C19:G19"/>
    <mergeCell ref="A1:G1"/>
    <mergeCell ref="C2:G2"/>
    <mergeCell ref="C3:G3"/>
    <mergeCell ref="C4:G4"/>
    <mergeCell ref="C10:G10"/>
    <mergeCell ref="C11:G11"/>
    <mergeCell ref="C12:G12"/>
    <mergeCell ref="C13:G13"/>
    <mergeCell ref="C14:G14"/>
    <mergeCell ref="C15:G15"/>
    <mergeCell ref="C16:G1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42578125" style="87" customWidth="1"/>
    <col min="3" max="3" width="63.140625" style="87" customWidth="1"/>
    <col min="4" max="4" width="4.85546875" customWidth="1"/>
    <col min="5" max="5" width="10.42578125" customWidth="1"/>
    <col min="6" max="6" width="9.85546875" customWidth="1"/>
    <col min="7" max="7" width="12.570312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4" t="s">
        <v>74</v>
      </c>
      <c r="B1" s="244"/>
      <c r="C1" s="244"/>
      <c r="D1" s="244"/>
      <c r="E1" s="244"/>
      <c r="F1" s="244"/>
      <c r="G1" s="244"/>
      <c r="AG1" t="s">
        <v>75</v>
      </c>
    </row>
    <row r="2" spans="1:60" ht="24.95" customHeight="1" x14ac:dyDescent="0.2">
      <c r="A2" s="144" t="s">
        <v>7</v>
      </c>
      <c r="B2" s="75" t="s">
        <v>44</v>
      </c>
      <c r="C2" s="245" t="s">
        <v>45</v>
      </c>
      <c r="D2" s="246"/>
      <c r="E2" s="246"/>
      <c r="F2" s="246"/>
      <c r="G2" s="247"/>
      <c r="AG2" t="s">
        <v>76</v>
      </c>
    </row>
    <row r="3" spans="1:60" ht="24.95" customHeight="1" x14ac:dyDescent="0.2">
      <c r="A3" s="144" t="s">
        <v>8</v>
      </c>
      <c r="B3" s="75" t="s">
        <v>49</v>
      </c>
      <c r="C3" s="245" t="s">
        <v>50</v>
      </c>
      <c r="D3" s="246"/>
      <c r="E3" s="246"/>
      <c r="F3" s="246"/>
      <c r="G3" s="247"/>
      <c r="AC3" s="87" t="s">
        <v>76</v>
      </c>
      <c r="AG3" t="s">
        <v>77</v>
      </c>
    </row>
    <row r="4" spans="1:60" ht="24.95" customHeight="1" x14ac:dyDescent="0.2">
      <c r="A4" s="145" t="s">
        <v>9</v>
      </c>
      <c r="B4" s="146" t="s">
        <v>51</v>
      </c>
      <c r="C4" s="248" t="s">
        <v>50</v>
      </c>
      <c r="D4" s="249"/>
      <c r="E4" s="249"/>
      <c r="F4" s="249"/>
      <c r="G4" s="250"/>
      <c r="AG4" t="s">
        <v>78</v>
      </c>
    </row>
    <row r="5" spans="1:60" x14ac:dyDescent="0.2">
      <c r="D5" s="143"/>
    </row>
    <row r="6" spans="1:60" ht="38.25" x14ac:dyDescent="0.2">
      <c r="A6" s="148" t="s">
        <v>79</v>
      </c>
      <c r="B6" s="150" t="s">
        <v>80</v>
      </c>
      <c r="C6" s="150" t="s">
        <v>81</v>
      </c>
      <c r="D6" s="149" t="s">
        <v>82</v>
      </c>
      <c r="E6" s="148" t="s">
        <v>83</v>
      </c>
      <c r="F6" s="147" t="s">
        <v>84</v>
      </c>
      <c r="G6" s="148" t="s">
        <v>29</v>
      </c>
      <c r="H6" s="151" t="s">
        <v>30</v>
      </c>
      <c r="I6" s="151" t="s">
        <v>85</v>
      </c>
      <c r="J6" s="151" t="s">
        <v>31</v>
      </c>
      <c r="K6" s="151" t="s">
        <v>86</v>
      </c>
      <c r="L6" s="151" t="s">
        <v>87</v>
      </c>
      <c r="M6" s="151" t="s">
        <v>88</v>
      </c>
      <c r="N6" s="151" t="s">
        <v>89</v>
      </c>
      <c r="O6" s="151" t="s">
        <v>90</v>
      </c>
      <c r="P6" s="151" t="s">
        <v>91</v>
      </c>
      <c r="Q6" s="151" t="s">
        <v>92</v>
      </c>
      <c r="R6" s="151" t="s">
        <v>93</v>
      </c>
      <c r="S6" s="151" t="s">
        <v>94</v>
      </c>
      <c r="T6" s="151" t="s">
        <v>95</v>
      </c>
      <c r="U6" s="151" t="s">
        <v>96</v>
      </c>
      <c r="V6" s="151" t="s">
        <v>97</v>
      </c>
      <c r="W6" s="151" t="s">
        <v>98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3" t="s">
        <v>99</v>
      </c>
      <c r="B8" s="164" t="s">
        <v>68</v>
      </c>
      <c r="C8" s="177" t="s">
        <v>69</v>
      </c>
      <c r="D8" s="165"/>
      <c r="E8" s="166"/>
      <c r="F8" s="167"/>
      <c r="G8" s="167">
        <f>SUMIF(AG9:AG9,"&lt;&gt;NOR",G9:G9)</f>
        <v>0</v>
      </c>
      <c r="H8" s="167"/>
      <c r="I8" s="167">
        <f>SUM(I9:I9)</f>
        <v>0</v>
      </c>
      <c r="J8" s="167"/>
      <c r="K8" s="167">
        <f>SUM(K9:K9)</f>
        <v>0</v>
      </c>
      <c r="L8" s="167"/>
      <c r="M8" s="167">
        <f>SUM(M9:M9)</f>
        <v>0</v>
      </c>
      <c r="N8" s="167"/>
      <c r="O8" s="167">
        <f>SUM(O9:O9)</f>
        <v>0</v>
      </c>
      <c r="P8" s="167"/>
      <c r="Q8" s="167">
        <f>SUM(Q9:Q9)</f>
        <v>0</v>
      </c>
      <c r="R8" s="167"/>
      <c r="S8" s="167"/>
      <c r="T8" s="168"/>
      <c r="U8" s="162"/>
      <c r="V8" s="162">
        <f>SUM(V9:V9)</f>
        <v>0</v>
      </c>
      <c r="W8" s="162"/>
      <c r="AG8" t="s">
        <v>100</v>
      </c>
    </row>
    <row r="9" spans="1:60" ht="22.5" outlineLevel="1" x14ac:dyDescent="0.2">
      <c r="A9" s="169">
        <v>1</v>
      </c>
      <c r="B9" s="170" t="s">
        <v>124</v>
      </c>
      <c r="C9" s="178" t="s">
        <v>125</v>
      </c>
      <c r="D9" s="171" t="s">
        <v>103</v>
      </c>
      <c r="E9" s="172">
        <v>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/>
      <c r="S9" s="174" t="s">
        <v>104</v>
      </c>
      <c r="T9" s="175" t="s">
        <v>105</v>
      </c>
      <c r="U9" s="161">
        <v>0</v>
      </c>
      <c r="V9" s="161">
        <f>ROUND(E9*U9,2)</f>
        <v>0</v>
      </c>
      <c r="W9" s="161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106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x14ac:dyDescent="0.2">
      <c r="A10" s="5"/>
      <c r="B10" s="6"/>
      <c r="C10" s="179"/>
      <c r="D10" s="8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AE10">
        <v>15</v>
      </c>
      <c r="AF10">
        <v>21</v>
      </c>
    </row>
    <row r="11" spans="1:60" x14ac:dyDescent="0.2">
      <c r="A11" s="155"/>
      <c r="B11" s="156" t="s">
        <v>29</v>
      </c>
      <c r="C11" s="180"/>
      <c r="D11" s="157"/>
      <c r="E11" s="158"/>
      <c r="F11" s="158"/>
      <c r="G11" s="176">
        <f>G8</f>
        <v>0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AE11">
        <f>SUMIF(L7:L9,AE10,G7:G9)</f>
        <v>0</v>
      </c>
      <c r="AF11">
        <f>SUMIF(L7:L9,AF10,G7:G9)</f>
        <v>0</v>
      </c>
      <c r="AG11" t="s">
        <v>122</v>
      </c>
    </row>
    <row r="12" spans="1:60" x14ac:dyDescent="0.2">
      <c r="C12" s="181"/>
      <c r="D12" s="143"/>
      <c r="AG12" t="s">
        <v>123</v>
      </c>
    </row>
    <row r="13" spans="1:60" x14ac:dyDescent="0.2">
      <c r="D13" s="143"/>
    </row>
    <row r="14" spans="1:60" x14ac:dyDescent="0.2">
      <c r="D14" s="143"/>
    </row>
    <row r="15" spans="1:60" x14ac:dyDescent="0.2">
      <c r="D15" s="143"/>
    </row>
    <row r="16" spans="1:60" x14ac:dyDescent="0.2">
      <c r="D16" s="143"/>
    </row>
    <row r="17" spans="4:4" x14ac:dyDescent="0.2">
      <c r="D17" s="143"/>
    </row>
    <row r="18" spans="4:4" x14ac:dyDescent="0.2">
      <c r="D18" s="143"/>
    </row>
    <row r="19" spans="4:4" x14ac:dyDescent="0.2">
      <c r="D19" s="143"/>
    </row>
    <row r="20" spans="4:4" x14ac:dyDescent="0.2">
      <c r="D20" s="143"/>
    </row>
    <row r="21" spans="4:4" x14ac:dyDescent="0.2">
      <c r="D21" s="143"/>
    </row>
    <row r="22" spans="4:4" x14ac:dyDescent="0.2">
      <c r="D22" s="143"/>
    </row>
    <row r="23" spans="4:4" x14ac:dyDescent="0.2">
      <c r="D23" s="143"/>
    </row>
    <row r="24" spans="4:4" x14ac:dyDescent="0.2">
      <c r="D24" s="143"/>
    </row>
    <row r="25" spans="4:4" x14ac:dyDescent="0.2">
      <c r="D25" s="143"/>
    </row>
    <row r="26" spans="4:4" x14ac:dyDescent="0.2">
      <c r="D26" s="143"/>
    </row>
    <row r="27" spans="4:4" x14ac:dyDescent="0.2">
      <c r="D27" s="143"/>
    </row>
    <row r="28" spans="4:4" x14ac:dyDescent="0.2">
      <c r="D28" s="143"/>
    </row>
    <row r="29" spans="4:4" x14ac:dyDescent="0.2">
      <c r="D29" s="143"/>
    </row>
    <row r="30" spans="4:4" x14ac:dyDescent="0.2">
      <c r="D30" s="143"/>
    </row>
    <row r="31" spans="4:4" x14ac:dyDescent="0.2">
      <c r="D31" s="143"/>
    </row>
    <row r="32" spans="4:4" x14ac:dyDescent="0.2">
      <c r="D32" s="143"/>
    </row>
    <row r="33" spans="4:4" x14ac:dyDescent="0.2">
      <c r="D33" s="143"/>
    </row>
    <row r="34" spans="4:4" x14ac:dyDescent="0.2">
      <c r="D34" s="143"/>
    </row>
    <row r="35" spans="4:4" x14ac:dyDescent="0.2">
      <c r="D35" s="143"/>
    </row>
    <row r="36" spans="4:4" x14ac:dyDescent="0.2">
      <c r="D36" s="143"/>
    </row>
    <row r="37" spans="4:4" x14ac:dyDescent="0.2">
      <c r="D37" s="143"/>
    </row>
    <row r="38" spans="4:4" x14ac:dyDescent="0.2">
      <c r="D38" s="143"/>
    </row>
    <row r="39" spans="4:4" x14ac:dyDescent="0.2">
      <c r="D39" s="143"/>
    </row>
    <row r="40" spans="4:4" x14ac:dyDescent="0.2">
      <c r="D40" s="143"/>
    </row>
    <row r="41" spans="4:4" x14ac:dyDescent="0.2">
      <c r="D41" s="143"/>
    </row>
    <row r="42" spans="4:4" x14ac:dyDescent="0.2">
      <c r="D42" s="143"/>
    </row>
    <row r="43" spans="4:4" x14ac:dyDescent="0.2">
      <c r="D43" s="143"/>
    </row>
    <row r="44" spans="4:4" x14ac:dyDescent="0.2">
      <c r="D44" s="143"/>
    </row>
    <row r="45" spans="4:4" x14ac:dyDescent="0.2">
      <c r="D45" s="143"/>
    </row>
    <row r="46" spans="4:4" x14ac:dyDescent="0.2">
      <c r="D46" s="143"/>
    </row>
    <row r="47" spans="4:4" x14ac:dyDescent="0.2">
      <c r="D47" s="143"/>
    </row>
    <row r="48" spans="4:4" x14ac:dyDescent="0.2">
      <c r="D48" s="143"/>
    </row>
    <row r="49" spans="4:4" x14ac:dyDescent="0.2">
      <c r="D49" s="143"/>
    </row>
    <row r="50" spans="4:4" x14ac:dyDescent="0.2">
      <c r="D50" s="143"/>
    </row>
    <row r="51" spans="4:4" x14ac:dyDescent="0.2">
      <c r="D51" s="143"/>
    </row>
    <row r="52" spans="4:4" x14ac:dyDescent="0.2">
      <c r="D52" s="143"/>
    </row>
    <row r="53" spans="4:4" x14ac:dyDescent="0.2">
      <c r="D53" s="143"/>
    </row>
    <row r="54" spans="4:4" x14ac:dyDescent="0.2">
      <c r="D54" s="143"/>
    </row>
    <row r="55" spans="4:4" x14ac:dyDescent="0.2">
      <c r="D55" s="143"/>
    </row>
    <row r="56" spans="4:4" x14ac:dyDescent="0.2">
      <c r="D56" s="143"/>
    </row>
    <row r="57" spans="4:4" x14ac:dyDescent="0.2">
      <c r="D57" s="143"/>
    </row>
    <row r="58" spans="4:4" x14ac:dyDescent="0.2">
      <c r="D58" s="143"/>
    </row>
    <row r="59" spans="4:4" x14ac:dyDescent="0.2">
      <c r="D59" s="143"/>
    </row>
    <row r="60" spans="4:4" x14ac:dyDescent="0.2">
      <c r="D60" s="143"/>
    </row>
    <row r="61" spans="4:4" x14ac:dyDescent="0.2">
      <c r="D61" s="143"/>
    </row>
    <row r="62" spans="4:4" x14ac:dyDescent="0.2">
      <c r="D62" s="143"/>
    </row>
    <row r="63" spans="4:4" x14ac:dyDescent="0.2">
      <c r="D63" s="143"/>
    </row>
    <row r="64" spans="4:4" x14ac:dyDescent="0.2">
      <c r="D64" s="143"/>
    </row>
    <row r="65" spans="4:4" x14ac:dyDescent="0.2">
      <c r="D65" s="143"/>
    </row>
    <row r="66" spans="4:4" x14ac:dyDescent="0.2">
      <c r="D66" s="143"/>
    </row>
    <row r="67" spans="4:4" x14ac:dyDescent="0.2">
      <c r="D67" s="143"/>
    </row>
    <row r="68" spans="4:4" x14ac:dyDescent="0.2">
      <c r="D68" s="143"/>
    </row>
    <row r="69" spans="4:4" x14ac:dyDescent="0.2">
      <c r="D69" s="143"/>
    </row>
    <row r="70" spans="4:4" x14ac:dyDescent="0.2">
      <c r="D70" s="143"/>
    </row>
    <row r="71" spans="4:4" x14ac:dyDescent="0.2">
      <c r="D71" s="143"/>
    </row>
    <row r="72" spans="4:4" x14ac:dyDescent="0.2">
      <c r="D72" s="143"/>
    </row>
    <row r="73" spans="4:4" x14ac:dyDescent="0.2">
      <c r="D73" s="143"/>
    </row>
    <row r="74" spans="4:4" x14ac:dyDescent="0.2">
      <c r="D74" s="143"/>
    </row>
    <row r="75" spans="4:4" x14ac:dyDescent="0.2">
      <c r="D75" s="143"/>
    </row>
    <row r="76" spans="4:4" x14ac:dyDescent="0.2">
      <c r="D76" s="143"/>
    </row>
    <row r="77" spans="4:4" x14ac:dyDescent="0.2">
      <c r="D77" s="143"/>
    </row>
    <row r="78" spans="4:4" x14ac:dyDescent="0.2">
      <c r="D78" s="143"/>
    </row>
    <row r="79" spans="4:4" x14ac:dyDescent="0.2">
      <c r="D79" s="143"/>
    </row>
    <row r="80" spans="4:4" x14ac:dyDescent="0.2">
      <c r="D80" s="143"/>
    </row>
    <row r="81" spans="4:4" x14ac:dyDescent="0.2">
      <c r="D81" s="143"/>
    </row>
    <row r="82" spans="4:4" x14ac:dyDescent="0.2">
      <c r="D82" s="143"/>
    </row>
    <row r="83" spans="4:4" x14ac:dyDescent="0.2">
      <c r="D83" s="143"/>
    </row>
    <row r="84" spans="4:4" x14ac:dyDescent="0.2">
      <c r="D84" s="143"/>
    </row>
    <row r="85" spans="4:4" x14ac:dyDescent="0.2">
      <c r="D85" s="143"/>
    </row>
    <row r="86" spans="4:4" x14ac:dyDescent="0.2">
      <c r="D86" s="143"/>
    </row>
    <row r="87" spans="4:4" x14ac:dyDescent="0.2">
      <c r="D87" s="143"/>
    </row>
    <row r="88" spans="4:4" x14ac:dyDescent="0.2">
      <c r="D88" s="143"/>
    </row>
    <row r="89" spans="4:4" x14ac:dyDescent="0.2">
      <c r="D89" s="143"/>
    </row>
    <row r="90" spans="4:4" x14ac:dyDescent="0.2">
      <c r="D90" s="143"/>
    </row>
    <row r="91" spans="4:4" x14ac:dyDescent="0.2">
      <c r="D91" s="143"/>
    </row>
    <row r="92" spans="4:4" x14ac:dyDescent="0.2">
      <c r="D92" s="143"/>
    </row>
    <row r="93" spans="4:4" x14ac:dyDescent="0.2">
      <c r="D93" s="143"/>
    </row>
    <row r="94" spans="4:4" x14ac:dyDescent="0.2">
      <c r="D94" s="143"/>
    </row>
    <row r="95" spans="4:4" x14ac:dyDescent="0.2">
      <c r="D95" s="143"/>
    </row>
    <row r="96" spans="4:4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password="E5D8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39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42578125" style="87" customWidth="1"/>
    <col min="3" max="3" width="63.140625" style="87" customWidth="1"/>
    <col min="4" max="4" width="4.85546875" customWidth="1"/>
    <col min="5" max="5" width="10.42578125" customWidth="1"/>
    <col min="6" max="6" width="9.85546875" customWidth="1"/>
    <col min="7" max="7" width="12.570312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4" t="s">
        <v>74</v>
      </c>
      <c r="B1" s="244"/>
      <c r="C1" s="244"/>
      <c r="D1" s="244"/>
      <c r="E1" s="244"/>
      <c r="F1" s="244"/>
      <c r="G1" s="244"/>
      <c r="AG1" t="s">
        <v>75</v>
      </c>
    </row>
    <row r="2" spans="1:60" ht="24.95" customHeight="1" x14ac:dyDescent="0.2">
      <c r="A2" s="144" t="s">
        <v>7</v>
      </c>
      <c r="B2" s="75" t="s">
        <v>44</v>
      </c>
      <c r="C2" s="245" t="s">
        <v>45</v>
      </c>
      <c r="D2" s="246"/>
      <c r="E2" s="246"/>
      <c r="F2" s="246"/>
      <c r="G2" s="247"/>
      <c r="AG2" t="s">
        <v>76</v>
      </c>
    </row>
    <row r="3" spans="1:60" ht="24.95" customHeight="1" x14ac:dyDescent="0.2">
      <c r="A3" s="144" t="s">
        <v>8</v>
      </c>
      <c r="B3" s="75" t="s">
        <v>52</v>
      </c>
      <c r="C3" s="245" t="s">
        <v>53</v>
      </c>
      <c r="D3" s="246"/>
      <c r="E3" s="246"/>
      <c r="F3" s="246"/>
      <c r="G3" s="247"/>
      <c r="AC3" s="87" t="s">
        <v>76</v>
      </c>
      <c r="AG3" t="s">
        <v>77</v>
      </c>
    </row>
    <row r="4" spans="1:60" ht="24.95" customHeight="1" x14ac:dyDescent="0.2">
      <c r="A4" s="145" t="s">
        <v>9</v>
      </c>
      <c r="B4" s="146" t="s">
        <v>52</v>
      </c>
      <c r="C4" s="248" t="s">
        <v>53</v>
      </c>
      <c r="D4" s="249"/>
      <c r="E4" s="249"/>
      <c r="F4" s="249"/>
      <c r="G4" s="250"/>
      <c r="AG4" t="s">
        <v>78</v>
      </c>
    </row>
    <row r="5" spans="1:60" x14ac:dyDescent="0.2">
      <c r="D5" s="143"/>
    </row>
    <row r="6" spans="1:60" ht="38.25" x14ac:dyDescent="0.2">
      <c r="A6" s="148" t="s">
        <v>79</v>
      </c>
      <c r="B6" s="150" t="s">
        <v>80</v>
      </c>
      <c r="C6" s="150" t="s">
        <v>81</v>
      </c>
      <c r="D6" s="149" t="s">
        <v>82</v>
      </c>
      <c r="E6" s="148" t="s">
        <v>83</v>
      </c>
      <c r="F6" s="147" t="s">
        <v>84</v>
      </c>
      <c r="G6" s="148" t="s">
        <v>29</v>
      </c>
      <c r="H6" s="151" t="s">
        <v>30</v>
      </c>
      <c r="I6" s="151" t="s">
        <v>85</v>
      </c>
      <c r="J6" s="151" t="s">
        <v>31</v>
      </c>
      <c r="K6" s="151" t="s">
        <v>86</v>
      </c>
      <c r="L6" s="151" t="s">
        <v>87</v>
      </c>
      <c r="M6" s="151" t="s">
        <v>88</v>
      </c>
      <c r="N6" s="151" t="s">
        <v>89</v>
      </c>
      <c r="O6" s="151" t="s">
        <v>90</v>
      </c>
      <c r="P6" s="151" t="s">
        <v>91</v>
      </c>
      <c r="Q6" s="151" t="s">
        <v>92</v>
      </c>
      <c r="R6" s="151" t="s">
        <v>93</v>
      </c>
      <c r="S6" s="151" t="s">
        <v>94</v>
      </c>
      <c r="T6" s="151" t="s">
        <v>95</v>
      </c>
      <c r="U6" s="151" t="s">
        <v>96</v>
      </c>
      <c r="V6" s="151" t="s">
        <v>97</v>
      </c>
      <c r="W6" s="151" t="s">
        <v>98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3" t="s">
        <v>99</v>
      </c>
      <c r="B8" s="164" t="s">
        <v>66</v>
      </c>
      <c r="C8" s="177" t="s">
        <v>67</v>
      </c>
      <c r="D8" s="165"/>
      <c r="E8" s="166"/>
      <c r="F8" s="167"/>
      <c r="G8" s="167">
        <f>SUMIF(AG9:AG81,"&lt;&gt;NOR",G9:G81)</f>
        <v>0</v>
      </c>
      <c r="H8" s="167"/>
      <c r="I8" s="167">
        <f>SUM(I9:I81)</f>
        <v>0</v>
      </c>
      <c r="J8" s="167"/>
      <c r="K8" s="167">
        <f>SUM(K9:K81)</f>
        <v>0</v>
      </c>
      <c r="L8" s="167"/>
      <c r="M8" s="167">
        <f>SUM(M9:M81)</f>
        <v>0</v>
      </c>
      <c r="N8" s="167"/>
      <c r="O8" s="167">
        <f>SUM(O9:O81)</f>
        <v>0</v>
      </c>
      <c r="P8" s="167"/>
      <c r="Q8" s="167">
        <f>SUM(Q9:Q81)</f>
        <v>0</v>
      </c>
      <c r="R8" s="167"/>
      <c r="S8" s="167"/>
      <c r="T8" s="168"/>
      <c r="U8" s="162"/>
      <c r="V8" s="162">
        <f>SUM(V9:V81)</f>
        <v>0</v>
      </c>
      <c r="W8" s="162"/>
      <c r="AG8" t="s">
        <v>100</v>
      </c>
    </row>
    <row r="9" spans="1:60" outlineLevel="1" x14ac:dyDescent="0.2">
      <c r="A9" s="182">
        <v>1</v>
      </c>
      <c r="B9" s="183" t="s">
        <v>126</v>
      </c>
      <c r="C9" s="189" t="s">
        <v>127</v>
      </c>
      <c r="D9" s="184" t="s">
        <v>103</v>
      </c>
      <c r="E9" s="185">
        <v>2</v>
      </c>
      <c r="F9" s="186"/>
      <c r="G9" s="187">
        <f t="shared" ref="G9:G81" si="0">ROUND(E9*F9,2)</f>
        <v>0</v>
      </c>
      <c r="H9" s="186"/>
      <c r="I9" s="187">
        <f t="shared" ref="I9:I81" si="1">ROUND(E9*H9,2)</f>
        <v>0</v>
      </c>
      <c r="J9" s="186"/>
      <c r="K9" s="187">
        <f t="shared" ref="K9:K81" si="2">ROUND(E9*J9,2)</f>
        <v>0</v>
      </c>
      <c r="L9" s="187">
        <v>21</v>
      </c>
      <c r="M9" s="187">
        <f t="shared" ref="M9:M81" si="3">G9*(1+L9/100)</f>
        <v>0</v>
      </c>
      <c r="N9" s="187">
        <v>0</v>
      </c>
      <c r="O9" s="187">
        <f t="shared" ref="O9:O81" si="4">ROUND(E9*N9,2)</f>
        <v>0</v>
      </c>
      <c r="P9" s="187">
        <v>0</v>
      </c>
      <c r="Q9" s="187">
        <f t="shared" ref="Q9:Q81" si="5">ROUND(E9*P9,2)</f>
        <v>0</v>
      </c>
      <c r="R9" s="187"/>
      <c r="S9" s="187" t="s">
        <v>104</v>
      </c>
      <c r="T9" s="188" t="s">
        <v>105</v>
      </c>
      <c r="U9" s="161">
        <v>0</v>
      </c>
      <c r="V9" s="161">
        <f t="shared" ref="V9:V81" si="6">ROUND(E9*U9,2)</f>
        <v>0</v>
      </c>
      <c r="W9" s="161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106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90"/>
      <c r="B10" s="191"/>
      <c r="C10" s="253" t="s">
        <v>200</v>
      </c>
      <c r="D10" s="254"/>
      <c r="E10" s="254"/>
      <c r="F10" s="254"/>
      <c r="G10" s="254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61"/>
      <c r="V10" s="161"/>
      <c r="W10" s="161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108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82">
        <v>2</v>
      </c>
      <c r="B11" s="183" t="s">
        <v>128</v>
      </c>
      <c r="C11" s="189" t="s">
        <v>129</v>
      </c>
      <c r="D11" s="184" t="s">
        <v>103</v>
      </c>
      <c r="E11" s="185">
        <v>1</v>
      </c>
      <c r="F11" s="186"/>
      <c r="G11" s="187">
        <f t="shared" si="0"/>
        <v>0</v>
      </c>
      <c r="H11" s="186"/>
      <c r="I11" s="187">
        <f t="shared" si="1"/>
        <v>0</v>
      </c>
      <c r="J11" s="186"/>
      <c r="K11" s="187">
        <f t="shared" si="2"/>
        <v>0</v>
      </c>
      <c r="L11" s="187">
        <v>21</v>
      </c>
      <c r="M11" s="187">
        <f t="shared" si="3"/>
        <v>0</v>
      </c>
      <c r="N11" s="187">
        <v>0</v>
      </c>
      <c r="O11" s="187">
        <f t="shared" si="4"/>
        <v>0</v>
      </c>
      <c r="P11" s="187">
        <v>0</v>
      </c>
      <c r="Q11" s="187">
        <f t="shared" si="5"/>
        <v>0</v>
      </c>
      <c r="R11" s="187"/>
      <c r="S11" s="187" t="s">
        <v>104</v>
      </c>
      <c r="T11" s="188" t="s">
        <v>105</v>
      </c>
      <c r="U11" s="161">
        <v>0</v>
      </c>
      <c r="V11" s="161">
        <f t="shared" si="6"/>
        <v>0</v>
      </c>
      <c r="W11" s="161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106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90"/>
      <c r="B12" s="191"/>
      <c r="C12" s="253" t="s">
        <v>201</v>
      </c>
      <c r="D12" s="254"/>
      <c r="E12" s="254"/>
      <c r="F12" s="254"/>
      <c r="G12" s="254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61"/>
      <c r="V12" s="161"/>
      <c r="W12" s="161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108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82">
        <v>3</v>
      </c>
      <c r="B13" s="183" t="s">
        <v>130</v>
      </c>
      <c r="C13" s="189" t="s">
        <v>131</v>
      </c>
      <c r="D13" s="184" t="s">
        <v>103</v>
      </c>
      <c r="E13" s="185">
        <v>6</v>
      </c>
      <c r="F13" s="186"/>
      <c r="G13" s="187">
        <f t="shared" si="0"/>
        <v>0</v>
      </c>
      <c r="H13" s="186"/>
      <c r="I13" s="187">
        <f t="shared" si="1"/>
        <v>0</v>
      </c>
      <c r="J13" s="186"/>
      <c r="K13" s="187">
        <f t="shared" si="2"/>
        <v>0</v>
      </c>
      <c r="L13" s="187">
        <v>21</v>
      </c>
      <c r="M13" s="187">
        <f t="shared" si="3"/>
        <v>0</v>
      </c>
      <c r="N13" s="187">
        <v>0</v>
      </c>
      <c r="O13" s="187">
        <f t="shared" si="4"/>
        <v>0</v>
      </c>
      <c r="P13" s="187">
        <v>0</v>
      </c>
      <c r="Q13" s="187">
        <f t="shared" si="5"/>
        <v>0</v>
      </c>
      <c r="R13" s="187"/>
      <c r="S13" s="187" t="s">
        <v>104</v>
      </c>
      <c r="T13" s="188" t="s">
        <v>105</v>
      </c>
      <c r="U13" s="161">
        <v>0</v>
      </c>
      <c r="V13" s="161">
        <f t="shared" si="6"/>
        <v>0</v>
      </c>
      <c r="W13" s="161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106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90"/>
      <c r="B14" s="191"/>
      <c r="C14" s="253" t="s">
        <v>202</v>
      </c>
      <c r="D14" s="254"/>
      <c r="E14" s="254"/>
      <c r="F14" s="254"/>
      <c r="G14" s="254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61"/>
      <c r="V14" s="161"/>
      <c r="W14" s="161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108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82">
        <v>4</v>
      </c>
      <c r="B15" s="183" t="s">
        <v>132</v>
      </c>
      <c r="C15" s="189" t="s">
        <v>131</v>
      </c>
      <c r="D15" s="184" t="s">
        <v>103</v>
      </c>
      <c r="E15" s="185">
        <v>21</v>
      </c>
      <c r="F15" s="186"/>
      <c r="G15" s="187">
        <f t="shared" si="0"/>
        <v>0</v>
      </c>
      <c r="H15" s="186"/>
      <c r="I15" s="187">
        <f t="shared" si="1"/>
        <v>0</v>
      </c>
      <c r="J15" s="186"/>
      <c r="K15" s="187">
        <f t="shared" si="2"/>
        <v>0</v>
      </c>
      <c r="L15" s="187">
        <v>21</v>
      </c>
      <c r="M15" s="187">
        <f t="shared" si="3"/>
        <v>0</v>
      </c>
      <c r="N15" s="187">
        <v>0</v>
      </c>
      <c r="O15" s="187">
        <f t="shared" si="4"/>
        <v>0</v>
      </c>
      <c r="P15" s="187">
        <v>0</v>
      </c>
      <c r="Q15" s="187">
        <f t="shared" si="5"/>
        <v>0</v>
      </c>
      <c r="R15" s="187"/>
      <c r="S15" s="187" t="s">
        <v>104</v>
      </c>
      <c r="T15" s="188" t="s">
        <v>105</v>
      </c>
      <c r="U15" s="161">
        <v>0</v>
      </c>
      <c r="V15" s="161">
        <f t="shared" si="6"/>
        <v>0</v>
      </c>
      <c r="W15" s="161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106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90"/>
      <c r="B16" s="191"/>
      <c r="C16" s="253" t="s">
        <v>203</v>
      </c>
      <c r="D16" s="254"/>
      <c r="E16" s="254"/>
      <c r="F16" s="254"/>
      <c r="G16" s="254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61"/>
      <c r="V16" s="161"/>
      <c r="W16" s="161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108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82">
        <v>5</v>
      </c>
      <c r="B17" s="183" t="s">
        <v>133</v>
      </c>
      <c r="C17" s="189" t="s">
        <v>131</v>
      </c>
      <c r="D17" s="184" t="s">
        <v>103</v>
      </c>
      <c r="E17" s="185">
        <v>16</v>
      </c>
      <c r="F17" s="186"/>
      <c r="G17" s="187">
        <f t="shared" si="0"/>
        <v>0</v>
      </c>
      <c r="H17" s="186"/>
      <c r="I17" s="187">
        <f t="shared" si="1"/>
        <v>0</v>
      </c>
      <c r="J17" s="186"/>
      <c r="K17" s="187">
        <f t="shared" si="2"/>
        <v>0</v>
      </c>
      <c r="L17" s="187">
        <v>21</v>
      </c>
      <c r="M17" s="187">
        <f t="shared" si="3"/>
        <v>0</v>
      </c>
      <c r="N17" s="187">
        <v>0</v>
      </c>
      <c r="O17" s="187">
        <f t="shared" si="4"/>
        <v>0</v>
      </c>
      <c r="P17" s="187">
        <v>0</v>
      </c>
      <c r="Q17" s="187">
        <f t="shared" si="5"/>
        <v>0</v>
      </c>
      <c r="R17" s="187"/>
      <c r="S17" s="187" t="s">
        <v>104</v>
      </c>
      <c r="T17" s="188" t="s">
        <v>105</v>
      </c>
      <c r="U17" s="161">
        <v>0</v>
      </c>
      <c r="V17" s="161">
        <f t="shared" si="6"/>
        <v>0</v>
      </c>
      <c r="W17" s="161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106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90"/>
      <c r="B18" s="191"/>
      <c r="C18" s="253" t="s">
        <v>204</v>
      </c>
      <c r="D18" s="254"/>
      <c r="E18" s="254"/>
      <c r="F18" s="254"/>
      <c r="G18" s="254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61"/>
      <c r="V18" s="161"/>
      <c r="W18" s="161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108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82">
        <v>6</v>
      </c>
      <c r="B19" s="183" t="s">
        <v>134</v>
      </c>
      <c r="C19" s="189" t="s">
        <v>131</v>
      </c>
      <c r="D19" s="184" t="s">
        <v>103</v>
      </c>
      <c r="E19" s="185">
        <v>4</v>
      </c>
      <c r="F19" s="186"/>
      <c r="G19" s="187">
        <f t="shared" si="0"/>
        <v>0</v>
      </c>
      <c r="H19" s="186"/>
      <c r="I19" s="187">
        <f t="shared" si="1"/>
        <v>0</v>
      </c>
      <c r="J19" s="186"/>
      <c r="K19" s="187">
        <f t="shared" si="2"/>
        <v>0</v>
      </c>
      <c r="L19" s="187">
        <v>21</v>
      </c>
      <c r="M19" s="187">
        <f t="shared" si="3"/>
        <v>0</v>
      </c>
      <c r="N19" s="187">
        <v>0</v>
      </c>
      <c r="O19" s="187">
        <f t="shared" si="4"/>
        <v>0</v>
      </c>
      <c r="P19" s="187">
        <v>0</v>
      </c>
      <c r="Q19" s="187">
        <f t="shared" si="5"/>
        <v>0</v>
      </c>
      <c r="R19" s="187"/>
      <c r="S19" s="187" t="s">
        <v>104</v>
      </c>
      <c r="T19" s="188" t="s">
        <v>105</v>
      </c>
      <c r="U19" s="161">
        <v>0</v>
      </c>
      <c r="V19" s="161">
        <f t="shared" si="6"/>
        <v>0</v>
      </c>
      <c r="W19" s="161"/>
      <c r="X19" s="152"/>
      <c r="Y19" s="152"/>
      <c r="Z19" s="152"/>
      <c r="AA19" s="152"/>
      <c r="AB19" s="152"/>
      <c r="AC19" s="152"/>
      <c r="AD19" s="152"/>
      <c r="AE19" s="152"/>
      <c r="AF19" s="152"/>
      <c r="AG19" s="152" t="s">
        <v>106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90"/>
      <c r="B20" s="191"/>
      <c r="C20" s="253" t="s">
        <v>205</v>
      </c>
      <c r="D20" s="254"/>
      <c r="E20" s="254"/>
      <c r="F20" s="254"/>
      <c r="G20" s="254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61"/>
      <c r="V20" s="161"/>
      <c r="W20" s="161"/>
      <c r="X20" s="152"/>
      <c r="Y20" s="152"/>
      <c r="Z20" s="152"/>
      <c r="AA20" s="152"/>
      <c r="AB20" s="152"/>
      <c r="AC20" s="152"/>
      <c r="AD20" s="152"/>
      <c r="AE20" s="152"/>
      <c r="AF20" s="152"/>
      <c r="AG20" s="152" t="s">
        <v>108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82">
        <v>7</v>
      </c>
      <c r="B21" s="183" t="s">
        <v>135</v>
      </c>
      <c r="C21" s="189" t="s">
        <v>131</v>
      </c>
      <c r="D21" s="184" t="s">
        <v>103</v>
      </c>
      <c r="E21" s="185">
        <v>9</v>
      </c>
      <c r="F21" s="186"/>
      <c r="G21" s="187">
        <f t="shared" si="0"/>
        <v>0</v>
      </c>
      <c r="H21" s="186"/>
      <c r="I21" s="187">
        <f t="shared" si="1"/>
        <v>0</v>
      </c>
      <c r="J21" s="186"/>
      <c r="K21" s="187">
        <f t="shared" si="2"/>
        <v>0</v>
      </c>
      <c r="L21" s="187">
        <v>21</v>
      </c>
      <c r="M21" s="187">
        <f t="shared" si="3"/>
        <v>0</v>
      </c>
      <c r="N21" s="187">
        <v>0</v>
      </c>
      <c r="O21" s="187">
        <f t="shared" si="4"/>
        <v>0</v>
      </c>
      <c r="P21" s="187">
        <v>0</v>
      </c>
      <c r="Q21" s="187">
        <f t="shared" si="5"/>
        <v>0</v>
      </c>
      <c r="R21" s="187"/>
      <c r="S21" s="187" t="s">
        <v>104</v>
      </c>
      <c r="T21" s="188" t="s">
        <v>105</v>
      </c>
      <c r="U21" s="161">
        <v>0</v>
      </c>
      <c r="V21" s="161">
        <f t="shared" si="6"/>
        <v>0</v>
      </c>
      <c r="W21" s="161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106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90"/>
      <c r="B22" s="191"/>
      <c r="C22" s="253" t="s">
        <v>206</v>
      </c>
      <c r="D22" s="254"/>
      <c r="E22" s="254"/>
      <c r="F22" s="254"/>
      <c r="G22" s="254"/>
      <c r="H22" s="192"/>
      <c r="I22" s="192"/>
      <c r="J22" s="192"/>
      <c r="K22" s="192"/>
      <c r="L22" s="192"/>
      <c r="M22" s="192"/>
      <c r="N22" s="192"/>
      <c r="O22" s="192"/>
      <c r="P22" s="192"/>
      <c r="Q22" s="192"/>
      <c r="R22" s="192"/>
      <c r="S22" s="192"/>
      <c r="T22" s="192"/>
      <c r="U22" s="161"/>
      <c r="V22" s="161"/>
      <c r="W22" s="161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108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82">
        <v>8</v>
      </c>
      <c r="B23" s="183" t="s">
        <v>136</v>
      </c>
      <c r="C23" s="189" t="s">
        <v>137</v>
      </c>
      <c r="D23" s="184" t="s">
        <v>138</v>
      </c>
      <c r="E23" s="185">
        <v>13</v>
      </c>
      <c r="F23" s="186"/>
      <c r="G23" s="187">
        <f t="shared" si="0"/>
        <v>0</v>
      </c>
      <c r="H23" s="186"/>
      <c r="I23" s="187">
        <f t="shared" si="1"/>
        <v>0</v>
      </c>
      <c r="J23" s="186"/>
      <c r="K23" s="187">
        <f t="shared" si="2"/>
        <v>0</v>
      </c>
      <c r="L23" s="187">
        <v>21</v>
      </c>
      <c r="M23" s="187">
        <f t="shared" si="3"/>
        <v>0</v>
      </c>
      <c r="N23" s="187">
        <v>0</v>
      </c>
      <c r="O23" s="187">
        <f t="shared" si="4"/>
        <v>0</v>
      </c>
      <c r="P23" s="187">
        <v>0</v>
      </c>
      <c r="Q23" s="187">
        <f t="shared" si="5"/>
        <v>0</v>
      </c>
      <c r="R23" s="187"/>
      <c r="S23" s="187" t="s">
        <v>104</v>
      </c>
      <c r="T23" s="188" t="s">
        <v>105</v>
      </c>
      <c r="U23" s="161">
        <v>0</v>
      </c>
      <c r="V23" s="161">
        <f t="shared" si="6"/>
        <v>0</v>
      </c>
      <c r="W23" s="161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121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90"/>
      <c r="B24" s="191"/>
      <c r="C24" s="253" t="s">
        <v>207</v>
      </c>
      <c r="D24" s="254"/>
      <c r="E24" s="254"/>
      <c r="F24" s="254"/>
      <c r="G24" s="254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61"/>
      <c r="V24" s="161"/>
      <c r="W24" s="161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108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82">
        <v>9</v>
      </c>
      <c r="B25" s="183" t="s">
        <v>139</v>
      </c>
      <c r="C25" s="189" t="s">
        <v>131</v>
      </c>
      <c r="D25" s="184" t="s">
        <v>103</v>
      </c>
      <c r="E25" s="185">
        <v>1</v>
      </c>
      <c r="F25" s="186"/>
      <c r="G25" s="187">
        <f t="shared" si="0"/>
        <v>0</v>
      </c>
      <c r="H25" s="186"/>
      <c r="I25" s="187">
        <f t="shared" si="1"/>
        <v>0</v>
      </c>
      <c r="J25" s="186"/>
      <c r="K25" s="187">
        <f t="shared" si="2"/>
        <v>0</v>
      </c>
      <c r="L25" s="187">
        <v>21</v>
      </c>
      <c r="M25" s="187">
        <f t="shared" si="3"/>
        <v>0</v>
      </c>
      <c r="N25" s="187">
        <v>0</v>
      </c>
      <c r="O25" s="187">
        <f t="shared" si="4"/>
        <v>0</v>
      </c>
      <c r="P25" s="187">
        <v>0</v>
      </c>
      <c r="Q25" s="187">
        <f t="shared" si="5"/>
        <v>0</v>
      </c>
      <c r="R25" s="187"/>
      <c r="S25" s="187" t="s">
        <v>104</v>
      </c>
      <c r="T25" s="188" t="s">
        <v>105</v>
      </c>
      <c r="U25" s="161">
        <v>0</v>
      </c>
      <c r="V25" s="161">
        <f t="shared" si="6"/>
        <v>0</v>
      </c>
      <c r="W25" s="161"/>
      <c r="X25" s="152"/>
      <c r="Y25" s="152"/>
      <c r="Z25" s="152"/>
      <c r="AA25" s="152"/>
      <c r="AB25" s="152"/>
      <c r="AC25" s="152"/>
      <c r="AD25" s="152"/>
      <c r="AE25" s="152"/>
      <c r="AF25" s="152"/>
      <c r="AG25" s="152" t="s">
        <v>106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90"/>
      <c r="B26" s="191"/>
      <c r="C26" s="253" t="s">
        <v>208</v>
      </c>
      <c r="D26" s="254"/>
      <c r="E26" s="254"/>
      <c r="F26" s="254"/>
      <c r="G26" s="254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61"/>
      <c r="V26" s="161"/>
      <c r="W26" s="161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108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82">
        <v>10</v>
      </c>
      <c r="B27" s="183" t="s">
        <v>140</v>
      </c>
      <c r="C27" s="189" t="s">
        <v>131</v>
      </c>
      <c r="D27" s="184" t="s">
        <v>103</v>
      </c>
      <c r="E27" s="185">
        <v>1</v>
      </c>
      <c r="F27" s="186"/>
      <c r="G27" s="187">
        <f t="shared" si="0"/>
        <v>0</v>
      </c>
      <c r="H27" s="186"/>
      <c r="I27" s="187">
        <f t="shared" si="1"/>
        <v>0</v>
      </c>
      <c r="J27" s="186"/>
      <c r="K27" s="187">
        <f t="shared" si="2"/>
        <v>0</v>
      </c>
      <c r="L27" s="187">
        <v>21</v>
      </c>
      <c r="M27" s="187">
        <f t="shared" si="3"/>
        <v>0</v>
      </c>
      <c r="N27" s="187">
        <v>0</v>
      </c>
      <c r="O27" s="187">
        <f t="shared" si="4"/>
        <v>0</v>
      </c>
      <c r="P27" s="187">
        <v>0</v>
      </c>
      <c r="Q27" s="187">
        <f t="shared" si="5"/>
        <v>0</v>
      </c>
      <c r="R27" s="187"/>
      <c r="S27" s="187" t="s">
        <v>104</v>
      </c>
      <c r="T27" s="188" t="s">
        <v>105</v>
      </c>
      <c r="U27" s="161">
        <v>0</v>
      </c>
      <c r="V27" s="161">
        <f t="shared" si="6"/>
        <v>0</v>
      </c>
      <c r="W27" s="161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106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90"/>
      <c r="B28" s="191"/>
      <c r="C28" s="253" t="s">
        <v>209</v>
      </c>
      <c r="D28" s="254"/>
      <c r="E28" s="254"/>
      <c r="F28" s="254"/>
      <c r="G28" s="254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2"/>
      <c r="U28" s="161"/>
      <c r="V28" s="161"/>
      <c r="W28" s="161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108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82">
        <v>11</v>
      </c>
      <c r="B29" s="183" t="s">
        <v>141</v>
      </c>
      <c r="C29" s="189" t="s">
        <v>142</v>
      </c>
      <c r="D29" s="184" t="s">
        <v>103</v>
      </c>
      <c r="E29" s="185">
        <v>1</v>
      </c>
      <c r="F29" s="186"/>
      <c r="G29" s="187">
        <f t="shared" si="0"/>
        <v>0</v>
      </c>
      <c r="H29" s="186"/>
      <c r="I29" s="187">
        <f t="shared" si="1"/>
        <v>0</v>
      </c>
      <c r="J29" s="186"/>
      <c r="K29" s="187">
        <f t="shared" si="2"/>
        <v>0</v>
      </c>
      <c r="L29" s="187">
        <v>21</v>
      </c>
      <c r="M29" s="187">
        <f t="shared" si="3"/>
        <v>0</v>
      </c>
      <c r="N29" s="187">
        <v>0</v>
      </c>
      <c r="O29" s="187">
        <f t="shared" si="4"/>
        <v>0</v>
      </c>
      <c r="P29" s="187">
        <v>0</v>
      </c>
      <c r="Q29" s="187">
        <f t="shared" si="5"/>
        <v>0</v>
      </c>
      <c r="R29" s="187"/>
      <c r="S29" s="187" t="s">
        <v>104</v>
      </c>
      <c r="T29" s="188" t="s">
        <v>105</v>
      </c>
      <c r="U29" s="161">
        <v>0</v>
      </c>
      <c r="V29" s="161">
        <f t="shared" si="6"/>
        <v>0</v>
      </c>
      <c r="W29" s="161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106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90"/>
      <c r="B30" s="191"/>
      <c r="C30" s="253" t="s">
        <v>210</v>
      </c>
      <c r="D30" s="254"/>
      <c r="E30" s="254"/>
      <c r="F30" s="254"/>
      <c r="G30" s="254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2"/>
      <c r="S30" s="192"/>
      <c r="T30" s="192"/>
      <c r="U30" s="161"/>
      <c r="V30" s="161"/>
      <c r="W30" s="161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108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82">
        <v>12</v>
      </c>
      <c r="B31" s="183" t="s">
        <v>143</v>
      </c>
      <c r="C31" s="189" t="s">
        <v>144</v>
      </c>
      <c r="D31" s="184" t="s">
        <v>103</v>
      </c>
      <c r="E31" s="185">
        <v>1</v>
      </c>
      <c r="F31" s="186"/>
      <c r="G31" s="187">
        <f t="shared" si="0"/>
        <v>0</v>
      </c>
      <c r="H31" s="186"/>
      <c r="I31" s="187">
        <f t="shared" si="1"/>
        <v>0</v>
      </c>
      <c r="J31" s="186"/>
      <c r="K31" s="187">
        <f t="shared" si="2"/>
        <v>0</v>
      </c>
      <c r="L31" s="187">
        <v>21</v>
      </c>
      <c r="M31" s="187">
        <f t="shared" si="3"/>
        <v>0</v>
      </c>
      <c r="N31" s="187">
        <v>0</v>
      </c>
      <c r="O31" s="187">
        <f t="shared" si="4"/>
        <v>0</v>
      </c>
      <c r="P31" s="187">
        <v>0</v>
      </c>
      <c r="Q31" s="187">
        <f t="shared" si="5"/>
        <v>0</v>
      </c>
      <c r="R31" s="187"/>
      <c r="S31" s="187" t="s">
        <v>104</v>
      </c>
      <c r="T31" s="188" t="s">
        <v>105</v>
      </c>
      <c r="U31" s="161">
        <v>0</v>
      </c>
      <c r="V31" s="161">
        <f t="shared" si="6"/>
        <v>0</v>
      </c>
      <c r="W31" s="161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106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90"/>
      <c r="B32" s="191"/>
      <c r="C32" s="253" t="s">
        <v>211</v>
      </c>
      <c r="D32" s="254"/>
      <c r="E32" s="254"/>
      <c r="F32" s="254"/>
      <c r="G32" s="254"/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R32" s="192"/>
      <c r="S32" s="192"/>
      <c r="T32" s="192"/>
      <c r="U32" s="161"/>
      <c r="V32" s="161"/>
      <c r="W32" s="161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108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82">
        <v>13</v>
      </c>
      <c r="B33" s="183" t="s">
        <v>145</v>
      </c>
      <c r="C33" s="189" t="s">
        <v>146</v>
      </c>
      <c r="D33" s="184" t="s">
        <v>103</v>
      </c>
      <c r="E33" s="185">
        <v>1</v>
      </c>
      <c r="F33" s="186"/>
      <c r="G33" s="187">
        <f t="shared" si="0"/>
        <v>0</v>
      </c>
      <c r="H33" s="186"/>
      <c r="I33" s="187">
        <f t="shared" si="1"/>
        <v>0</v>
      </c>
      <c r="J33" s="186"/>
      <c r="K33" s="187">
        <f t="shared" si="2"/>
        <v>0</v>
      </c>
      <c r="L33" s="187">
        <v>21</v>
      </c>
      <c r="M33" s="187">
        <f t="shared" si="3"/>
        <v>0</v>
      </c>
      <c r="N33" s="187">
        <v>0</v>
      </c>
      <c r="O33" s="187">
        <f t="shared" si="4"/>
        <v>0</v>
      </c>
      <c r="P33" s="187">
        <v>0</v>
      </c>
      <c r="Q33" s="187">
        <f t="shared" si="5"/>
        <v>0</v>
      </c>
      <c r="R33" s="187"/>
      <c r="S33" s="187" t="s">
        <v>104</v>
      </c>
      <c r="T33" s="188" t="s">
        <v>105</v>
      </c>
      <c r="U33" s="161">
        <v>0</v>
      </c>
      <c r="V33" s="161">
        <f t="shared" si="6"/>
        <v>0</v>
      </c>
      <c r="W33" s="161"/>
      <c r="X33" s="152"/>
      <c r="Y33" s="152"/>
      <c r="Z33" s="152"/>
      <c r="AA33" s="152"/>
      <c r="AB33" s="152"/>
      <c r="AC33" s="152"/>
      <c r="AD33" s="152"/>
      <c r="AE33" s="152"/>
      <c r="AF33" s="152"/>
      <c r="AG33" s="152" t="s">
        <v>106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90"/>
      <c r="B34" s="191"/>
      <c r="C34" s="253" t="s">
        <v>212</v>
      </c>
      <c r="D34" s="254"/>
      <c r="E34" s="254"/>
      <c r="F34" s="254"/>
      <c r="G34" s="254"/>
      <c r="H34" s="192"/>
      <c r="I34" s="192"/>
      <c r="J34" s="192"/>
      <c r="K34" s="192"/>
      <c r="L34" s="192"/>
      <c r="M34" s="192"/>
      <c r="N34" s="192"/>
      <c r="O34" s="192"/>
      <c r="P34" s="192"/>
      <c r="Q34" s="192"/>
      <c r="R34" s="192"/>
      <c r="S34" s="192"/>
      <c r="T34" s="192"/>
      <c r="U34" s="161"/>
      <c r="V34" s="161"/>
      <c r="W34" s="161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108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82">
        <v>14</v>
      </c>
      <c r="B35" s="183" t="s">
        <v>147</v>
      </c>
      <c r="C35" s="189" t="s">
        <v>148</v>
      </c>
      <c r="D35" s="184" t="s">
        <v>103</v>
      </c>
      <c r="E35" s="185">
        <v>1</v>
      </c>
      <c r="F35" s="186"/>
      <c r="G35" s="187">
        <f t="shared" si="0"/>
        <v>0</v>
      </c>
      <c r="H35" s="186"/>
      <c r="I35" s="187">
        <f t="shared" si="1"/>
        <v>0</v>
      </c>
      <c r="J35" s="186"/>
      <c r="K35" s="187">
        <f t="shared" si="2"/>
        <v>0</v>
      </c>
      <c r="L35" s="187">
        <v>21</v>
      </c>
      <c r="M35" s="187">
        <f t="shared" si="3"/>
        <v>0</v>
      </c>
      <c r="N35" s="187">
        <v>0</v>
      </c>
      <c r="O35" s="187">
        <f t="shared" si="4"/>
        <v>0</v>
      </c>
      <c r="P35" s="187">
        <v>0</v>
      </c>
      <c r="Q35" s="187">
        <f t="shared" si="5"/>
        <v>0</v>
      </c>
      <c r="R35" s="187"/>
      <c r="S35" s="187" t="s">
        <v>104</v>
      </c>
      <c r="T35" s="188" t="s">
        <v>105</v>
      </c>
      <c r="U35" s="161">
        <v>0</v>
      </c>
      <c r="V35" s="161">
        <f t="shared" si="6"/>
        <v>0</v>
      </c>
      <c r="W35" s="161"/>
      <c r="X35" s="152"/>
      <c r="Y35" s="152"/>
      <c r="Z35" s="152"/>
      <c r="AA35" s="152"/>
      <c r="AB35" s="152"/>
      <c r="AC35" s="152"/>
      <c r="AD35" s="152"/>
      <c r="AE35" s="152"/>
      <c r="AF35" s="152"/>
      <c r="AG35" s="152" t="s">
        <v>106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90"/>
      <c r="B36" s="191"/>
      <c r="C36" s="253" t="s">
        <v>213</v>
      </c>
      <c r="D36" s="254"/>
      <c r="E36" s="254"/>
      <c r="F36" s="254"/>
      <c r="G36" s="254"/>
      <c r="H36" s="192"/>
      <c r="I36" s="192"/>
      <c r="J36" s="192"/>
      <c r="K36" s="192"/>
      <c r="L36" s="192"/>
      <c r="M36" s="192"/>
      <c r="N36" s="192"/>
      <c r="O36" s="192"/>
      <c r="P36" s="192"/>
      <c r="Q36" s="192"/>
      <c r="R36" s="192"/>
      <c r="S36" s="192"/>
      <c r="T36" s="192"/>
      <c r="U36" s="161"/>
      <c r="V36" s="161"/>
      <c r="W36" s="161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108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82">
        <v>15</v>
      </c>
      <c r="B37" s="183" t="s">
        <v>149</v>
      </c>
      <c r="C37" s="189" t="s">
        <v>150</v>
      </c>
      <c r="D37" s="184" t="s">
        <v>103</v>
      </c>
      <c r="E37" s="185">
        <v>1</v>
      </c>
      <c r="F37" s="186"/>
      <c r="G37" s="187">
        <f t="shared" si="0"/>
        <v>0</v>
      </c>
      <c r="H37" s="186"/>
      <c r="I37" s="187">
        <f t="shared" si="1"/>
        <v>0</v>
      </c>
      <c r="J37" s="186"/>
      <c r="K37" s="187">
        <f t="shared" si="2"/>
        <v>0</v>
      </c>
      <c r="L37" s="187">
        <v>21</v>
      </c>
      <c r="M37" s="187">
        <f t="shared" si="3"/>
        <v>0</v>
      </c>
      <c r="N37" s="187">
        <v>0</v>
      </c>
      <c r="O37" s="187">
        <f t="shared" si="4"/>
        <v>0</v>
      </c>
      <c r="P37" s="187">
        <v>0</v>
      </c>
      <c r="Q37" s="187">
        <f t="shared" si="5"/>
        <v>0</v>
      </c>
      <c r="R37" s="187"/>
      <c r="S37" s="187" t="s">
        <v>104</v>
      </c>
      <c r="T37" s="188" t="s">
        <v>105</v>
      </c>
      <c r="U37" s="161">
        <v>0</v>
      </c>
      <c r="V37" s="161">
        <f t="shared" si="6"/>
        <v>0</v>
      </c>
      <c r="W37" s="161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106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90"/>
      <c r="B38" s="191"/>
      <c r="C38" s="253" t="s">
        <v>214</v>
      </c>
      <c r="D38" s="254"/>
      <c r="E38" s="254"/>
      <c r="F38" s="254"/>
      <c r="G38" s="254"/>
      <c r="H38" s="192"/>
      <c r="I38" s="192"/>
      <c r="J38" s="192"/>
      <c r="K38" s="192"/>
      <c r="L38" s="192"/>
      <c r="M38" s="192"/>
      <c r="N38" s="192"/>
      <c r="O38" s="192"/>
      <c r="P38" s="192"/>
      <c r="Q38" s="192"/>
      <c r="R38" s="192"/>
      <c r="S38" s="192"/>
      <c r="T38" s="192"/>
      <c r="U38" s="161"/>
      <c r="V38" s="161"/>
      <c r="W38" s="161"/>
      <c r="X38" s="152"/>
      <c r="Y38" s="152"/>
      <c r="Z38" s="152"/>
      <c r="AA38" s="152"/>
      <c r="AB38" s="152"/>
      <c r="AC38" s="152"/>
      <c r="AD38" s="152"/>
      <c r="AE38" s="152"/>
      <c r="AF38" s="152"/>
      <c r="AG38" s="152" t="s">
        <v>108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82">
        <v>16</v>
      </c>
      <c r="B39" s="183" t="s">
        <v>151</v>
      </c>
      <c r="C39" s="189" t="s">
        <v>152</v>
      </c>
      <c r="D39" s="184" t="s">
        <v>103</v>
      </c>
      <c r="E39" s="185">
        <v>3</v>
      </c>
      <c r="F39" s="186"/>
      <c r="G39" s="187">
        <f t="shared" si="0"/>
        <v>0</v>
      </c>
      <c r="H39" s="186"/>
      <c r="I39" s="187">
        <f t="shared" si="1"/>
        <v>0</v>
      </c>
      <c r="J39" s="186"/>
      <c r="K39" s="187">
        <f t="shared" si="2"/>
        <v>0</v>
      </c>
      <c r="L39" s="187">
        <v>21</v>
      </c>
      <c r="M39" s="187">
        <f t="shared" si="3"/>
        <v>0</v>
      </c>
      <c r="N39" s="187">
        <v>0</v>
      </c>
      <c r="O39" s="187">
        <f t="shared" si="4"/>
        <v>0</v>
      </c>
      <c r="P39" s="187">
        <v>0</v>
      </c>
      <c r="Q39" s="187">
        <f t="shared" si="5"/>
        <v>0</v>
      </c>
      <c r="R39" s="187"/>
      <c r="S39" s="187" t="s">
        <v>104</v>
      </c>
      <c r="T39" s="188" t="s">
        <v>105</v>
      </c>
      <c r="U39" s="161">
        <v>0</v>
      </c>
      <c r="V39" s="161">
        <f t="shared" si="6"/>
        <v>0</v>
      </c>
      <c r="W39" s="161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106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90"/>
      <c r="B40" s="191"/>
      <c r="C40" s="253" t="s">
        <v>215</v>
      </c>
      <c r="D40" s="254"/>
      <c r="E40" s="254"/>
      <c r="F40" s="254"/>
      <c r="G40" s="254"/>
      <c r="H40" s="192"/>
      <c r="I40" s="192"/>
      <c r="J40" s="192"/>
      <c r="K40" s="192"/>
      <c r="L40" s="192"/>
      <c r="M40" s="192"/>
      <c r="N40" s="192"/>
      <c r="O40" s="192"/>
      <c r="P40" s="192"/>
      <c r="Q40" s="192"/>
      <c r="R40" s="192"/>
      <c r="S40" s="192"/>
      <c r="T40" s="192"/>
      <c r="U40" s="161"/>
      <c r="V40" s="161"/>
      <c r="W40" s="161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108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82">
        <v>17</v>
      </c>
      <c r="B41" s="183" t="s">
        <v>153</v>
      </c>
      <c r="C41" s="189" t="s">
        <v>154</v>
      </c>
      <c r="D41" s="184" t="s">
        <v>103</v>
      </c>
      <c r="E41" s="185">
        <v>1</v>
      </c>
      <c r="F41" s="186"/>
      <c r="G41" s="187">
        <f t="shared" si="0"/>
        <v>0</v>
      </c>
      <c r="H41" s="186"/>
      <c r="I41" s="187">
        <f t="shared" si="1"/>
        <v>0</v>
      </c>
      <c r="J41" s="186"/>
      <c r="K41" s="187">
        <f t="shared" si="2"/>
        <v>0</v>
      </c>
      <c r="L41" s="187">
        <v>21</v>
      </c>
      <c r="M41" s="187">
        <f t="shared" si="3"/>
        <v>0</v>
      </c>
      <c r="N41" s="187">
        <v>0</v>
      </c>
      <c r="O41" s="187">
        <f t="shared" si="4"/>
        <v>0</v>
      </c>
      <c r="P41" s="187">
        <v>0</v>
      </c>
      <c r="Q41" s="187">
        <f t="shared" si="5"/>
        <v>0</v>
      </c>
      <c r="R41" s="187"/>
      <c r="S41" s="187" t="s">
        <v>104</v>
      </c>
      <c r="T41" s="188" t="s">
        <v>105</v>
      </c>
      <c r="U41" s="161">
        <v>0</v>
      </c>
      <c r="V41" s="161">
        <f t="shared" si="6"/>
        <v>0</v>
      </c>
      <c r="W41" s="161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106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90"/>
      <c r="B42" s="191"/>
      <c r="C42" s="253" t="s">
        <v>216</v>
      </c>
      <c r="D42" s="254"/>
      <c r="E42" s="254"/>
      <c r="F42" s="254"/>
      <c r="G42" s="254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61"/>
      <c r="V42" s="161"/>
      <c r="W42" s="161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108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82">
        <v>18</v>
      </c>
      <c r="B43" s="183" t="s">
        <v>155</v>
      </c>
      <c r="C43" s="189" t="s">
        <v>156</v>
      </c>
      <c r="D43" s="184" t="s">
        <v>103</v>
      </c>
      <c r="E43" s="185">
        <v>3</v>
      </c>
      <c r="F43" s="186"/>
      <c r="G43" s="187">
        <f t="shared" si="0"/>
        <v>0</v>
      </c>
      <c r="H43" s="186"/>
      <c r="I43" s="187">
        <f t="shared" si="1"/>
        <v>0</v>
      </c>
      <c r="J43" s="186"/>
      <c r="K43" s="187">
        <f t="shared" si="2"/>
        <v>0</v>
      </c>
      <c r="L43" s="187">
        <v>21</v>
      </c>
      <c r="M43" s="187">
        <f t="shared" si="3"/>
        <v>0</v>
      </c>
      <c r="N43" s="187">
        <v>0</v>
      </c>
      <c r="O43" s="187">
        <f t="shared" si="4"/>
        <v>0</v>
      </c>
      <c r="P43" s="187">
        <v>0</v>
      </c>
      <c r="Q43" s="187">
        <f t="shared" si="5"/>
        <v>0</v>
      </c>
      <c r="R43" s="187"/>
      <c r="S43" s="187" t="s">
        <v>104</v>
      </c>
      <c r="T43" s="188" t="s">
        <v>105</v>
      </c>
      <c r="U43" s="161">
        <v>0</v>
      </c>
      <c r="V43" s="161">
        <f t="shared" si="6"/>
        <v>0</v>
      </c>
      <c r="W43" s="161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106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90"/>
      <c r="B44" s="191"/>
      <c r="C44" s="253" t="s">
        <v>217</v>
      </c>
      <c r="D44" s="254"/>
      <c r="E44" s="254"/>
      <c r="F44" s="254"/>
      <c r="G44" s="254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2"/>
      <c r="U44" s="161"/>
      <c r="V44" s="161"/>
      <c r="W44" s="161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108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82">
        <v>19</v>
      </c>
      <c r="B45" s="183" t="s">
        <v>157</v>
      </c>
      <c r="C45" s="189" t="s">
        <v>158</v>
      </c>
      <c r="D45" s="184" t="s">
        <v>103</v>
      </c>
      <c r="E45" s="185">
        <v>2</v>
      </c>
      <c r="F45" s="186"/>
      <c r="G45" s="187">
        <f t="shared" si="0"/>
        <v>0</v>
      </c>
      <c r="H45" s="186"/>
      <c r="I45" s="187">
        <f t="shared" si="1"/>
        <v>0</v>
      </c>
      <c r="J45" s="186"/>
      <c r="K45" s="187">
        <f t="shared" si="2"/>
        <v>0</v>
      </c>
      <c r="L45" s="187">
        <v>21</v>
      </c>
      <c r="M45" s="187">
        <f t="shared" si="3"/>
        <v>0</v>
      </c>
      <c r="N45" s="187">
        <v>0</v>
      </c>
      <c r="O45" s="187">
        <f t="shared" si="4"/>
        <v>0</v>
      </c>
      <c r="P45" s="187">
        <v>0</v>
      </c>
      <c r="Q45" s="187">
        <f t="shared" si="5"/>
        <v>0</v>
      </c>
      <c r="R45" s="187"/>
      <c r="S45" s="187" t="s">
        <v>104</v>
      </c>
      <c r="T45" s="188" t="s">
        <v>105</v>
      </c>
      <c r="U45" s="161">
        <v>0</v>
      </c>
      <c r="V45" s="161">
        <f t="shared" si="6"/>
        <v>0</v>
      </c>
      <c r="W45" s="161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106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90"/>
      <c r="B46" s="191"/>
      <c r="C46" s="253" t="s">
        <v>217</v>
      </c>
      <c r="D46" s="254"/>
      <c r="E46" s="254"/>
      <c r="F46" s="254"/>
      <c r="G46" s="254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61"/>
      <c r="V46" s="161"/>
      <c r="W46" s="161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108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82">
        <v>20</v>
      </c>
      <c r="B47" s="183" t="s">
        <v>159</v>
      </c>
      <c r="C47" s="189" t="s">
        <v>160</v>
      </c>
      <c r="D47" s="184" t="s">
        <v>103</v>
      </c>
      <c r="E47" s="185">
        <v>1</v>
      </c>
      <c r="F47" s="186"/>
      <c r="G47" s="187">
        <f t="shared" si="0"/>
        <v>0</v>
      </c>
      <c r="H47" s="186"/>
      <c r="I47" s="187">
        <f t="shared" si="1"/>
        <v>0</v>
      </c>
      <c r="J47" s="186"/>
      <c r="K47" s="187">
        <f t="shared" si="2"/>
        <v>0</v>
      </c>
      <c r="L47" s="187">
        <v>21</v>
      </c>
      <c r="M47" s="187">
        <f t="shared" si="3"/>
        <v>0</v>
      </c>
      <c r="N47" s="187">
        <v>0</v>
      </c>
      <c r="O47" s="187">
        <f t="shared" si="4"/>
        <v>0</v>
      </c>
      <c r="P47" s="187">
        <v>0</v>
      </c>
      <c r="Q47" s="187">
        <f t="shared" si="5"/>
        <v>0</v>
      </c>
      <c r="R47" s="187"/>
      <c r="S47" s="187" t="s">
        <v>104</v>
      </c>
      <c r="T47" s="188" t="s">
        <v>105</v>
      </c>
      <c r="U47" s="161">
        <v>0</v>
      </c>
      <c r="V47" s="161">
        <f t="shared" si="6"/>
        <v>0</v>
      </c>
      <c r="W47" s="161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106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90"/>
      <c r="B48" s="191"/>
      <c r="C48" s="253" t="s">
        <v>218</v>
      </c>
      <c r="D48" s="254"/>
      <c r="E48" s="254"/>
      <c r="F48" s="254"/>
      <c r="G48" s="254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61"/>
      <c r="V48" s="161"/>
      <c r="W48" s="161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108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82">
        <v>21</v>
      </c>
      <c r="B49" s="183" t="s">
        <v>161</v>
      </c>
      <c r="C49" s="189" t="s">
        <v>162</v>
      </c>
      <c r="D49" s="184" t="s">
        <v>103</v>
      </c>
      <c r="E49" s="185">
        <v>1</v>
      </c>
      <c r="F49" s="186"/>
      <c r="G49" s="187">
        <f t="shared" si="0"/>
        <v>0</v>
      </c>
      <c r="H49" s="186"/>
      <c r="I49" s="187">
        <f t="shared" si="1"/>
        <v>0</v>
      </c>
      <c r="J49" s="186"/>
      <c r="K49" s="187">
        <f t="shared" si="2"/>
        <v>0</v>
      </c>
      <c r="L49" s="187">
        <v>21</v>
      </c>
      <c r="M49" s="187">
        <f t="shared" si="3"/>
        <v>0</v>
      </c>
      <c r="N49" s="187">
        <v>0</v>
      </c>
      <c r="O49" s="187">
        <f t="shared" si="4"/>
        <v>0</v>
      </c>
      <c r="P49" s="187">
        <v>0</v>
      </c>
      <c r="Q49" s="187">
        <f t="shared" si="5"/>
        <v>0</v>
      </c>
      <c r="R49" s="187"/>
      <c r="S49" s="187" t="s">
        <v>104</v>
      </c>
      <c r="T49" s="188" t="s">
        <v>105</v>
      </c>
      <c r="U49" s="161">
        <v>0</v>
      </c>
      <c r="V49" s="161">
        <f t="shared" si="6"/>
        <v>0</v>
      </c>
      <c r="W49" s="161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106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90"/>
      <c r="B50" s="191"/>
      <c r="C50" s="253" t="s">
        <v>219</v>
      </c>
      <c r="D50" s="254"/>
      <c r="E50" s="254"/>
      <c r="F50" s="254"/>
      <c r="G50" s="254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61"/>
      <c r="V50" s="161"/>
      <c r="W50" s="161"/>
      <c r="X50" s="152"/>
      <c r="Y50" s="152"/>
      <c r="Z50" s="152"/>
      <c r="AA50" s="152"/>
      <c r="AB50" s="152"/>
      <c r="AC50" s="152"/>
      <c r="AD50" s="152"/>
      <c r="AE50" s="152"/>
      <c r="AF50" s="152"/>
      <c r="AG50" s="152" t="s">
        <v>108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82">
        <v>22</v>
      </c>
      <c r="B51" s="183" t="s">
        <v>163</v>
      </c>
      <c r="C51" s="189" t="s">
        <v>164</v>
      </c>
      <c r="D51" s="184" t="s">
        <v>103</v>
      </c>
      <c r="E51" s="185">
        <v>1</v>
      </c>
      <c r="F51" s="186"/>
      <c r="G51" s="187">
        <f t="shared" si="0"/>
        <v>0</v>
      </c>
      <c r="H51" s="186"/>
      <c r="I51" s="187">
        <f t="shared" si="1"/>
        <v>0</v>
      </c>
      <c r="J51" s="186"/>
      <c r="K51" s="187">
        <f t="shared" si="2"/>
        <v>0</v>
      </c>
      <c r="L51" s="187">
        <v>21</v>
      </c>
      <c r="M51" s="187">
        <f t="shared" si="3"/>
        <v>0</v>
      </c>
      <c r="N51" s="187">
        <v>0</v>
      </c>
      <c r="O51" s="187">
        <f t="shared" si="4"/>
        <v>0</v>
      </c>
      <c r="P51" s="187">
        <v>0</v>
      </c>
      <c r="Q51" s="187">
        <f t="shared" si="5"/>
        <v>0</v>
      </c>
      <c r="R51" s="187"/>
      <c r="S51" s="187" t="s">
        <v>104</v>
      </c>
      <c r="T51" s="188" t="s">
        <v>105</v>
      </c>
      <c r="U51" s="161">
        <v>0</v>
      </c>
      <c r="V51" s="161">
        <f t="shared" si="6"/>
        <v>0</v>
      </c>
      <c r="W51" s="161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106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90"/>
      <c r="B52" s="191"/>
      <c r="C52" s="253" t="s">
        <v>220</v>
      </c>
      <c r="D52" s="254"/>
      <c r="E52" s="254"/>
      <c r="F52" s="254"/>
      <c r="G52" s="254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61"/>
      <c r="V52" s="161"/>
      <c r="W52" s="161"/>
      <c r="X52" s="152"/>
      <c r="Y52" s="152"/>
      <c r="Z52" s="152"/>
      <c r="AA52" s="152"/>
      <c r="AB52" s="152"/>
      <c r="AC52" s="152"/>
      <c r="AD52" s="152"/>
      <c r="AE52" s="152"/>
      <c r="AF52" s="152"/>
      <c r="AG52" s="152" t="s">
        <v>108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82">
        <v>23</v>
      </c>
      <c r="B53" s="183" t="s">
        <v>165</v>
      </c>
      <c r="C53" s="189" t="s">
        <v>166</v>
      </c>
      <c r="D53" s="184" t="s">
        <v>103</v>
      </c>
      <c r="E53" s="185">
        <v>1</v>
      </c>
      <c r="F53" s="186"/>
      <c r="G53" s="187">
        <f t="shared" si="0"/>
        <v>0</v>
      </c>
      <c r="H53" s="186"/>
      <c r="I53" s="187">
        <f t="shared" si="1"/>
        <v>0</v>
      </c>
      <c r="J53" s="186"/>
      <c r="K53" s="187">
        <f t="shared" si="2"/>
        <v>0</v>
      </c>
      <c r="L53" s="187">
        <v>21</v>
      </c>
      <c r="M53" s="187">
        <f t="shared" si="3"/>
        <v>0</v>
      </c>
      <c r="N53" s="187">
        <v>0</v>
      </c>
      <c r="O53" s="187">
        <f t="shared" si="4"/>
        <v>0</v>
      </c>
      <c r="P53" s="187">
        <v>0</v>
      </c>
      <c r="Q53" s="187">
        <f t="shared" si="5"/>
        <v>0</v>
      </c>
      <c r="R53" s="187"/>
      <c r="S53" s="187" t="s">
        <v>104</v>
      </c>
      <c r="T53" s="188" t="s">
        <v>105</v>
      </c>
      <c r="U53" s="161">
        <v>0</v>
      </c>
      <c r="V53" s="161">
        <f t="shared" si="6"/>
        <v>0</v>
      </c>
      <c r="W53" s="161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106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90"/>
      <c r="B54" s="191"/>
      <c r="C54" s="253" t="s">
        <v>221</v>
      </c>
      <c r="D54" s="254"/>
      <c r="E54" s="254"/>
      <c r="F54" s="254"/>
      <c r="G54" s="254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61"/>
      <c r="V54" s="161"/>
      <c r="W54" s="161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108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82">
        <v>24</v>
      </c>
      <c r="B55" s="183" t="s">
        <v>167</v>
      </c>
      <c r="C55" s="189" t="s">
        <v>168</v>
      </c>
      <c r="D55" s="184" t="s">
        <v>103</v>
      </c>
      <c r="E55" s="185">
        <v>2</v>
      </c>
      <c r="F55" s="186"/>
      <c r="G55" s="187">
        <f t="shared" si="0"/>
        <v>0</v>
      </c>
      <c r="H55" s="186"/>
      <c r="I55" s="187">
        <f t="shared" si="1"/>
        <v>0</v>
      </c>
      <c r="J55" s="186"/>
      <c r="K55" s="187">
        <f t="shared" si="2"/>
        <v>0</v>
      </c>
      <c r="L55" s="187">
        <v>21</v>
      </c>
      <c r="M55" s="187">
        <f t="shared" si="3"/>
        <v>0</v>
      </c>
      <c r="N55" s="187">
        <v>0</v>
      </c>
      <c r="O55" s="187">
        <f t="shared" si="4"/>
        <v>0</v>
      </c>
      <c r="P55" s="187">
        <v>0</v>
      </c>
      <c r="Q55" s="187">
        <f t="shared" si="5"/>
        <v>0</v>
      </c>
      <c r="R55" s="187"/>
      <c r="S55" s="187" t="s">
        <v>104</v>
      </c>
      <c r="T55" s="188" t="s">
        <v>105</v>
      </c>
      <c r="U55" s="161">
        <v>0</v>
      </c>
      <c r="V55" s="161">
        <f t="shared" si="6"/>
        <v>0</v>
      </c>
      <c r="W55" s="161"/>
      <c r="X55" s="152"/>
      <c r="Y55" s="152"/>
      <c r="Z55" s="152"/>
      <c r="AA55" s="152"/>
      <c r="AB55" s="152"/>
      <c r="AC55" s="152"/>
      <c r="AD55" s="152"/>
      <c r="AE55" s="152"/>
      <c r="AF55" s="152"/>
      <c r="AG55" s="152" t="s">
        <v>106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90"/>
      <c r="B56" s="191"/>
      <c r="C56" s="253" t="s">
        <v>221</v>
      </c>
      <c r="D56" s="254"/>
      <c r="E56" s="254"/>
      <c r="F56" s="254"/>
      <c r="G56" s="254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61"/>
      <c r="V56" s="161"/>
      <c r="W56" s="161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108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82">
        <v>25</v>
      </c>
      <c r="B57" s="183" t="s">
        <v>169</v>
      </c>
      <c r="C57" s="189" t="s">
        <v>170</v>
      </c>
      <c r="D57" s="184" t="s">
        <v>171</v>
      </c>
      <c r="E57" s="185">
        <v>1</v>
      </c>
      <c r="F57" s="186"/>
      <c r="G57" s="187">
        <f t="shared" si="0"/>
        <v>0</v>
      </c>
      <c r="H57" s="186"/>
      <c r="I57" s="187">
        <f t="shared" si="1"/>
        <v>0</v>
      </c>
      <c r="J57" s="186"/>
      <c r="K57" s="187">
        <f t="shared" si="2"/>
        <v>0</v>
      </c>
      <c r="L57" s="187">
        <v>21</v>
      </c>
      <c r="M57" s="187">
        <f t="shared" si="3"/>
        <v>0</v>
      </c>
      <c r="N57" s="187">
        <v>0</v>
      </c>
      <c r="O57" s="187">
        <f t="shared" si="4"/>
        <v>0</v>
      </c>
      <c r="P57" s="187">
        <v>0</v>
      </c>
      <c r="Q57" s="187">
        <f t="shared" si="5"/>
        <v>0</v>
      </c>
      <c r="R57" s="187"/>
      <c r="S57" s="187" t="s">
        <v>104</v>
      </c>
      <c r="T57" s="188" t="s">
        <v>105</v>
      </c>
      <c r="U57" s="161">
        <v>0</v>
      </c>
      <c r="V57" s="161">
        <f t="shared" si="6"/>
        <v>0</v>
      </c>
      <c r="W57" s="161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106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90"/>
      <c r="B58" s="191"/>
      <c r="C58" s="253" t="s">
        <v>221</v>
      </c>
      <c r="D58" s="254"/>
      <c r="E58" s="254"/>
      <c r="F58" s="254"/>
      <c r="G58" s="254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61"/>
      <c r="V58" s="161"/>
      <c r="W58" s="161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108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82">
        <v>26</v>
      </c>
      <c r="B59" s="183" t="s">
        <v>172</v>
      </c>
      <c r="C59" s="189" t="s">
        <v>173</v>
      </c>
      <c r="D59" s="184" t="s">
        <v>103</v>
      </c>
      <c r="E59" s="185">
        <v>1</v>
      </c>
      <c r="F59" s="186"/>
      <c r="G59" s="187">
        <f t="shared" si="0"/>
        <v>0</v>
      </c>
      <c r="H59" s="186"/>
      <c r="I59" s="187">
        <f t="shared" si="1"/>
        <v>0</v>
      </c>
      <c r="J59" s="186"/>
      <c r="K59" s="187">
        <f t="shared" si="2"/>
        <v>0</v>
      </c>
      <c r="L59" s="187">
        <v>21</v>
      </c>
      <c r="M59" s="187">
        <f t="shared" si="3"/>
        <v>0</v>
      </c>
      <c r="N59" s="187">
        <v>0</v>
      </c>
      <c r="O59" s="187">
        <f t="shared" si="4"/>
        <v>0</v>
      </c>
      <c r="P59" s="187">
        <v>0</v>
      </c>
      <c r="Q59" s="187">
        <f t="shared" si="5"/>
        <v>0</v>
      </c>
      <c r="R59" s="187"/>
      <c r="S59" s="187" t="s">
        <v>104</v>
      </c>
      <c r="T59" s="188" t="s">
        <v>105</v>
      </c>
      <c r="U59" s="161">
        <v>0</v>
      </c>
      <c r="V59" s="161">
        <f t="shared" si="6"/>
        <v>0</v>
      </c>
      <c r="W59" s="161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106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90"/>
      <c r="B60" s="191"/>
      <c r="C60" s="253" t="s">
        <v>221</v>
      </c>
      <c r="D60" s="254"/>
      <c r="E60" s="254"/>
      <c r="F60" s="254"/>
      <c r="G60" s="254"/>
      <c r="H60" s="192"/>
      <c r="I60" s="192"/>
      <c r="J60" s="192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161"/>
      <c r="V60" s="161"/>
      <c r="W60" s="161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108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82">
        <v>27</v>
      </c>
      <c r="B61" s="183" t="s">
        <v>174</v>
      </c>
      <c r="C61" s="189" t="s">
        <v>175</v>
      </c>
      <c r="D61" s="184" t="s">
        <v>171</v>
      </c>
      <c r="E61" s="185">
        <v>1</v>
      </c>
      <c r="F61" s="186"/>
      <c r="G61" s="187">
        <f t="shared" si="0"/>
        <v>0</v>
      </c>
      <c r="H61" s="186"/>
      <c r="I61" s="187">
        <f t="shared" si="1"/>
        <v>0</v>
      </c>
      <c r="J61" s="186"/>
      <c r="K61" s="187">
        <f t="shared" si="2"/>
        <v>0</v>
      </c>
      <c r="L61" s="187">
        <v>21</v>
      </c>
      <c r="M61" s="187">
        <f t="shared" si="3"/>
        <v>0</v>
      </c>
      <c r="N61" s="187">
        <v>0</v>
      </c>
      <c r="O61" s="187">
        <f t="shared" si="4"/>
        <v>0</v>
      </c>
      <c r="P61" s="187">
        <v>0</v>
      </c>
      <c r="Q61" s="187">
        <f t="shared" si="5"/>
        <v>0</v>
      </c>
      <c r="R61" s="187"/>
      <c r="S61" s="187" t="s">
        <v>104</v>
      </c>
      <c r="T61" s="188" t="s">
        <v>105</v>
      </c>
      <c r="U61" s="161">
        <v>0</v>
      </c>
      <c r="V61" s="161">
        <f t="shared" si="6"/>
        <v>0</v>
      </c>
      <c r="W61" s="161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106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90"/>
      <c r="B62" s="191"/>
      <c r="C62" s="253" t="s">
        <v>221</v>
      </c>
      <c r="D62" s="254"/>
      <c r="E62" s="254"/>
      <c r="F62" s="254"/>
      <c r="G62" s="254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61"/>
      <c r="V62" s="161"/>
      <c r="W62" s="161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108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82">
        <v>28</v>
      </c>
      <c r="B63" s="183" t="s">
        <v>176</v>
      </c>
      <c r="C63" s="189" t="s">
        <v>177</v>
      </c>
      <c r="D63" s="184" t="s">
        <v>103</v>
      </c>
      <c r="E63" s="185">
        <v>3</v>
      </c>
      <c r="F63" s="186"/>
      <c r="G63" s="187">
        <f t="shared" si="0"/>
        <v>0</v>
      </c>
      <c r="H63" s="186"/>
      <c r="I63" s="187">
        <f t="shared" si="1"/>
        <v>0</v>
      </c>
      <c r="J63" s="186"/>
      <c r="K63" s="187">
        <f t="shared" si="2"/>
        <v>0</v>
      </c>
      <c r="L63" s="187">
        <v>21</v>
      </c>
      <c r="M63" s="187">
        <f t="shared" si="3"/>
        <v>0</v>
      </c>
      <c r="N63" s="187">
        <v>0</v>
      </c>
      <c r="O63" s="187">
        <f t="shared" si="4"/>
        <v>0</v>
      </c>
      <c r="P63" s="187">
        <v>0</v>
      </c>
      <c r="Q63" s="187">
        <f t="shared" si="5"/>
        <v>0</v>
      </c>
      <c r="R63" s="187"/>
      <c r="S63" s="187" t="s">
        <v>104</v>
      </c>
      <c r="T63" s="188" t="s">
        <v>105</v>
      </c>
      <c r="U63" s="161">
        <v>0</v>
      </c>
      <c r="V63" s="161">
        <f t="shared" si="6"/>
        <v>0</v>
      </c>
      <c r="W63" s="161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106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90"/>
      <c r="B64" s="191"/>
      <c r="C64" s="253" t="s">
        <v>222</v>
      </c>
      <c r="D64" s="254"/>
      <c r="E64" s="254"/>
      <c r="F64" s="254"/>
      <c r="G64" s="254"/>
      <c r="H64" s="192"/>
      <c r="I64" s="192"/>
      <c r="J64" s="192"/>
      <c r="K64" s="192"/>
      <c r="L64" s="192"/>
      <c r="M64" s="192"/>
      <c r="N64" s="192"/>
      <c r="O64" s="192"/>
      <c r="P64" s="192"/>
      <c r="Q64" s="192"/>
      <c r="R64" s="192"/>
      <c r="S64" s="192"/>
      <c r="T64" s="192"/>
      <c r="U64" s="161"/>
      <c r="V64" s="161"/>
      <c r="W64" s="161"/>
      <c r="X64" s="152"/>
      <c r="Y64" s="152"/>
      <c r="Z64" s="152"/>
      <c r="AA64" s="152"/>
      <c r="AB64" s="152"/>
      <c r="AC64" s="152"/>
      <c r="AD64" s="152"/>
      <c r="AE64" s="152"/>
      <c r="AF64" s="152"/>
      <c r="AG64" s="152" t="s">
        <v>108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82">
        <v>29</v>
      </c>
      <c r="B65" s="183" t="s">
        <v>178</v>
      </c>
      <c r="C65" s="189" t="s">
        <v>179</v>
      </c>
      <c r="D65" s="184" t="s">
        <v>103</v>
      </c>
      <c r="E65" s="185">
        <v>3</v>
      </c>
      <c r="F65" s="186"/>
      <c r="G65" s="187">
        <f t="shared" si="0"/>
        <v>0</v>
      </c>
      <c r="H65" s="186"/>
      <c r="I65" s="187">
        <f t="shared" si="1"/>
        <v>0</v>
      </c>
      <c r="J65" s="186"/>
      <c r="K65" s="187">
        <f t="shared" si="2"/>
        <v>0</v>
      </c>
      <c r="L65" s="187">
        <v>21</v>
      </c>
      <c r="M65" s="187">
        <f t="shared" si="3"/>
        <v>0</v>
      </c>
      <c r="N65" s="187">
        <v>0</v>
      </c>
      <c r="O65" s="187">
        <f t="shared" si="4"/>
        <v>0</v>
      </c>
      <c r="P65" s="187">
        <v>0</v>
      </c>
      <c r="Q65" s="187">
        <f t="shared" si="5"/>
        <v>0</v>
      </c>
      <c r="R65" s="187"/>
      <c r="S65" s="187" t="s">
        <v>104</v>
      </c>
      <c r="T65" s="188" t="s">
        <v>105</v>
      </c>
      <c r="U65" s="161">
        <v>0</v>
      </c>
      <c r="V65" s="161">
        <f t="shared" si="6"/>
        <v>0</v>
      </c>
      <c r="W65" s="161"/>
      <c r="X65" s="152"/>
      <c r="Y65" s="152"/>
      <c r="Z65" s="152"/>
      <c r="AA65" s="152"/>
      <c r="AB65" s="152"/>
      <c r="AC65" s="152"/>
      <c r="AD65" s="152"/>
      <c r="AE65" s="152"/>
      <c r="AF65" s="152"/>
      <c r="AG65" s="152" t="s">
        <v>106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90"/>
      <c r="B66" s="191"/>
      <c r="C66" s="253" t="s">
        <v>223</v>
      </c>
      <c r="D66" s="254"/>
      <c r="E66" s="254"/>
      <c r="F66" s="254"/>
      <c r="G66" s="254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192"/>
      <c r="S66" s="192"/>
      <c r="T66" s="192"/>
      <c r="U66" s="161"/>
      <c r="V66" s="161"/>
      <c r="W66" s="161"/>
      <c r="X66" s="152"/>
      <c r="Y66" s="152"/>
      <c r="Z66" s="152"/>
      <c r="AA66" s="152"/>
      <c r="AB66" s="152"/>
      <c r="AC66" s="152"/>
      <c r="AD66" s="152"/>
      <c r="AE66" s="152"/>
      <c r="AF66" s="152"/>
      <c r="AG66" s="152" t="s">
        <v>108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82">
        <v>30</v>
      </c>
      <c r="B67" s="183" t="s">
        <v>180</v>
      </c>
      <c r="C67" s="189" t="s">
        <v>181</v>
      </c>
      <c r="D67" s="184" t="s">
        <v>103</v>
      </c>
      <c r="E67" s="185">
        <v>1</v>
      </c>
      <c r="F67" s="186"/>
      <c r="G67" s="187">
        <f t="shared" si="0"/>
        <v>0</v>
      </c>
      <c r="H67" s="186"/>
      <c r="I67" s="187">
        <f t="shared" si="1"/>
        <v>0</v>
      </c>
      <c r="J67" s="186"/>
      <c r="K67" s="187">
        <f t="shared" si="2"/>
        <v>0</v>
      </c>
      <c r="L67" s="187">
        <v>21</v>
      </c>
      <c r="M67" s="187">
        <f t="shared" si="3"/>
        <v>0</v>
      </c>
      <c r="N67" s="187">
        <v>0</v>
      </c>
      <c r="O67" s="187">
        <f t="shared" si="4"/>
        <v>0</v>
      </c>
      <c r="P67" s="187">
        <v>0</v>
      </c>
      <c r="Q67" s="187">
        <f t="shared" si="5"/>
        <v>0</v>
      </c>
      <c r="R67" s="187"/>
      <c r="S67" s="187" t="s">
        <v>104</v>
      </c>
      <c r="T67" s="188" t="s">
        <v>105</v>
      </c>
      <c r="U67" s="161">
        <v>0</v>
      </c>
      <c r="V67" s="161">
        <f t="shared" si="6"/>
        <v>0</v>
      </c>
      <c r="W67" s="161"/>
      <c r="X67" s="152"/>
      <c r="Y67" s="152"/>
      <c r="Z67" s="152"/>
      <c r="AA67" s="152"/>
      <c r="AB67" s="152"/>
      <c r="AC67" s="152"/>
      <c r="AD67" s="152"/>
      <c r="AE67" s="152"/>
      <c r="AF67" s="152"/>
      <c r="AG67" s="152" t="s">
        <v>106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90"/>
      <c r="B68" s="191"/>
      <c r="C68" s="253" t="s">
        <v>224</v>
      </c>
      <c r="D68" s="254"/>
      <c r="E68" s="254"/>
      <c r="F68" s="254"/>
      <c r="G68" s="254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61"/>
      <c r="V68" s="161"/>
      <c r="W68" s="161"/>
      <c r="X68" s="152"/>
      <c r="Y68" s="152"/>
      <c r="Z68" s="152"/>
      <c r="AA68" s="152"/>
      <c r="AB68" s="152"/>
      <c r="AC68" s="152"/>
      <c r="AD68" s="152"/>
      <c r="AE68" s="152"/>
      <c r="AF68" s="152"/>
      <c r="AG68" s="152" t="s">
        <v>108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82">
        <v>31</v>
      </c>
      <c r="B69" s="183" t="s">
        <v>182</v>
      </c>
      <c r="C69" s="189" t="s">
        <v>183</v>
      </c>
      <c r="D69" s="184" t="s">
        <v>103</v>
      </c>
      <c r="E69" s="185">
        <v>1</v>
      </c>
      <c r="F69" s="186"/>
      <c r="G69" s="187">
        <f t="shared" si="0"/>
        <v>0</v>
      </c>
      <c r="H69" s="186"/>
      <c r="I69" s="187">
        <f t="shared" si="1"/>
        <v>0</v>
      </c>
      <c r="J69" s="186"/>
      <c r="K69" s="187">
        <f t="shared" si="2"/>
        <v>0</v>
      </c>
      <c r="L69" s="187">
        <v>21</v>
      </c>
      <c r="M69" s="187">
        <f t="shared" si="3"/>
        <v>0</v>
      </c>
      <c r="N69" s="187">
        <v>0</v>
      </c>
      <c r="O69" s="187">
        <f t="shared" si="4"/>
        <v>0</v>
      </c>
      <c r="P69" s="187">
        <v>0</v>
      </c>
      <c r="Q69" s="187">
        <f t="shared" si="5"/>
        <v>0</v>
      </c>
      <c r="R69" s="187"/>
      <c r="S69" s="187" t="s">
        <v>104</v>
      </c>
      <c r="T69" s="188" t="s">
        <v>105</v>
      </c>
      <c r="U69" s="161">
        <v>0</v>
      </c>
      <c r="V69" s="161">
        <f t="shared" si="6"/>
        <v>0</v>
      </c>
      <c r="W69" s="161"/>
      <c r="X69" s="152"/>
      <c r="Y69" s="152"/>
      <c r="Z69" s="152"/>
      <c r="AA69" s="152"/>
      <c r="AB69" s="152"/>
      <c r="AC69" s="152"/>
      <c r="AD69" s="152"/>
      <c r="AE69" s="152"/>
      <c r="AF69" s="152"/>
      <c r="AG69" s="152" t="s">
        <v>106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90"/>
      <c r="B70" s="191"/>
      <c r="C70" s="253" t="s">
        <v>225</v>
      </c>
      <c r="D70" s="254"/>
      <c r="E70" s="254"/>
      <c r="F70" s="254"/>
      <c r="G70" s="254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192"/>
      <c r="S70" s="192"/>
      <c r="T70" s="192"/>
      <c r="U70" s="161"/>
      <c r="V70" s="161"/>
      <c r="W70" s="161"/>
      <c r="X70" s="152"/>
      <c r="Y70" s="152"/>
      <c r="Z70" s="152"/>
      <c r="AA70" s="152"/>
      <c r="AB70" s="152"/>
      <c r="AC70" s="152"/>
      <c r="AD70" s="152"/>
      <c r="AE70" s="152"/>
      <c r="AF70" s="152"/>
      <c r="AG70" s="152" t="s">
        <v>108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82">
        <v>32</v>
      </c>
      <c r="B71" s="183" t="s">
        <v>184</v>
      </c>
      <c r="C71" s="189" t="s">
        <v>183</v>
      </c>
      <c r="D71" s="184" t="s">
        <v>103</v>
      </c>
      <c r="E71" s="185">
        <v>1</v>
      </c>
      <c r="F71" s="186"/>
      <c r="G71" s="187">
        <f t="shared" si="0"/>
        <v>0</v>
      </c>
      <c r="H71" s="186"/>
      <c r="I71" s="187">
        <f t="shared" si="1"/>
        <v>0</v>
      </c>
      <c r="J71" s="186"/>
      <c r="K71" s="187">
        <f t="shared" si="2"/>
        <v>0</v>
      </c>
      <c r="L71" s="187">
        <v>21</v>
      </c>
      <c r="M71" s="187">
        <f t="shared" si="3"/>
        <v>0</v>
      </c>
      <c r="N71" s="187">
        <v>0</v>
      </c>
      <c r="O71" s="187">
        <f t="shared" si="4"/>
        <v>0</v>
      </c>
      <c r="P71" s="187">
        <v>0</v>
      </c>
      <c r="Q71" s="187">
        <f t="shared" si="5"/>
        <v>0</v>
      </c>
      <c r="R71" s="187"/>
      <c r="S71" s="187" t="s">
        <v>104</v>
      </c>
      <c r="T71" s="188" t="s">
        <v>105</v>
      </c>
      <c r="U71" s="161">
        <v>0</v>
      </c>
      <c r="V71" s="161">
        <f t="shared" si="6"/>
        <v>0</v>
      </c>
      <c r="W71" s="161"/>
      <c r="X71" s="152"/>
      <c r="Y71" s="152"/>
      <c r="Z71" s="152"/>
      <c r="AA71" s="152"/>
      <c r="AB71" s="152"/>
      <c r="AC71" s="152"/>
      <c r="AD71" s="152"/>
      <c r="AE71" s="152"/>
      <c r="AF71" s="152"/>
      <c r="AG71" s="152" t="s">
        <v>106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90"/>
      <c r="B72" s="191"/>
      <c r="C72" s="253" t="s">
        <v>226</v>
      </c>
      <c r="D72" s="254"/>
      <c r="E72" s="254"/>
      <c r="F72" s="254"/>
      <c r="G72" s="254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192"/>
      <c r="S72" s="192"/>
      <c r="T72" s="192"/>
      <c r="U72" s="161"/>
      <c r="V72" s="161"/>
      <c r="W72" s="161"/>
      <c r="X72" s="152"/>
      <c r="Y72" s="152"/>
      <c r="Z72" s="152"/>
      <c r="AA72" s="152"/>
      <c r="AB72" s="152"/>
      <c r="AC72" s="152"/>
      <c r="AD72" s="152"/>
      <c r="AE72" s="152"/>
      <c r="AF72" s="152"/>
      <c r="AG72" s="152" t="s">
        <v>108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82">
        <v>33</v>
      </c>
      <c r="B73" s="183" t="s">
        <v>185</v>
      </c>
      <c r="C73" s="189" t="s">
        <v>186</v>
      </c>
      <c r="D73" s="184" t="s">
        <v>103</v>
      </c>
      <c r="E73" s="185">
        <v>105</v>
      </c>
      <c r="F73" s="186"/>
      <c r="G73" s="187">
        <f t="shared" si="0"/>
        <v>0</v>
      </c>
      <c r="H73" s="186"/>
      <c r="I73" s="187">
        <f t="shared" si="1"/>
        <v>0</v>
      </c>
      <c r="J73" s="186"/>
      <c r="K73" s="187">
        <f t="shared" si="2"/>
        <v>0</v>
      </c>
      <c r="L73" s="187">
        <v>21</v>
      </c>
      <c r="M73" s="187">
        <f t="shared" si="3"/>
        <v>0</v>
      </c>
      <c r="N73" s="187">
        <v>0</v>
      </c>
      <c r="O73" s="187">
        <f t="shared" si="4"/>
        <v>0</v>
      </c>
      <c r="P73" s="187">
        <v>0</v>
      </c>
      <c r="Q73" s="187">
        <f t="shared" si="5"/>
        <v>0</v>
      </c>
      <c r="R73" s="187"/>
      <c r="S73" s="187" t="s">
        <v>104</v>
      </c>
      <c r="T73" s="188" t="s">
        <v>105</v>
      </c>
      <c r="U73" s="161">
        <v>0</v>
      </c>
      <c r="V73" s="161">
        <f t="shared" si="6"/>
        <v>0</v>
      </c>
      <c r="W73" s="161"/>
      <c r="X73" s="152"/>
      <c r="Y73" s="152"/>
      <c r="Z73" s="152"/>
      <c r="AA73" s="152"/>
      <c r="AB73" s="152"/>
      <c r="AC73" s="152"/>
      <c r="AD73" s="152"/>
      <c r="AE73" s="152"/>
      <c r="AF73" s="152"/>
      <c r="AG73" s="152" t="s">
        <v>106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90"/>
      <c r="B74" s="191"/>
      <c r="C74" s="253" t="s">
        <v>227</v>
      </c>
      <c r="D74" s="254"/>
      <c r="E74" s="254"/>
      <c r="F74" s="254"/>
      <c r="G74" s="254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192"/>
      <c r="S74" s="192"/>
      <c r="T74" s="192"/>
      <c r="U74" s="161"/>
      <c r="V74" s="161"/>
      <c r="W74" s="161"/>
      <c r="X74" s="152"/>
      <c r="Y74" s="152"/>
      <c r="Z74" s="152"/>
      <c r="AA74" s="152"/>
      <c r="AB74" s="152"/>
      <c r="AC74" s="152"/>
      <c r="AD74" s="152"/>
      <c r="AE74" s="152"/>
      <c r="AF74" s="152"/>
      <c r="AG74" s="152" t="s">
        <v>108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82">
        <v>34</v>
      </c>
      <c r="B75" s="183" t="s">
        <v>187</v>
      </c>
      <c r="C75" s="189" t="s">
        <v>186</v>
      </c>
      <c r="D75" s="184" t="s">
        <v>103</v>
      </c>
      <c r="E75" s="185">
        <v>3</v>
      </c>
      <c r="F75" s="186"/>
      <c r="G75" s="187">
        <f t="shared" si="0"/>
        <v>0</v>
      </c>
      <c r="H75" s="186"/>
      <c r="I75" s="187">
        <f t="shared" si="1"/>
        <v>0</v>
      </c>
      <c r="J75" s="186"/>
      <c r="K75" s="187">
        <f t="shared" si="2"/>
        <v>0</v>
      </c>
      <c r="L75" s="187">
        <v>21</v>
      </c>
      <c r="M75" s="187">
        <f t="shared" si="3"/>
        <v>0</v>
      </c>
      <c r="N75" s="187">
        <v>0</v>
      </c>
      <c r="O75" s="187">
        <f t="shared" si="4"/>
        <v>0</v>
      </c>
      <c r="P75" s="187">
        <v>0</v>
      </c>
      <c r="Q75" s="187">
        <f t="shared" si="5"/>
        <v>0</v>
      </c>
      <c r="R75" s="187"/>
      <c r="S75" s="187" t="s">
        <v>104</v>
      </c>
      <c r="T75" s="188" t="s">
        <v>105</v>
      </c>
      <c r="U75" s="161">
        <v>0</v>
      </c>
      <c r="V75" s="161">
        <f t="shared" si="6"/>
        <v>0</v>
      </c>
      <c r="W75" s="161"/>
      <c r="X75" s="152"/>
      <c r="Y75" s="152"/>
      <c r="Z75" s="152"/>
      <c r="AA75" s="152"/>
      <c r="AB75" s="152"/>
      <c r="AC75" s="152"/>
      <c r="AD75" s="152"/>
      <c r="AE75" s="152"/>
      <c r="AF75" s="152"/>
      <c r="AG75" s="152" t="s">
        <v>106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90"/>
      <c r="B76" s="191"/>
      <c r="C76" s="253" t="s">
        <v>228</v>
      </c>
      <c r="D76" s="254"/>
      <c r="E76" s="254"/>
      <c r="F76" s="254"/>
      <c r="G76" s="254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192"/>
      <c r="S76" s="192"/>
      <c r="T76" s="192"/>
      <c r="U76" s="161"/>
      <c r="V76" s="161"/>
      <c r="W76" s="161"/>
      <c r="X76" s="152"/>
      <c r="Y76" s="152"/>
      <c r="Z76" s="152"/>
      <c r="AA76" s="152"/>
      <c r="AB76" s="152"/>
      <c r="AC76" s="152"/>
      <c r="AD76" s="152"/>
      <c r="AE76" s="152"/>
      <c r="AF76" s="152"/>
      <c r="AG76" s="152" t="s">
        <v>108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82">
        <v>35</v>
      </c>
      <c r="B77" s="183" t="s">
        <v>188</v>
      </c>
      <c r="C77" s="189" t="s">
        <v>186</v>
      </c>
      <c r="D77" s="184" t="s">
        <v>103</v>
      </c>
      <c r="E77" s="185">
        <v>36</v>
      </c>
      <c r="F77" s="186"/>
      <c r="G77" s="187">
        <f t="shared" si="0"/>
        <v>0</v>
      </c>
      <c r="H77" s="186"/>
      <c r="I77" s="187">
        <f t="shared" si="1"/>
        <v>0</v>
      </c>
      <c r="J77" s="186"/>
      <c r="K77" s="187">
        <f t="shared" si="2"/>
        <v>0</v>
      </c>
      <c r="L77" s="187">
        <v>21</v>
      </c>
      <c r="M77" s="187">
        <f t="shared" si="3"/>
        <v>0</v>
      </c>
      <c r="N77" s="187">
        <v>0</v>
      </c>
      <c r="O77" s="187">
        <f t="shared" si="4"/>
        <v>0</v>
      </c>
      <c r="P77" s="187">
        <v>0</v>
      </c>
      <c r="Q77" s="187">
        <f t="shared" si="5"/>
        <v>0</v>
      </c>
      <c r="R77" s="187"/>
      <c r="S77" s="187" t="s">
        <v>104</v>
      </c>
      <c r="T77" s="188" t="s">
        <v>105</v>
      </c>
      <c r="U77" s="161">
        <v>0</v>
      </c>
      <c r="V77" s="161">
        <f t="shared" si="6"/>
        <v>0</v>
      </c>
      <c r="W77" s="161"/>
      <c r="X77" s="152"/>
      <c r="Y77" s="152"/>
      <c r="Z77" s="152"/>
      <c r="AA77" s="152"/>
      <c r="AB77" s="152"/>
      <c r="AC77" s="152"/>
      <c r="AD77" s="152"/>
      <c r="AE77" s="152"/>
      <c r="AF77" s="152"/>
      <c r="AG77" s="152" t="s">
        <v>106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">
      <c r="A78" s="190"/>
      <c r="B78" s="191"/>
      <c r="C78" s="253" t="s">
        <v>229</v>
      </c>
      <c r="D78" s="254"/>
      <c r="E78" s="254"/>
      <c r="F78" s="254"/>
      <c r="G78" s="254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61"/>
      <c r="V78" s="161"/>
      <c r="W78" s="161"/>
      <c r="X78" s="152"/>
      <c r="Y78" s="152"/>
      <c r="Z78" s="152"/>
      <c r="AA78" s="152"/>
      <c r="AB78" s="152"/>
      <c r="AC78" s="152"/>
      <c r="AD78" s="152"/>
      <c r="AE78" s="152"/>
      <c r="AF78" s="152"/>
      <c r="AG78" s="152" t="s">
        <v>108</v>
      </c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">
      <c r="A79" s="182">
        <v>36</v>
      </c>
      <c r="B79" s="183" t="s">
        <v>189</v>
      </c>
      <c r="C79" s="189" t="s">
        <v>186</v>
      </c>
      <c r="D79" s="184" t="s">
        <v>103</v>
      </c>
      <c r="E79" s="185">
        <v>3</v>
      </c>
      <c r="F79" s="186"/>
      <c r="G79" s="187">
        <f t="shared" si="0"/>
        <v>0</v>
      </c>
      <c r="H79" s="186"/>
      <c r="I79" s="187">
        <f t="shared" si="1"/>
        <v>0</v>
      </c>
      <c r="J79" s="186"/>
      <c r="K79" s="187">
        <f t="shared" si="2"/>
        <v>0</v>
      </c>
      <c r="L79" s="187">
        <v>21</v>
      </c>
      <c r="M79" s="187">
        <f t="shared" si="3"/>
        <v>0</v>
      </c>
      <c r="N79" s="187">
        <v>0</v>
      </c>
      <c r="O79" s="187">
        <f t="shared" si="4"/>
        <v>0</v>
      </c>
      <c r="P79" s="187">
        <v>0</v>
      </c>
      <c r="Q79" s="187">
        <f t="shared" si="5"/>
        <v>0</v>
      </c>
      <c r="R79" s="187"/>
      <c r="S79" s="187" t="s">
        <v>104</v>
      </c>
      <c r="T79" s="188" t="s">
        <v>105</v>
      </c>
      <c r="U79" s="161">
        <v>0</v>
      </c>
      <c r="V79" s="161">
        <f t="shared" si="6"/>
        <v>0</v>
      </c>
      <c r="W79" s="161"/>
      <c r="X79" s="152"/>
      <c r="Y79" s="152"/>
      <c r="Z79" s="152"/>
      <c r="AA79" s="152"/>
      <c r="AB79" s="152"/>
      <c r="AC79" s="152"/>
      <c r="AD79" s="152"/>
      <c r="AE79" s="152"/>
      <c r="AF79" s="152"/>
      <c r="AG79" s="152" t="s">
        <v>106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90"/>
      <c r="B80" s="191"/>
      <c r="C80" s="253" t="s">
        <v>230</v>
      </c>
      <c r="D80" s="254"/>
      <c r="E80" s="254"/>
      <c r="F80" s="254"/>
      <c r="G80" s="254"/>
      <c r="H80" s="192"/>
      <c r="I80" s="192"/>
      <c r="J80" s="192"/>
      <c r="K80" s="192"/>
      <c r="L80" s="192"/>
      <c r="M80" s="192"/>
      <c r="N80" s="192"/>
      <c r="O80" s="192"/>
      <c r="P80" s="192"/>
      <c r="Q80" s="192"/>
      <c r="R80" s="192"/>
      <c r="S80" s="192"/>
      <c r="T80" s="192"/>
      <c r="U80" s="161"/>
      <c r="V80" s="161"/>
      <c r="W80" s="161"/>
      <c r="X80" s="152"/>
      <c r="Y80" s="152"/>
      <c r="Z80" s="152"/>
      <c r="AA80" s="152"/>
      <c r="AB80" s="152"/>
      <c r="AC80" s="152"/>
      <c r="AD80" s="152"/>
      <c r="AE80" s="152"/>
      <c r="AF80" s="152"/>
      <c r="AG80" s="152" t="s">
        <v>108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82">
        <v>37</v>
      </c>
      <c r="B81" s="183" t="s">
        <v>190</v>
      </c>
      <c r="C81" s="189" t="s">
        <v>191</v>
      </c>
      <c r="D81" s="184" t="s">
        <v>103</v>
      </c>
      <c r="E81" s="185">
        <v>1</v>
      </c>
      <c r="F81" s="186"/>
      <c r="G81" s="187">
        <f t="shared" si="0"/>
        <v>0</v>
      </c>
      <c r="H81" s="186"/>
      <c r="I81" s="187">
        <f t="shared" si="1"/>
        <v>0</v>
      </c>
      <c r="J81" s="186"/>
      <c r="K81" s="187">
        <f t="shared" si="2"/>
        <v>0</v>
      </c>
      <c r="L81" s="187">
        <v>21</v>
      </c>
      <c r="M81" s="187">
        <f t="shared" si="3"/>
        <v>0</v>
      </c>
      <c r="N81" s="187">
        <v>0</v>
      </c>
      <c r="O81" s="187">
        <f t="shared" si="4"/>
        <v>0</v>
      </c>
      <c r="P81" s="187">
        <v>0</v>
      </c>
      <c r="Q81" s="187">
        <f t="shared" si="5"/>
        <v>0</v>
      </c>
      <c r="R81" s="187"/>
      <c r="S81" s="187" t="s">
        <v>104</v>
      </c>
      <c r="T81" s="188" t="s">
        <v>105</v>
      </c>
      <c r="U81" s="161">
        <v>0</v>
      </c>
      <c r="V81" s="161">
        <f t="shared" si="6"/>
        <v>0</v>
      </c>
      <c r="W81" s="161"/>
      <c r="X81" s="152"/>
      <c r="Y81" s="152"/>
      <c r="Z81" s="152"/>
      <c r="AA81" s="152"/>
      <c r="AB81" s="152"/>
      <c r="AC81" s="152"/>
      <c r="AD81" s="152"/>
      <c r="AE81" s="152"/>
      <c r="AF81" s="152"/>
      <c r="AG81" s="152" t="s">
        <v>106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">
      <c r="A82" s="190"/>
      <c r="B82" s="191"/>
      <c r="C82" s="253" t="s">
        <v>231</v>
      </c>
      <c r="D82" s="254"/>
      <c r="E82" s="254"/>
      <c r="F82" s="254"/>
      <c r="G82" s="254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61"/>
      <c r="V82" s="161"/>
      <c r="W82" s="161"/>
      <c r="X82" s="152"/>
      <c r="Y82" s="152"/>
      <c r="Z82" s="152"/>
      <c r="AA82" s="152"/>
      <c r="AB82" s="152"/>
      <c r="AC82" s="152"/>
      <c r="AD82" s="152"/>
      <c r="AE82" s="152"/>
      <c r="AF82" s="152"/>
      <c r="AG82" s="152" t="s">
        <v>108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x14ac:dyDescent="0.2">
      <c r="A83" s="163" t="s">
        <v>99</v>
      </c>
      <c r="B83" s="164" t="s">
        <v>63</v>
      </c>
      <c r="C83" s="177" t="s">
        <v>64</v>
      </c>
      <c r="D83" s="165"/>
      <c r="E83" s="166"/>
      <c r="F83" s="167"/>
      <c r="G83" s="167">
        <f>SUMIF(AG84:AG86,"&lt;&gt;NOR",G84:G86)</f>
        <v>0</v>
      </c>
      <c r="H83" s="167"/>
      <c r="I83" s="167">
        <f>SUM(I84:I86)</f>
        <v>0</v>
      </c>
      <c r="J83" s="167"/>
      <c r="K83" s="167">
        <f>SUM(K84:K86)</f>
        <v>0</v>
      </c>
      <c r="L83" s="167"/>
      <c r="M83" s="167">
        <f>SUM(M84:M86)</f>
        <v>0</v>
      </c>
      <c r="N83" s="167"/>
      <c r="O83" s="167">
        <f>SUM(O84:O86)</f>
        <v>0</v>
      </c>
      <c r="P83" s="167"/>
      <c r="Q83" s="167">
        <f>SUM(Q84:Q86)</f>
        <v>0</v>
      </c>
      <c r="R83" s="167"/>
      <c r="S83" s="167"/>
      <c r="T83" s="168"/>
      <c r="U83" s="162"/>
      <c r="V83" s="162">
        <f>SUM(V84:V86)</f>
        <v>0</v>
      </c>
      <c r="W83" s="162"/>
      <c r="AG83" t="s">
        <v>100</v>
      </c>
    </row>
    <row r="84" spans="1:60" outlineLevel="1" x14ac:dyDescent="0.2">
      <c r="A84" s="182">
        <v>38</v>
      </c>
      <c r="B84" s="183" t="s">
        <v>192</v>
      </c>
      <c r="C84" s="189" t="s">
        <v>64</v>
      </c>
      <c r="D84" s="184" t="s">
        <v>103</v>
      </c>
      <c r="E84" s="185">
        <v>1</v>
      </c>
      <c r="F84" s="186"/>
      <c r="G84" s="187">
        <f>ROUND(E84*F84,2)</f>
        <v>0</v>
      </c>
      <c r="H84" s="186"/>
      <c r="I84" s="187">
        <f>ROUND(E84*H84,2)</f>
        <v>0</v>
      </c>
      <c r="J84" s="186"/>
      <c r="K84" s="187">
        <f>ROUND(E84*J84,2)</f>
        <v>0</v>
      </c>
      <c r="L84" s="187">
        <v>21</v>
      </c>
      <c r="M84" s="187">
        <f>G84*(1+L84/100)</f>
        <v>0</v>
      </c>
      <c r="N84" s="187">
        <v>0</v>
      </c>
      <c r="O84" s="187">
        <f>ROUND(E84*N84,2)</f>
        <v>0</v>
      </c>
      <c r="P84" s="187">
        <v>0</v>
      </c>
      <c r="Q84" s="187">
        <f>ROUND(E84*P84,2)</f>
        <v>0</v>
      </c>
      <c r="R84" s="187"/>
      <c r="S84" s="187" t="s">
        <v>104</v>
      </c>
      <c r="T84" s="188" t="s">
        <v>105</v>
      </c>
      <c r="U84" s="161">
        <v>0</v>
      </c>
      <c r="V84" s="161">
        <f>ROUND(E84*U84,2)</f>
        <v>0</v>
      </c>
      <c r="W84" s="161"/>
      <c r="X84" s="152"/>
      <c r="Y84" s="152"/>
      <c r="Z84" s="152"/>
      <c r="AA84" s="152"/>
      <c r="AB84" s="152"/>
      <c r="AC84" s="152"/>
      <c r="AD84" s="152"/>
      <c r="AE84" s="152"/>
      <c r="AF84" s="152"/>
      <c r="AG84" s="152" t="s">
        <v>193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">
      <c r="A85" s="190"/>
      <c r="B85" s="191"/>
      <c r="C85" s="253" t="s">
        <v>232</v>
      </c>
      <c r="D85" s="254"/>
      <c r="E85" s="254"/>
      <c r="F85" s="254"/>
      <c r="G85" s="254"/>
      <c r="H85" s="192"/>
      <c r="I85" s="192"/>
      <c r="J85" s="192"/>
      <c r="K85" s="192"/>
      <c r="L85" s="192"/>
      <c r="M85" s="192"/>
      <c r="N85" s="192"/>
      <c r="O85" s="192"/>
      <c r="P85" s="192"/>
      <c r="Q85" s="192"/>
      <c r="R85" s="192"/>
      <c r="S85" s="192"/>
      <c r="T85" s="192"/>
      <c r="U85" s="161"/>
      <c r="V85" s="161"/>
      <c r="W85" s="161"/>
      <c r="X85" s="152"/>
      <c r="Y85" s="152"/>
      <c r="Z85" s="152"/>
      <c r="AA85" s="152"/>
      <c r="AB85" s="152"/>
      <c r="AC85" s="152"/>
      <c r="AD85" s="152"/>
      <c r="AE85" s="152"/>
      <c r="AF85" s="152"/>
      <c r="AG85" s="152" t="s">
        <v>108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">
      <c r="A86" s="169">
        <v>39</v>
      </c>
      <c r="B86" s="170" t="s">
        <v>194</v>
      </c>
      <c r="C86" s="178" t="s">
        <v>195</v>
      </c>
      <c r="D86" s="171" t="s">
        <v>103</v>
      </c>
      <c r="E86" s="172">
        <v>1</v>
      </c>
      <c r="F86" s="173"/>
      <c r="G86" s="174">
        <f>ROUND(E86*F86,2)</f>
        <v>0</v>
      </c>
      <c r="H86" s="173"/>
      <c r="I86" s="174">
        <f>ROUND(E86*H86,2)</f>
        <v>0</v>
      </c>
      <c r="J86" s="173"/>
      <c r="K86" s="174">
        <f>ROUND(E86*J86,2)</f>
        <v>0</v>
      </c>
      <c r="L86" s="174">
        <v>21</v>
      </c>
      <c r="M86" s="174">
        <f>G86*(1+L86/100)</f>
        <v>0</v>
      </c>
      <c r="N86" s="174">
        <v>0</v>
      </c>
      <c r="O86" s="174">
        <f>ROUND(E86*N86,2)</f>
        <v>0</v>
      </c>
      <c r="P86" s="174">
        <v>0</v>
      </c>
      <c r="Q86" s="174">
        <f>ROUND(E86*P86,2)</f>
        <v>0</v>
      </c>
      <c r="R86" s="174"/>
      <c r="S86" s="174" t="s">
        <v>104</v>
      </c>
      <c r="T86" s="175" t="s">
        <v>105</v>
      </c>
      <c r="U86" s="161">
        <v>0</v>
      </c>
      <c r="V86" s="161">
        <f>ROUND(E86*U86,2)</f>
        <v>0</v>
      </c>
      <c r="W86" s="161"/>
      <c r="X86" s="152"/>
      <c r="Y86" s="152"/>
      <c r="Z86" s="152"/>
      <c r="AA86" s="152"/>
      <c r="AB86" s="152"/>
      <c r="AC86" s="152"/>
      <c r="AD86" s="152"/>
      <c r="AE86" s="152"/>
      <c r="AF86" s="152"/>
      <c r="AG86" s="152" t="s">
        <v>193</v>
      </c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">
      <c r="A87" s="190"/>
      <c r="B87" s="191"/>
      <c r="C87" s="253" t="s">
        <v>233</v>
      </c>
      <c r="D87" s="254"/>
      <c r="E87" s="254"/>
      <c r="F87" s="254"/>
      <c r="G87" s="254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92"/>
      <c r="T87" s="192"/>
      <c r="U87" s="161"/>
      <c r="V87" s="161"/>
      <c r="W87" s="161"/>
      <c r="X87" s="152"/>
      <c r="Y87" s="152"/>
      <c r="Z87" s="152"/>
      <c r="AA87" s="152"/>
      <c r="AB87" s="152"/>
      <c r="AC87" s="152"/>
      <c r="AD87" s="152"/>
      <c r="AE87" s="152"/>
      <c r="AF87" s="152"/>
      <c r="AG87" s="152" t="s">
        <v>108</v>
      </c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x14ac:dyDescent="0.2">
      <c r="A88" s="5"/>
      <c r="B88" s="6"/>
      <c r="C88" s="179"/>
      <c r="D88" s="8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AE88">
        <v>15</v>
      </c>
      <c r="AF88">
        <v>21</v>
      </c>
    </row>
    <row r="89" spans="1:60" x14ac:dyDescent="0.2">
      <c r="A89" s="155"/>
      <c r="B89" s="156" t="s">
        <v>29</v>
      </c>
      <c r="C89" s="180"/>
      <c r="D89" s="157"/>
      <c r="E89" s="158"/>
      <c r="F89" s="158"/>
      <c r="G89" s="176">
        <f>G8+G83</f>
        <v>0</v>
      </c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AE89">
        <f>SUMIF(L7:L86,AE88,G7:G86)</f>
        <v>0</v>
      </c>
      <c r="AF89">
        <f>SUMIF(L7:L86,AF88,G7:G86)</f>
        <v>0</v>
      </c>
      <c r="AG89" t="s">
        <v>122</v>
      </c>
    </row>
    <row r="90" spans="1:60" x14ac:dyDescent="0.2">
      <c r="C90" s="181"/>
      <c r="D90" s="143"/>
      <c r="AG90" t="s">
        <v>123</v>
      </c>
    </row>
    <row r="91" spans="1:60" x14ac:dyDescent="0.2">
      <c r="D91" s="143"/>
    </row>
    <row r="92" spans="1:60" x14ac:dyDescent="0.2">
      <c r="D92" s="143"/>
    </row>
    <row r="93" spans="1:60" x14ac:dyDescent="0.2">
      <c r="D93" s="143"/>
    </row>
    <row r="94" spans="1:60" x14ac:dyDescent="0.2">
      <c r="D94" s="143"/>
    </row>
    <row r="95" spans="1:60" x14ac:dyDescent="0.2">
      <c r="D95" s="143"/>
    </row>
    <row r="96" spans="1:60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  <row r="5001" spans="4:4" x14ac:dyDescent="0.2">
      <c r="D5001" s="143"/>
    </row>
    <row r="5002" spans="4:4" x14ac:dyDescent="0.2">
      <c r="D5002" s="143"/>
    </row>
    <row r="5003" spans="4:4" x14ac:dyDescent="0.2">
      <c r="D5003" s="143"/>
    </row>
    <row r="5004" spans="4:4" x14ac:dyDescent="0.2">
      <c r="D5004" s="143"/>
    </row>
    <row r="5005" spans="4:4" x14ac:dyDescent="0.2">
      <c r="D5005" s="143"/>
    </row>
    <row r="5006" spans="4:4" x14ac:dyDescent="0.2">
      <c r="D5006" s="143"/>
    </row>
    <row r="5007" spans="4:4" x14ac:dyDescent="0.2">
      <c r="D5007" s="143"/>
    </row>
    <row r="5008" spans="4:4" x14ac:dyDescent="0.2">
      <c r="D5008" s="143"/>
    </row>
    <row r="5009" spans="4:4" x14ac:dyDescent="0.2">
      <c r="D5009" s="143"/>
    </row>
    <row r="5010" spans="4:4" x14ac:dyDescent="0.2">
      <c r="D5010" s="143"/>
    </row>
    <row r="5011" spans="4:4" x14ac:dyDescent="0.2">
      <c r="D5011" s="143"/>
    </row>
    <row r="5012" spans="4:4" x14ac:dyDescent="0.2">
      <c r="D5012" s="143"/>
    </row>
    <row r="5013" spans="4:4" x14ac:dyDescent="0.2">
      <c r="D5013" s="143"/>
    </row>
    <row r="5014" spans="4:4" x14ac:dyDescent="0.2">
      <c r="D5014" s="143"/>
    </row>
    <row r="5015" spans="4:4" x14ac:dyDescent="0.2">
      <c r="D5015" s="143"/>
    </row>
    <row r="5016" spans="4:4" x14ac:dyDescent="0.2">
      <c r="D5016" s="143"/>
    </row>
    <row r="5017" spans="4:4" x14ac:dyDescent="0.2">
      <c r="D5017" s="143"/>
    </row>
    <row r="5018" spans="4:4" x14ac:dyDescent="0.2">
      <c r="D5018" s="143"/>
    </row>
    <row r="5019" spans="4:4" x14ac:dyDescent="0.2">
      <c r="D5019" s="143"/>
    </row>
    <row r="5020" spans="4:4" x14ac:dyDescent="0.2">
      <c r="D5020" s="143"/>
    </row>
    <row r="5021" spans="4:4" x14ac:dyDescent="0.2">
      <c r="D5021" s="143"/>
    </row>
    <row r="5022" spans="4:4" x14ac:dyDescent="0.2">
      <c r="D5022" s="143"/>
    </row>
    <row r="5023" spans="4:4" x14ac:dyDescent="0.2">
      <c r="D5023" s="143"/>
    </row>
    <row r="5024" spans="4:4" x14ac:dyDescent="0.2">
      <c r="D5024" s="143"/>
    </row>
    <row r="5025" spans="4:4" x14ac:dyDescent="0.2">
      <c r="D5025" s="143"/>
    </row>
    <row r="5026" spans="4:4" x14ac:dyDescent="0.2">
      <c r="D5026" s="143"/>
    </row>
    <row r="5027" spans="4:4" x14ac:dyDescent="0.2">
      <c r="D5027" s="143"/>
    </row>
    <row r="5028" spans="4:4" x14ac:dyDescent="0.2">
      <c r="D5028" s="143"/>
    </row>
    <row r="5029" spans="4:4" x14ac:dyDescent="0.2">
      <c r="D5029" s="143"/>
    </row>
    <row r="5030" spans="4:4" x14ac:dyDescent="0.2">
      <c r="D5030" s="143"/>
    </row>
    <row r="5031" spans="4:4" x14ac:dyDescent="0.2">
      <c r="D5031" s="143"/>
    </row>
    <row r="5032" spans="4:4" x14ac:dyDescent="0.2">
      <c r="D5032" s="143"/>
    </row>
    <row r="5033" spans="4:4" x14ac:dyDescent="0.2">
      <c r="D5033" s="143"/>
    </row>
    <row r="5034" spans="4:4" x14ac:dyDescent="0.2">
      <c r="D5034" s="143"/>
    </row>
    <row r="5035" spans="4:4" x14ac:dyDescent="0.2">
      <c r="D5035" s="143"/>
    </row>
    <row r="5036" spans="4:4" x14ac:dyDescent="0.2">
      <c r="D5036" s="143"/>
    </row>
    <row r="5037" spans="4:4" x14ac:dyDescent="0.2">
      <c r="D5037" s="143"/>
    </row>
    <row r="5038" spans="4:4" x14ac:dyDescent="0.2">
      <c r="D5038" s="143"/>
    </row>
    <row r="5039" spans="4:4" x14ac:dyDescent="0.2">
      <c r="D5039" s="143"/>
    </row>
  </sheetData>
  <sheetProtection password="E5D8" sheet="1" objects="1" scenarios="1"/>
  <mergeCells count="43">
    <mergeCell ref="A1:G1"/>
    <mergeCell ref="C2:G2"/>
    <mergeCell ref="C3:G3"/>
    <mergeCell ref="C4:G4"/>
    <mergeCell ref="C10:G10"/>
    <mergeCell ref="C12:G12"/>
    <mergeCell ref="C14:G14"/>
    <mergeCell ref="C16:G16"/>
    <mergeCell ref="C18:G18"/>
    <mergeCell ref="C20:G20"/>
    <mergeCell ref="C22:G22"/>
    <mergeCell ref="C24:G24"/>
    <mergeCell ref="C26:G26"/>
    <mergeCell ref="C28:G28"/>
    <mergeCell ref="C30:G30"/>
    <mergeCell ref="C32:G32"/>
    <mergeCell ref="C34:G34"/>
    <mergeCell ref="C36:G36"/>
    <mergeCell ref="C38:G38"/>
    <mergeCell ref="C40:G40"/>
    <mergeCell ref="C42:G42"/>
    <mergeCell ref="C44:G44"/>
    <mergeCell ref="C46:G46"/>
    <mergeCell ref="C48:G48"/>
    <mergeCell ref="C50:G50"/>
    <mergeCell ref="C52:G52"/>
    <mergeCell ref="C54:G54"/>
    <mergeCell ref="C56:G56"/>
    <mergeCell ref="C58:G58"/>
    <mergeCell ref="C60:G60"/>
    <mergeCell ref="C62:G62"/>
    <mergeCell ref="C64:G64"/>
    <mergeCell ref="C66:G66"/>
    <mergeCell ref="C68:G68"/>
    <mergeCell ref="C70:G70"/>
    <mergeCell ref="C82:G82"/>
    <mergeCell ref="C85:G85"/>
    <mergeCell ref="C87:G87"/>
    <mergeCell ref="C72:G72"/>
    <mergeCell ref="C74:G74"/>
    <mergeCell ref="C76:G76"/>
    <mergeCell ref="C78:G78"/>
    <mergeCell ref="C80:G8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42578125" style="87" customWidth="1"/>
    <col min="3" max="3" width="63.140625" style="87" customWidth="1"/>
    <col min="4" max="4" width="4.85546875" customWidth="1"/>
    <col min="5" max="5" width="10.42578125" customWidth="1"/>
    <col min="6" max="6" width="9.85546875" customWidth="1"/>
    <col min="7" max="7" width="12.570312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4" t="s">
        <v>74</v>
      </c>
      <c r="B1" s="244"/>
      <c r="C1" s="244"/>
      <c r="D1" s="244"/>
      <c r="E1" s="244"/>
      <c r="F1" s="244"/>
      <c r="G1" s="244"/>
      <c r="AG1" t="s">
        <v>75</v>
      </c>
    </row>
    <row r="2" spans="1:60" ht="24.95" customHeight="1" x14ac:dyDescent="0.2">
      <c r="A2" s="144" t="s">
        <v>7</v>
      </c>
      <c r="B2" s="75" t="s">
        <v>44</v>
      </c>
      <c r="C2" s="245" t="s">
        <v>45</v>
      </c>
      <c r="D2" s="246"/>
      <c r="E2" s="246"/>
      <c r="F2" s="246"/>
      <c r="G2" s="247"/>
      <c r="AG2" t="s">
        <v>76</v>
      </c>
    </row>
    <row r="3" spans="1:60" ht="24.95" customHeight="1" x14ac:dyDescent="0.2">
      <c r="A3" s="144" t="s">
        <v>8</v>
      </c>
      <c r="B3" s="75" t="s">
        <v>54</v>
      </c>
      <c r="C3" s="245" t="s">
        <v>55</v>
      </c>
      <c r="D3" s="246"/>
      <c r="E3" s="246"/>
      <c r="F3" s="246"/>
      <c r="G3" s="247"/>
      <c r="AC3" s="87" t="s">
        <v>76</v>
      </c>
      <c r="AG3" t="s">
        <v>77</v>
      </c>
    </row>
    <row r="4" spans="1:60" ht="24.95" customHeight="1" x14ac:dyDescent="0.2">
      <c r="A4" s="145" t="s">
        <v>9</v>
      </c>
      <c r="B4" s="146" t="s">
        <v>56</v>
      </c>
      <c r="C4" s="248" t="s">
        <v>55</v>
      </c>
      <c r="D4" s="249"/>
      <c r="E4" s="249"/>
      <c r="F4" s="249"/>
      <c r="G4" s="250"/>
      <c r="AG4" t="s">
        <v>78</v>
      </c>
    </row>
    <row r="5" spans="1:60" x14ac:dyDescent="0.2">
      <c r="D5" s="143"/>
    </row>
    <row r="6" spans="1:60" ht="38.25" x14ac:dyDescent="0.2">
      <c r="A6" s="148" t="s">
        <v>79</v>
      </c>
      <c r="B6" s="150" t="s">
        <v>80</v>
      </c>
      <c r="C6" s="150" t="s">
        <v>81</v>
      </c>
      <c r="D6" s="149" t="s">
        <v>82</v>
      </c>
      <c r="E6" s="148" t="s">
        <v>83</v>
      </c>
      <c r="F6" s="147" t="s">
        <v>84</v>
      </c>
      <c r="G6" s="148" t="s">
        <v>29</v>
      </c>
      <c r="H6" s="151" t="s">
        <v>30</v>
      </c>
      <c r="I6" s="151" t="s">
        <v>85</v>
      </c>
      <c r="J6" s="151" t="s">
        <v>31</v>
      </c>
      <c r="K6" s="151" t="s">
        <v>86</v>
      </c>
      <c r="L6" s="151" t="s">
        <v>87</v>
      </c>
      <c r="M6" s="151" t="s">
        <v>88</v>
      </c>
      <c r="N6" s="151" t="s">
        <v>89</v>
      </c>
      <c r="O6" s="151" t="s">
        <v>90</v>
      </c>
      <c r="P6" s="151" t="s">
        <v>91</v>
      </c>
      <c r="Q6" s="151" t="s">
        <v>92</v>
      </c>
      <c r="R6" s="151" t="s">
        <v>93</v>
      </c>
      <c r="S6" s="151" t="s">
        <v>94</v>
      </c>
      <c r="T6" s="151" t="s">
        <v>95</v>
      </c>
      <c r="U6" s="151" t="s">
        <v>96</v>
      </c>
      <c r="V6" s="151" t="s">
        <v>97</v>
      </c>
      <c r="W6" s="151" t="s">
        <v>98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3" t="s">
        <v>99</v>
      </c>
      <c r="B8" s="164" t="s">
        <v>68</v>
      </c>
      <c r="C8" s="177" t="s">
        <v>69</v>
      </c>
      <c r="D8" s="165"/>
      <c r="E8" s="166"/>
      <c r="F8" s="167"/>
      <c r="G8" s="167">
        <f>SUMIF(AG9:AG9,"&lt;&gt;NOR",G9:G9)</f>
        <v>0</v>
      </c>
      <c r="H8" s="167"/>
      <c r="I8" s="167">
        <f>SUM(I9:I9)</f>
        <v>0</v>
      </c>
      <c r="J8" s="167"/>
      <c r="K8" s="167">
        <f>SUM(K9:K9)</f>
        <v>0</v>
      </c>
      <c r="L8" s="167"/>
      <c r="M8" s="167">
        <f>SUM(M9:M9)</f>
        <v>0</v>
      </c>
      <c r="N8" s="167"/>
      <c r="O8" s="167">
        <f>SUM(O9:O9)</f>
        <v>0</v>
      </c>
      <c r="P8" s="167"/>
      <c r="Q8" s="167">
        <f>SUM(Q9:Q9)</f>
        <v>0</v>
      </c>
      <c r="R8" s="167"/>
      <c r="S8" s="167"/>
      <c r="T8" s="168"/>
      <c r="U8" s="162"/>
      <c r="V8" s="162">
        <f>SUM(V9:V9)</f>
        <v>0</v>
      </c>
      <c r="W8" s="162"/>
      <c r="AG8" t="s">
        <v>100</v>
      </c>
    </row>
    <row r="9" spans="1:60" outlineLevel="1" x14ac:dyDescent="0.2">
      <c r="A9" s="182">
        <v>1</v>
      </c>
      <c r="B9" s="183" t="s">
        <v>196</v>
      </c>
      <c r="C9" s="189" t="s">
        <v>197</v>
      </c>
      <c r="D9" s="184" t="s">
        <v>103</v>
      </c>
      <c r="E9" s="185">
        <v>1</v>
      </c>
      <c r="F9" s="186"/>
      <c r="G9" s="187">
        <f>ROUND(E9*F9,2)</f>
        <v>0</v>
      </c>
      <c r="H9" s="186"/>
      <c r="I9" s="187">
        <f>ROUND(E9*H9,2)</f>
        <v>0</v>
      </c>
      <c r="J9" s="186"/>
      <c r="K9" s="187">
        <f>ROUND(E9*J9,2)</f>
        <v>0</v>
      </c>
      <c r="L9" s="187">
        <v>21</v>
      </c>
      <c r="M9" s="187">
        <f>G9*(1+L9/100)</f>
        <v>0</v>
      </c>
      <c r="N9" s="187">
        <v>0</v>
      </c>
      <c r="O9" s="187">
        <f>ROUND(E9*N9,2)</f>
        <v>0</v>
      </c>
      <c r="P9" s="187">
        <v>0</v>
      </c>
      <c r="Q9" s="187">
        <f>ROUND(E9*P9,2)</f>
        <v>0</v>
      </c>
      <c r="R9" s="187"/>
      <c r="S9" s="187" t="s">
        <v>104</v>
      </c>
      <c r="T9" s="188" t="s">
        <v>105</v>
      </c>
      <c r="U9" s="161">
        <v>0</v>
      </c>
      <c r="V9" s="161">
        <f>ROUND(E9*U9,2)</f>
        <v>0</v>
      </c>
      <c r="W9" s="161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193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x14ac:dyDescent="0.2">
      <c r="A10" s="163" t="s">
        <v>99</v>
      </c>
      <c r="B10" s="164" t="s">
        <v>70</v>
      </c>
      <c r="C10" s="177" t="s">
        <v>71</v>
      </c>
      <c r="D10" s="165"/>
      <c r="E10" s="166"/>
      <c r="F10" s="167"/>
      <c r="G10" s="167">
        <f>SUMIF(AG11:AG11,"&lt;&gt;NOR",G11:G11)</f>
        <v>0</v>
      </c>
      <c r="H10" s="167"/>
      <c r="I10" s="167">
        <f>SUM(I11:I11)</f>
        <v>0</v>
      </c>
      <c r="J10" s="167"/>
      <c r="K10" s="167">
        <f>SUM(K11:K11)</f>
        <v>0</v>
      </c>
      <c r="L10" s="167"/>
      <c r="M10" s="167">
        <f>SUM(M11:M11)</f>
        <v>0</v>
      </c>
      <c r="N10" s="167"/>
      <c r="O10" s="167">
        <f>SUM(O11:O11)</f>
        <v>0</v>
      </c>
      <c r="P10" s="167"/>
      <c r="Q10" s="167">
        <f>SUM(Q11:Q11)</f>
        <v>0</v>
      </c>
      <c r="R10" s="167"/>
      <c r="S10" s="167"/>
      <c r="T10" s="168"/>
      <c r="U10" s="162"/>
      <c r="V10" s="162">
        <f>SUM(V11:V11)</f>
        <v>0</v>
      </c>
      <c r="W10" s="162"/>
      <c r="AG10" t="s">
        <v>100</v>
      </c>
    </row>
    <row r="11" spans="1:60" ht="22.5" outlineLevel="1" x14ac:dyDescent="0.2">
      <c r="A11" s="169">
        <v>2</v>
      </c>
      <c r="B11" s="170" t="s">
        <v>198</v>
      </c>
      <c r="C11" s="178" t="s">
        <v>199</v>
      </c>
      <c r="D11" s="171" t="s">
        <v>103</v>
      </c>
      <c r="E11" s="172">
        <v>1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74">
        <v>0</v>
      </c>
      <c r="O11" s="174">
        <f>ROUND(E11*N11,2)</f>
        <v>0</v>
      </c>
      <c r="P11" s="174">
        <v>0</v>
      </c>
      <c r="Q11" s="174">
        <f>ROUND(E11*P11,2)</f>
        <v>0</v>
      </c>
      <c r="R11" s="174"/>
      <c r="S11" s="174" t="s">
        <v>104</v>
      </c>
      <c r="T11" s="175" t="s">
        <v>105</v>
      </c>
      <c r="U11" s="161">
        <v>0</v>
      </c>
      <c r="V11" s="161">
        <f>ROUND(E11*U11,2)</f>
        <v>0</v>
      </c>
      <c r="W11" s="161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106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x14ac:dyDescent="0.2">
      <c r="A12" s="5"/>
      <c r="B12" s="6"/>
      <c r="C12" s="179"/>
      <c r="D12" s="8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AE12">
        <v>15</v>
      </c>
      <c r="AF12">
        <v>21</v>
      </c>
    </row>
    <row r="13" spans="1:60" x14ac:dyDescent="0.2">
      <c r="A13" s="155"/>
      <c r="B13" s="156" t="s">
        <v>29</v>
      </c>
      <c r="C13" s="180"/>
      <c r="D13" s="157"/>
      <c r="E13" s="158"/>
      <c r="F13" s="158"/>
      <c r="G13" s="176">
        <f>G8+G10</f>
        <v>0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AE13">
        <f>SUMIF(L7:L11,AE12,G7:G11)</f>
        <v>0</v>
      </c>
      <c r="AF13">
        <f>SUMIF(L7:L11,AF12,G7:G11)</f>
        <v>0</v>
      </c>
      <c r="AG13" t="s">
        <v>122</v>
      </c>
    </row>
    <row r="14" spans="1:60" x14ac:dyDescent="0.2">
      <c r="C14" s="181"/>
      <c r="D14" s="143"/>
      <c r="AG14" t="s">
        <v>123</v>
      </c>
    </row>
    <row r="15" spans="1:60" x14ac:dyDescent="0.2">
      <c r="D15" s="143"/>
    </row>
    <row r="16" spans="1:60" x14ac:dyDescent="0.2">
      <c r="D16" s="143"/>
    </row>
    <row r="17" spans="4:4" x14ac:dyDescent="0.2">
      <c r="D17" s="143"/>
    </row>
    <row r="18" spans="4:4" x14ac:dyDescent="0.2">
      <c r="D18" s="143"/>
    </row>
    <row r="19" spans="4:4" x14ac:dyDescent="0.2">
      <c r="D19" s="143"/>
    </row>
    <row r="20" spans="4:4" x14ac:dyDescent="0.2">
      <c r="D20" s="143"/>
    </row>
    <row r="21" spans="4:4" x14ac:dyDescent="0.2">
      <c r="D21" s="143"/>
    </row>
    <row r="22" spans="4:4" x14ac:dyDescent="0.2">
      <c r="D22" s="143"/>
    </row>
    <row r="23" spans="4:4" x14ac:dyDescent="0.2">
      <c r="D23" s="143"/>
    </row>
    <row r="24" spans="4:4" x14ac:dyDescent="0.2">
      <c r="D24" s="143"/>
    </row>
    <row r="25" spans="4:4" x14ac:dyDescent="0.2">
      <c r="D25" s="143"/>
    </row>
    <row r="26" spans="4:4" x14ac:dyDescent="0.2">
      <c r="D26" s="143"/>
    </row>
    <row r="27" spans="4:4" x14ac:dyDescent="0.2">
      <c r="D27" s="143"/>
    </row>
    <row r="28" spans="4:4" x14ac:dyDescent="0.2">
      <c r="D28" s="143"/>
    </row>
    <row r="29" spans="4:4" x14ac:dyDescent="0.2">
      <c r="D29" s="143"/>
    </row>
    <row r="30" spans="4:4" x14ac:dyDescent="0.2">
      <c r="D30" s="143"/>
    </row>
    <row r="31" spans="4:4" x14ac:dyDescent="0.2">
      <c r="D31" s="143"/>
    </row>
    <row r="32" spans="4:4" x14ac:dyDescent="0.2">
      <c r="D32" s="143"/>
    </row>
    <row r="33" spans="4:4" x14ac:dyDescent="0.2">
      <c r="D33" s="143"/>
    </row>
    <row r="34" spans="4:4" x14ac:dyDescent="0.2">
      <c r="D34" s="143"/>
    </row>
    <row r="35" spans="4:4" x14ac:dyDescent="0.2">
      <c r="D35" s="143"/>
    </row>
    <row r="36" spans="4:4" x14ac:dyDescent="0.2">
      <c r="D36" s="143"/>
    </row>
    <row r="37" spans="4:4" x14ac:dyDescent="0.2">
      <c r="D37" s="143"/>
    </row>
    <row r="38" spans="4:4" x14ac:dyDescent="0.2">
      <c r="D38" s="143"/>
    </row>
    <row r="39" spans="4:4" x14ac:dyDescent="0.2">
      <c r="D39" s="143"/>
    </row>
    <row r="40" spans="4:4" x14ac:dyDescent="0.2">
      <c r="D40" s="143"/>
    </row>
    <row r="41" spans="4:4" x14ac:dyDescent="0.2">
      <c r="D41" s="143"/>
    </row>
    <row r="42" spans="4:4" x14ac:dyDescent="0.2">
      <c r="D42" s="143"/>
    </row>
    <row r="43" spans="4:4" x14ac:dyDescent="0.2">
      <c r="D43" s="143"/>
    </row>
    <row r="44" spans="4:4" x14ac:dyDescent="0.2">
      <c r="D44" s="143"/>
    </row>
    <row r="45" spans="4:4" x14ac:dyDescent="0.2">
      <c r="D45" s="143"/>
    </row>
    <row r="46" spans="4:4" x14ac:dyDescent="0.2">
      <c r="D46" s="143"/>
    </row>
    <row r="47" spans="4:4" x14ac:dyDescent="0.2">
      <c r="D47" s="143"/>
    </row>
    <row r="48" spans="4:4" x14ac:dyDescent="0.2">
      <c r="D48" s="143"/>
    </row>
    <row r="49" spans="4:4" x14ac:dyDescent="0.2">
      <c r="D49" s="143"/>
    </row>
    <row r="50" spans="4:4" x14ac:dyDescent="0.2">
      <c r="D50" s="143"/>
    </row>
    <row r="51" spans="4:4" x14ac:dyDescent="0.2">
      <c r="D51" s="143"/>
    </row>
    <row r="52" spans="4:4" x14ac:dyDescent="0.2">
      <c r="D52" s="143"/>
    </row>
    <row r="53" spans="4:4" x14ac:dyDescent="0.2">
      <c r="D53" s="143"/>
    </row>
    <row r="54" spans="4:4" x14ac:dyDescent="0.2">
      <c r="D54" s="143"/>
    </row>
    <row r="55" spans="4:4" x14ac:dyDescent="0.2">
      <c r="D55" s="143"/>
    </row>
    <row r="56" spans="4:4" x14ac:dyDescent="0.2">
      <c r="D56" s="143"/>
    </row>
    <row r="57" spans="4:4" x14ac:dyDescent="0.2">
      <c r="D57" s="143"/>
    </row>
    <row r="58" spans="4:4" x14ac:dyDescent="0.2">
      <c r="D58" s="143"/>
    </row>
    <row r="59" spans="4:4" x14ac:dyDescent="0.2">
      <c r="D59" s="143"/>
    </row>
    <row r="60" spans="4:4" x14ac:dyDescent="0.2">
      <c r="D60" s="143"/>
    </row>
    <row r="61" spans="4:4" x14ac:dyDescent="0.2">
      <c r="D61" s="143"/>
    </row>
    <row r="62" spans="4:4" x14ac:dyDescent="0.2">
      <c r="D62" s="143"/>
    </row>
    <row r="63" spans="4:4" x14ac:dyDescent="0.2">
      <c r="D63" s="143"/>
    </row>
    <row r="64" spans="4:4" x14ac:dyDescent="0.2">
      <c r="D64" s="143"/>
    </row>
    <row r="65" spans="4:4" x14ac:dyDescent="0.2">
      <c r="D65" s="143"/>
    </row>
    <row r="66" spans="4:4" x14ac:dyDescent="0.2">
      <c r="D66" s="143"/>
    </row>
    <row r="67" spans="4:4" x14ac:dyDescent="0.2">
      <c r="D67" s="143"/>
    </row>
    <row r="68" spans="4:4" x14ac:dyDescent="0.2">
      <c r="D68" s="143"/>
    </row>
    <row r="69" spans="4:4" x14ac:dyDescent="0.2">
      <c r="D69" s="143"/>
    </row>
    <row r="70" spans="4:4" x14ac:dyDescent="0.2">
      <c r="D70" s="143"/>
    </row>
    <row r="71" spans="4:4" x14ac:dyDescent="0.2">
      <c r="D71" s="143"/>
    </row>
    <row r="72" spans="4:4" x14ac:dyDescent="0.2">
      <c r="D72" s="143"/>
    </row>
    <row r="73" spans="4:4" x14ac:dyDescent="0.2">
      <c r="D73" s="143"/>
    </row>
    <row r="74" spans="4:4" x14ac:dyDescent="0.2">
      <c r="D74" s="143"/>
    </row>
    <row r="75" spans="4:4" x14ac:dyDescent="0.2">
      <c r="D75" s="143"/>
    </row>
    <row r="76" spans="4:4" x14ac:dyDescent="0.2">
      <c r="D76" s="143"/>
    </row>
    <row r="77" spans="4:4" x14ac:dyDescent="0.2">
      <c r="D77" s="143"/>
    </row>
    <row r="78" spans="4:4" x14ac:dyDescent="0.2">
      <c r="D78" s="143"/>
    </row>
    <row r="79" spans="4:4" x14ac:dyDescent="0.2">
      <c r="D79" s="143"/>
    </row>
    <row r="80" spans="4:4" x14ac:dyDescent="0.2">
      <c r="D80" s="143"/>
    </row>
    <row r="81" spans="4:4" x14ac:dyDescent="0.2">
      <c r="D81" s="143"/>
    </row>
    <row r="82" spans="4:4" x14ac:dyDescent="0.2">
      <c r="D82" s="143"/>
    </row>
    <row r="83" spans="4:4" x14ac:dyDescent="0.2">
      <c r="D83" s="143"/>
    </row>
    <row r="84" spans="4:4" x14ac:dyDescent="0.2">
      <c r="D84" s="143"/>
    </row>
    <row r="85" spans="4:4" x14ac:dyDescent="0.2">
      <c r="D85" s="143"/>
    </row>
    <row r="86" spans="4:4" x14ac:dyDescent="0.2">
      <c r="D86" s="143"/>
    </row>
    <row r="87" spans="4:4" x14ac:dyDescent="0.2">
      <c r="D87" s="143"/>
    </row>
    <row r="88" spans="4:4" x14ac:dyDescent="0.2">
      <c r="D88" s="143"/>
    </row>
    <row r="89" spans="4:4" x14ac:dyDescent="0.2">
      <c r="D89" s="143"/>
    </row>
    <row r="90" spans="4:4" x14ac:dyDescent="0.2">
      <c r="D90" s="143"/>
    </row>
    <row r="91" spans="4:4" x14ac:dyDescent="0.2">
      <c r="D91" s="143"/>
    </row>
    <row r="92" spans="4:4" x14ac:dyDescent="0.2">
      <c r="D92" s="143"/>
    </row>
    <row r="93" spans="4:4" x14ac:dyDescent="0.2">
      <c r="D93" s="143"/>
    </row>
    <row r="94" spans="4:4" x14ac:dyDescent="0.2">
      <c r="D94" s="143"/>
    </row>
    <row r="95" spans="4:4" x14ac:dyDescent="0.2">
      <c r="D95" s="143"/>
    </row>
    <row r="96" spans="4:4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password="E5D8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D.1.4.3 D.1.4.3 Pol</vt:lpstr>
      <vt:lpstr>D.1.4.4.1 D.1.4.4.1.01 Pol</vt:lpstr>
      <vt:lpstr>D.1.4.7 D.1.4.7 Pol</vt:lpstr>
      <vt:lpstr>D.1.4.8 D.1.4.8.01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'D.1.4.3 D.1.4.3 Pol'!Názvy_tisku</vt:lpstr>
      <vt:lpstr>'D.1.4.4.1 D.1.4.4.1.01 Pol'!Názvy_tisku</vt:lpstr>
      <vt:lpstr>'D.1.4.7 D.1.4.7 Pol'!Názvy_tisku</vt:lpstr>
      <vt:lpstr>'D.1.4.8 D.1.4.8.01 Pol'!Názvy_tisku</vt:lpstr>
      <vt:lpstr>oadresa</vt:lpstr>
      <vt:lpstr>Stavba!Objednatel</vt:lpstr>
      <vt:lpstr>Stavba!Objekt</vt:lpstr>
      <vt:lpstr>'D.1.4.3 D.1.4.3 Pol'!Oblast_tisku</vt:lpstr>
      <vt:lpstr>'D.1.4.4.1 D.1.4.4.1.01 Pol'!Oblast_tisku</vt:lpstr>
      <vt:lpstr>'D.1.4.7 D.1.4.7 Pol'!Oblast_tisku</vt:lpstr>
      <vt:lpstr>'D.1.4.8 D.1.4.8.01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Pelikanova</dc:creator>
  <cp:lastModifiedBy>Ing. Zdeňka Dohnalová</cp:lastModifiedBy>
  <cp:lastPrinted>2014-02-28T09:52:57Z</cp:lastPrinted>
  <dcterms:created xsi:type="dcterms:W3CDTF">2009-04-08T07:15:50Z</dcterms:created>
  <dcterms:modified xsi:type="dcterms:W3CDTF">2021-05-17T12:24:34Z</dcterms:modified>
</cp:coreProperties>
</file>