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TS-verze 6.0(od 17.10.2003)\Rozpočty SPK\2021\Cvrčovice-Zázemí učitelů a žáků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01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'01 011 Pol'!$A$1:$X$347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4" i="1" l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337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4" i="12"/>
  <c r="G8" i="12" s="1"/>
  <c r="I14" i="12"/>
  <c r="K14" i="12"/>
  <c r="O14" i="12"/>
  <c r="O8" i="12" s="1"/>
  <c r="Q14" i="12"/>
  <c r="V14" i="12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Q20" i="12"/>
  <c r="V20" i="12"/>
  <c r="G22" i="12"/>
  <c r="I22" i="12"/>
  <c r="K22" i="12"/>
  <c r="M22" i="12"/>
  <c r="O22" i="12"/>
  <c r="Q22" i="12"/>
  <c r="V22" i="12"/>
  <c r="G24" i="12"/>
  <c r="M24" i="12" s="1"/>
  <c r="I24" i="12"/>
  <c r="K24" i="12"/>
  <c r="O24" i="12"/>
  <c r="Q24" i="12"/>
  <c r="V24" i="12"/>
  <c r="G25" i="12"/>
  <c r="I25" i="12"/>
  <c r="K25" i="12"/>
  <c r="M25" i="12"/>
  <c r="O25" i="12"/>
  <c r="Q25" i="12"/>
  <c r="V25" i="12"/>
  <c r="G27" i="12"/>
  <c r="I27" i="12"/>
  <c r="I26" i="12" s="1"/>
  <c r="K27" i="12"/>
  <c r="M27" i="12"/>
  <c r="O27" i="12"/>
  <c r="Q27" i="12"/>
  <c r="Q26" i="12" s="1"/>
  <c r="V27" i="12"/>
  <c r="G29" i="12"/>
  <c r="G26" i="12" s="1"/>
  <c r="I29" i="12"/>
  <c r="K29" i="12"/>
  <c r="K26" i="12" s="1"/>
  <c r="O29" i="12"/>
  <c r="O26" i="12" s="1"/>
  <c r="Q29" i="12"/>
  <c r="V29" i="12"/>
  <c r="V26" i="12" s="1"/>
  <c r="G34" i="12"/>
  <c r="I34" i="12"/>
  <c r="K34" i="12"/>
  <c r="M34" i="12"/>
  <c r="O34" i="12"/>
  <c r="Q34" i="12"/>
  <c r="V34" i="12"/>
  <c r="G35" i="12"/>
  <c r="M35" i="12" s="1"/>
  <c r="I35" i="12"/>
  <c r="K35" i="12"/>
  <c r="O35" i="12"/>
  <c r="Q35" i="12"/>
  <c r="V35" i="12"/>
  <c r="G38" i="12"/>
  <c r="G37" i="12" s="1"/>
  <c r="I38" i="12"/>
  <c r="K38" i="12"/>
  <c r="K37" i="12" s="1"/>
  <c r="O38" i="12"/>
  <c r="O37" i="12" s="1"/>
  <c r="Q38" i="12"/>
  <c r="V38" i="12"/>
  <c r="V37" i="12" s="1"/>
  <c r="G41" i="12"/>
  <c r="I41" i="12"/>
  <c r="I37" i="12" s="1"/>
  <c r="K41" i="12"/>
  <c r="M41" i="12"/>
  <c r="O41" i="12"/>
  <c r="Q41" i="12"/>
  <c r="Q37" i="12" s="1"/>
  <c r="V41" i="12"/>
  <c r="G47" i="12"/>
  <c r="M47" i="12" s="1"/>
  <c r="I47" i="12"/>
  <c r="K47" i="12"/>
  <c r="O47" i="12"/>
  <c r="Q47" i="12"/>
  <c r="V47" i="12"/>
  <c r="G52" i="12"/>
  <c r="I52" i="12"/>
  <c r="K52" i="12"/>
  <c r="M52" i="12"/>
  <c r="O52" i="12"/>
  <c r="Q52" i="12"/>
  <c r="V52" i="12"/>
  <c r="G54" i="12"/>
  <c r="M54" i="12" s="1"/>
  <c r="I54" i="12"/>
  <c r="K54" i="12"/>
  <c r="O54" i="12"/>
  <c r="Q54" i="12"/>
  <c r="V54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9" i="12"/>
  <c r="I59" i="12"/>
  <c r="K59" i="12"/>
  <c r="M59" i="12"/>
  <c r="O59" i="12"/>
  <c r="Q59" i="12"/>
  <c r="V59" i="12"/>
  <c r="G62" i="12"/>
  <c r="M62" i="12" s="1"/>
  <c r="I62" i="12"/>
  <c r="K62" i="12"/>
  <c r="O62" i="12"/>
  <c r="Q62" i="12"/>
  <c r="V62" i="12"/>
  <c r="G66" i="12"/>
  <c r="I66" i="12"/>
  <c r="K66" i="12"/>
  <c r="M66" i="12"/>
  <c r="O66" i="12"/>
  <c r="Q66" i="12"/>
  <c r="V66" i="12"/>
  <c r="G74" i="12"/>
  <c r="M74" i="12" s="1"/>
  <c r="I74" i="12"/>
  <c r="K74" i="12"/>
  <c r="O74" i="12"/>
  <c r="Q74" i="12"/>
  <c r="V74" i="12"/>
  <c r="G76" i="12"/>
  <c r="I76" i="12"/>
  <c r="K76" i="12"/>
  <c r="M76" i="12"/>
  <c r="O76" i="12"/>
  <c r="Q76" i="12"/>
  <c r="V76" i="12"/>
  <c r="G78" i="12"/>
  <c r="M78" i="12" s="1"/>
  <c r="I78" i="12"/>
  <c r="K78" i="12"/>
  <c r="O78" i="12"/>
  <c r="Q78" i="12"/>
  <c r="V78" i="12"/>
  <c r="G81" i="12"/>
  <c r="I81" i="12"/>
  <c r="K81" i="12"/>
  <c r="M81" i="12"/>
  <c r="O81" i="12"/>
  <c r="Q81" i="12"/>
  <c r="V81" i="12"/>
  <c r="G84" i="12"/>
  <c r="O84" i="12"/>
  <c r="G85" i="12"/>
  <c r="I85" i="12"/>
  <c r="I84" i="12" s="1"/>
  <c r="K85" i="12"/>
  <c r="M85" i="12"/>
  <c r="O85" i="12"/>
  <c r="Q85" i="12"/>
  <c r="Q84" i="12" s="1"/>
  <c r="V85" i="12"/>
  <c r="G86" i="12"/>
  <c r="M86" i="12" s="1"/>
  <c r="I86" i="12"/>
  <c r="K86" i="12"/>
  <c r="K84" i="12" s="1"/>
  <c r="O86" i="12"/>
  <c r="Q86" i="12"/>
  <c r="V86" i="12"/>
  <c r="V84" i="12" s="1"/>
  <c r="G88" i="12"/>
  <c r="I88" i="12"/>
  <c r="K88" i="12"/>
  <c r="M88" i="12"/>
  <c r="O88" i="12"/>
  <c r="Q88" i="12"/>
  <c r="V88" i="12"/>
  <c r="G90" i="12"/>
  <c r="O90" i="12"/>
  <c r="G91" i="12"/>
  <c r="I91" i="12"/>
  <c r="I90" i="12" s="1"/>
  <c r="K91" i="12"/>
  <c r="M91" i="12"/>
  <c r="O91" i="12"/>
  <c r="Q91" i="12"/>
  <c r="Q90" i="12" s="1"/>
  <c r="V91" i="12"/>
  <c r="G92" i="12"/>
  <c r="M92" i="12" s="1"/>
  <c r="I92" i="12"/>
  <c r="K92" i="12"/>
  <c r="K90" i="12" s="1"/>
  <c r="O92" i="12"/>
  <c r="Q92" i="12"/>
  <c r="V92" i="12"/>
  <c r="V90" i="12" s="1"/>
  <c r="G105" i="12"/>
  <c r="I105" i="12"/>
  <c r="K105" i="12"/>
  <c r="M105" i="12"/>
  <c r="O105" i="12"/>
  <c r="Q105" i="12"/>
  <c r="V105" i="12"/>
  <c r="G116" i="12"/>
  <c r="O116" i="12"/>
  <c r="G117" i="12"/>
  <c r="M117" i="12" s="1"/>
  <c r="M116" i="12" s="1"/>
  <c r="I117" i="12"/>
  <c r="I116" i="12" s="1"/>
  <c r="K117" i="12"/>
  <c r="O117" i="12"/>
  <c r="Q117" i="12"/>
  <c r="Q116" i="12" s="1"/>
  <c r="V117" i="12"/>
  <c r="G118" i="12"/>
  <c r="M118" i="12" s="1"/>
  <c r="I118" i="12"/>
  <c r="K118" i="12"/>
  <c r="K116" i="12" s="1"/>
  <c r="O118" i="12"/>
  <c r="Q118" i="12"/>
  <c r="V118" i="12"/>
  <c r="V116" i="12" s="1"/>
  <c r="G120" i="12"/>
  <c r="M120" i="12" s="1"/>
  <c r="M119" i="12" s="1"/>
  <c r="I120" i="12"/>
  <c r="I119" i="12" s="1"/>
  <c r="K120" i="12"/>
  <c r="K119" i="12" s="1"/>
  <c r="O120" i="12"/>
  <c r="O119" i="12" s="1"/>
  <c r="Q120" i="12"/>
  <c r="Q119" i="12" s="1"/>
  <c r="V120" i="12"/>
  <c r="V119" i="12" s="1"/>
  <c r="G123" i="12"/>
  <c r="I123" i="12"/>
  <c r="K123" i="12"/>
  <c r="M123" i="12"/>
  <c r="O123" i="12"/>
  <c r="Q123" i="12"/>
  <c r="V123" i="12"/>
  <c r="G128" i="12"/>
  <c r="I128" i="12"/>
  <c r="K128" i="12"/>
  <c r="M128" i="12"/>
  <c r="O128" i="12"/>
  <c r="Q128" i="12"/>
  <c r="V128" i="12"/>
  <c r="G130" i="12"/>
  <c r="M130" i="12" s="1"/>
  <c r="M129" i="12" s="1"/>
  <c r="I130" i="12"/>
  <c r="I129" i="12" s="1"/>
  <c r="K130" i="12"/>
  <c r="K129" i="12" s="1"/>
  <c r="O130" i="12"/>
  <c r="O129" i="12" s="1"/>
  <c r="Q130" i="12"/>
  <c r="Q129" i="12" s="1"/>
  <c r="V130" i="12"/>
  <c r="V129" i="12" s="1"/>
  <c r="G133" i="12"/>
  <c r="I133" i="12"/>
  <c r="K133" i="12"/>
  <c r="M133" i="12"/>
  <c r="O133" i="12"/>
  <c r="Q133" i="12"/>
  <c r="V133" i="12"/>
  <c r="G136" i="12"/>
  <c r="I136" i="12"/>
  <c r="K136" i="12"/>
  <c r="M136" i="12"/>
  <c r="O136" i="12"/>
  <c r="Q136" i="12"/>
  <c r="V136" i="12"/>
  <c r="G137" i="12"/>
  <c r="I137" i="12"/>
  <c r="K137" i="12"/>
  <c r="M137" i="12"/>
  <c r="O137" i="12"/>
  <c r="Q137" i="12"/>
  <c r="V137" i="12"/>
  <c r="G138" i="12"/>
  <c r="M138" i="12" s="1"/>
  <c r="I138" i="12"/>
  <c r="K138" i="12"/>
  <c r="O138" i="12"/>
  <c r="Q138" i="12"/>
  <c r="V138" i="12"/>
  <c r="G140" i="12"/>
  <c r="I140" i="12"/>
  <c r="K140" i="12"/>
  <c r="M140" i="12"/>
  <c r="O140" i="12"/>
  <c r="Q140" i="12"/>
  <c r="V140" i="12"/>
  <c r="G143" i="12"/>
  <c r="I143" i="12"/>
  <c r="K143" i="12"/>
  <c r="M143" i="12"/>
  <c r="O143" i="12"/>
  <c r="Q143" i="12"/>
  <c r="V143" i="12"/>
  <c r="G147" i="12"/>
  <c r="M147" i="12" s="1"/>
  <c r="M146" i="12" s="1"/>
  <c r="I147" i="12"/>
  <c r="I146" i="12" s="1"/>
  <c r="K147" i="12"/>
  <c r="K146" i="12" s="1"/>
  <c r="O147" i="12"/>
  <c r="O146" i="12" s="1"/>
  <c r="Q147" i="12"/>
  <c r="Q146" i="12" s="1"/>
  <c r="V147" i="12"/>
  <c r="V146" i="12" s="1"/>
  <c r="G148" i="12"/>
  <c r="I148" i="12"/>
  <c r="K148" i="12"/>
  <c r="M148" i="12"/>
  <c r="O148" i="12"/>
  <c r="Q148" i="12"/>
  <c r="V148" i="12"/>
  <c r="G149" i="12"/>
  <c r="I149" i="12"/>
  <c r="K149" i="12"/>
  <c r="M149" i="12"/>
  <c r="O149" i="12"/>
  <c r="Q149" i="12"/>
  <c r="V149" i="12"/>
  <c r="G152" i="12"/>
  <c r="I152" i="12"/>
  <c r="K152" i="12"/>
  <c r="M152" i="12"/>
  <c r="O152" i="12"/>
  <c r="Q152" i="12"/>
  <c r="V152" i="12"/>
  <c r="G155" i="12"/>
  <c r="I155" i="12"/>
  <c r="I154" i="12" s="1"/>
  <c r="K155" i="12"/>
  <c r="K154" i="12" s="1"/>
  <c r="M155" i="12"/>
  <c r="O155" i="12"/>
  <c r="Q155" i="12"/>
  <c r="Q154" i="12" s="1"/>
  <c r="V155" i="12"/>
  <c r="V154" i="12" s="1"/>
  <c r="G157" i="12"/>
  <c r="I157" i="12"/>
  <c r="K157" i="12"/>
  <c r="M157" i="12"/>
  <c r="O157" i="12"/>
  <c r="Q157" i="12"/>
  <c r="V157" i="12"/>
  <c r="G159" i="12"/>
  <c r="I159" i="12"/>
  <c r="K159" i="12"/>
  <c r="M159" i="12"/>
  <c r="O159" i="12"/>
  <c r="Q159" i="12"/>
  <c r="V159" i="12"/>
  <c r="G160" i="12"/>
  <c r="M160" i="12" s="1"/>
  <c r="I160" i="12"/>
  <c r="K160" i="12"/>
  <c r="O160" i="12"/>
  <c r="O154" i="12" s="1"/>
  <c r="Q160" i="12"/>
  <c r="V160" i="12"/>
  <c r="G163" i="12"/>
  <c r="I163" i="12"/>
  <c r="O163" i="12"/>
  <c r="Q163" i="12"/>
  <c r="G164" i="12"/>
  <c r="I164" i="12"/>
  <c r="K164" i="12"/>
  <c r="K163" i="12" s="1"/>
  <c r="M164" i="12"/>
  <c r="M163" i="12" s="1"/>
  <c r="O164" i="12"/>
  <c r="Q164" i="12"/>
  <c r="V164" i="12"/>
  <c r="V163" i="12" s="1"/>
  <c r="G167" i="12"/>
  <c r="M167" i="12" s="1"/>
  <c r="I167" i="12"/>
  <c r="I166" i="12" s="1"/>
  <c r="K167" i="12"/>
  <c r="O167" i="12"/>
  <c r="O166" i="12" s="1"/>
  <c r="Q167" i="12"/>
  <c r="Q166" i="12" s="1"/>
  <c r="V167" i="12"/>
  <c r="G170" i="12"/>
  <c r="M170" i="12" s="1"/>
  <c r="I170" i="12"/>
  <c r="K170" i="12"/>
  <c r="K166" i="12" s="1"/>
  <c r="O170" i="12"/>
  <c r="Q170" i="12"/>
  <c r="V170" i="12"/>
  <c r="V166" i="12" s="1"/>
  <c r="G172" i="12"/>
  <c r="I172" i="12"/>
  <c r="K172" i="12"/>
  <c r="M172" i="12"/>
  <c r="O172" i="12"/>
  <c r="Q172" i="12"/>
  <c r="V172" i="12"/>
  <c r="G175" i="12"/>
  <c r="I175" i="12"/>
  <c r="K175" i="12"/>
  <c r="M175" i="12"/>
  <c r="O175" i="12"/>
  <c r="Q175" i="12"/>
  <c r="V175" i="12"/>
  <c r="G178" i="12"/>
  <c r="M178" i="12" s="1"/>
  <c r="I178" i="12"/>
  <c r="K178" i="12"/>
  <c r="O178" i="12"/>
  <c r="Q178" i="12"/>
  <c r="V178" i="12"/>
  <c r="G181" i="12"/>
  <c r="M181" i="12" s="1"/>
  <c r="I181" i="12"/>
  <c r="K181" i="12"/>
  <c r="O181" i="12"/>
  <c r="Q181" i="12"/>
  <c r="V181" i="12"/>
  <c r="G184" i="12"/>
  <c r="I184" i="12"/>
  <c r="K184" i="12"/>
  <c r="M184" i="12"/>
  <c r="O184" i="12"/>
  <c r="Q184" i="12"/>
  <c r="V184" i="12"/>
  <c r="K187" i="12"/>
  <c r="V187" i="12"/>
  <c r="G188" i="12"/>
  <c r="M188" i="12" s="1"/>
  <c r="M187" i="12" s="1"/>
  <c r="I188" i="12"/>
  <c r="I187" i="12" s="1"/>
  <c r="K188" i="12"/>
  <c r="O188" i="12"/>
  <c r="O187" i="12" s="1"/>
  <c r="Q188" i="12"/>
  <c r="Q187" i="12" s="1"/>
  <c r="V188" i="12"/>
  <c r="I189" i="12"/>
  <c r="Q189" i="12"/>
  <c r="G190" i="12"/>
  <c r="I190" i="12"/>
  <c r="K190" i="12"/>
  <c r="K189" i="12" s="1"/>
  <c r="M190" i="12"/>
  <c r="M189" i="12" s="1"/>
  <c r="O190" i="12"/>
  <c r="Q190" i="12"/>
  <c r="V190" i="12"/>
  <c r="V189" i="12" s="1"/>
  <c r="G192" i="12"/>
  <c r="G189" i="12" s="1"/>
  <c r="I192" i="12"/>
  <c r="K192" i="12"/>
  <c r="M192" i="12"/>
  <c r="O192" i="12"/>
  <c r="O189" i="12" s="1"/>
  <c r="Q192" i="12"/>
  <c r="V192" i="12"/>
  <c r="G194" i="12"/>
  <c r="M194" i="12" s="1"/>
  <c r="I194" i="12"/>
  <c r="K194" i="12"/>
  <c r="O194" i="12"/>
  <c r="Q194" i="12"/>
  <c r="V194" i="12"/>
  <c r="G196" i="12"/>
  <c r="I196" i="12"/>
  <c r="K196" i="12"/>
  <c r="K195" i="12" s="1"/>
  <c r="M196" i="12"/>
  <c r="O196" i="12"/>
  <c r="Q196" i="12"/>
  <c r="V196" i="12"/>
  <c r="V195" i="12" s="1"/>
  <c r="G199" i="12"/>
  <c r="I199" i="12"/>
  <c r="K199" i="12"/>
  <c r="M199" i="12"/>
  <c r="O199" i="12"/>
  <c r="Q199" i="12"/>
  <c r="V199" i="12"/>
  <c r="G202" i="12"/>
  <c r="G195" i="12" s="1"/>
  <c r="I202" i="12"/>
  <c r="K202" i="12"/>
  <c r="O202" i="12"/>
  <c r="O195" i="12" s="1"/>
  <c r="Q202" i="12"/>
  <c r="V202" i="12"/>
  <c r="G204" i="12"/>
  <c r="M204" i="12" s="1"/>
  <c r="I204" i="12"/>
  <c r="I195" i="12" s="1"/>
  <c r="K204" i="12"/>
  <c r="O204" i="12"/>
  <c r="Q204" i="12"/>
  <c r="Q195" i="12" s="1"/>
  <c r="V204" i="12"/>
  <c r="G205" i="12"/>
  <c r="I205" i="12"/>
  <c r="K205" i="12"/>
  <c r="M205" i="12"/>
  <c r="O205" i="12"/>
  <c r="Q205" i="12"/>
  <c r="V205" i="12"/>
  <c r="G207" i="12"/>
  <c r="I207" i="12"/>
  <c r="K207" i="12"/>
  <c r="M207" i="12"/>
  <c r="O207" i="12"/>
  <c r="Q207" i="12"/>
  <c r="V207" i="12"/>
  <c r="G209" i="12"/>
  <c r="M209" i="12" s="1"/>
  <c r="I209" i="12"/>
  <c r="K209" i="12"/>
  <c r="O209" i="12"/>
  <c r="Q209" i="12"/>
  <c r="V209" i="12"/>
  <c r="G211" i="12"/>
  <c r="M211" i="12" s="1"/>
  <c r="I211" i="12"/>
  <c r="K211" i="12"/>
  <c r="O211" i="12"/>
  <c r="Q211" i="12"/>
  <c r="V211" i="12"/>
  <c r="I212" i="12"/>
  <c r="K212" i="12"/>
  <c r="Q212" i="12"/>
  <c r="V212" i="12"/>
  <c r="G213" i="12"/>
  <c r="G212" i="12" s="1"/>
  <c r="I213" i="12"/>
  <c r="K213" i="12"/>
  <c r="M213" i="12"/>
  <c r="M212" i="12" s="1"/>
  <c r="O213" i="12"/>
  <c r="O212" i="12" s="1"/>
  <c r="Q213" i="12"/>
  <c r="V213" i="12"/>
  <c r="G215" i="12"/>
  <c r="M215" i="12" s="1"/>
  <c r="I215" i="12"/>
  <c r="I214" i="12" s="1"/>
  <c r="K215" i="12"/>
  <c r="K214" i="12" s="1"/>
  <c r="O215" i="12"/>
  <c r="Q215" i="12"/>
  <c r="Q214" i="12" s="1"/>
  <c r="V215" i="12"/>
  <c r="V214" i="12" s="1"/>
  <c r="G216" i="12"/>
  <c r="I216" i="12"/>
  <c r="K216" i="12"/>
  <c r="M216" i="12"/>
  <c r="O216" i="12"/>
  <c r="Q216" i="12"/>
  <c r="V216" i="12"/>
  <c r="G219" i="12"/>
  <c r="I219" i="12"/>
  <c r="K219" i="12"/>
  <c r="M219" i="12"/>
  <c r="O219" i="12"/>
  <c r="Q219" i="12"/>
  <c r="V219" i="12"/>
  <c r="G222" i="12"/>
  <c r="M222" i="12" s="1"/>
  <c r="I222" i="12"/>
  <c r="K222" i="12"/>
  <c r="O222" i="12"/>
  <c r="O214" i="12" s="1"/>
  <c r="Q222" i="12"/>
  <c r="V222" i="12"/>
  <c r="G224" i="12"/>
  <c r="M224" i="12" s="1"/>
  <c r="I224" i="12"/>
  <c r="K224" i="12"/>
  <c r="O224" i="12"/>
  <c r="Q224" i="12"/>
  <c r="V224" i="12"/>
  <c r="G225" i="12"/>
  <c r="I225" i="12"/>
  <c r="K225" i="12"/>
  <c r="M225" i="12"/>
  <c r="O225" i="12"/>
  <c r="Q225" i="12"/>
  <c r="V225" i="12"/>
  <c r="G228" i="12"/>
  <c r="I228" i="12"/>
  <c r="K228" i="12"/>
  <c r="M228" i="12"/>
  <c r="O228" i="12"/>
  <c r="Q228" i="12"/>
  <c r="V228" i="12"/>
  <c r="G230" i="12"/>
  <c r="M230" i="12" s="1"/>
  <c r="I230" i="12"/>
  <c r="K230" i="12"/>
  <c r="O230" i="12"/>
  <c r="Q230" i="12"/>
  <c r="V230" i="12"/>
  <c r="G232" i="12"/>
  <c r="M232" i="12" s="1"/>
  <c r="I232" i="12"/>
  <c r="K232" i="12"/>
  <c r="O232" i="12"/>
  <c r="Q232" i="12"/>
  <c r="V232" i="12"/>
  <c r="G234" i="12"/>
  <c r="I234" i="12"/>
  <c r="K234" i="12"/>
  <c r="M234" i="12"/>
  <c r="O234" i="12"/>
  <c r="Q234" i="12"/>
  <c r="V234" i="12"/>
  <c r="G236" i="12"/>
  <c r="M236" i="12" s="1"/>
  <c r="I236" i="12"/>
  <c r="I235" i="12" s="1"/>
  <c r="K236" i="12"/>
  <c r="O236" i="12"/>
  <c r="O235" i="12" s="1"/>
  <c r="Q236" i="12"/>
  <c r="Q235" i="12" s="1"/>
  <c r="V236" i="12"/>
  <c r="G238" i="12"/>
  <c r="M238" i="12" s="1"/>
  <c r="I238" i="12"/>
  <c r="K238" i="12"/>
  <c r="K235" i="12" s="1"/>
  <c r="O238" i="12"/>
  <c r="Q238" i="12"/>
  <c r="V238" i="12"/>
  <c r="V235" i="12" s="1"/>
  <c r="G240" i="12"/>
  <c r="I240" i="12"/>
  <c r="K240" i="12"/>
  <c r="M240" i="12"/>
  <c r="O240" i="12"/>
  <c r="Q240" i="12"/>
  <c r="V240" i="12"/>
  <c r="G242" i="12"/>
  <c r="I242" i="12"/>
  <c r="K242" i="12"/>
  <c r="M242" i="12"/>
  <c r="O242" i="12"/>
  <c r="Q242" i="12"/>
  <c r="V242" i="12"/>
  <c r="G243" i="12"/>
  <c r="M243" i="12" s="1"/>
  <c r="I243" i="12"/>
  <c r="K243" i="12"/>
  <c r="O243" i="12"/>
  <c r="Q243" i="12"/>
  <c r="V243" i="12"/>
  <c r="G244" i="12"/>
  <c r="M244" i="12" s="1"/>
  <c r="I244" i="12"/>
  <c r="K244" i="12"/>
  <c r="O244" i="12"/>
  <c r="Q244" i="12"/>
  <c r="V244" i="12"/>
  <c r="G245" i="12"/>
  <c r="I245" i="12"/>
  <c r="K245" i="12"/>
  <c r="M245" i="12"/>
  <c r="O245" i="12"/>
  <c r="Q245" i="12"/>
  <c r="V245" i="12"/>
  <c r="G247" i="12"/>
  <c r="M247" i="12" s="1"/>
  <c r="I247" i="12"/>
  <c r="I246" i="12" s="1"/>
  <c r="K247" i="12"/>
  <c r="O247" i="12"/>
  <c r="O246" i="12" s="1"/>
  <c r="Q247" i="12"/>
  <c r="Q246" i="12" s="1"/>
  <c r="V247" i="12"/>
  <c r="G252" i="12"/>
  <c r="M252" i="12" s="1"/>
  <c r="I252" i="12"/>
  <c r="K252" i="12"/>
  <c r="K246" i="12" s="1"/>
  <c r="O252" i="12"/>
  <c r="Q252" i="12"/>
  <c r="V252" i="12"/>
  <c r="V246" i="12" s="1"/>
  <c r="G253" i="12"/>
  <c r="I253" i="12"/>
  <c r="K253" i="12"/>
  <c r="M253" i="12"/>
  <c r="O253" i="12"/>
  <c r="Q253" i="12"/>
  <c r="V253" i="12"/>
  <c r="G254" i="12"/>
  <c r="I254" i="12"/>
  <c r="K254" i="12"/>
  <c r="M254" i="12"/>
  <c r="O254" i="12"/>
  <c r="Q254" i="12"/>
  <c r="V254" i="12"/>
  <c r="G255" i="12"/>
  <c r="M255" i="12" s="1"/>
  <c r="I255" i="12"/>
  <c r="K255" i="12"/>
  <c r="O255" i="12"/>
  <c r="Q255" i="12"/>
  <c r="V255" i="12"/>
  <c r="G256" i="12"/>
  <c r="M256" i="12" s="1"/>
  <c r="I256" i="12"/>
  <c r="K256" i="12"/>
  <c r="O256" i="12"/>
  <c r="Q256" i="12"/>
  <c r="V256" i="12"/>
  <c r="G257" i="12"/>
  <c r="I257" i="12"/>
  <c r="K257" i="12"/>
  <c r="M257" i="12"/>
  <c r="O257" i="12"/>
  <c r="Q257" i="12"/>
  <c r="V257" i="12"/>
  <c r="G259" i="12"/>
  <c r="M259" i="12" s="1"/>
  <c r="I259" i="12"/>
  <c r="I258" i="12" s="1"/>
  <c r="K259" i="12"/>
  <c r="O259" i="12"/>
  <c r="O258" i="12" s="1"/>
  <c r="Q259" i="12"/>
  <c r="Q258" i="12" s="1"/>
  <c r="V259" i="12"/>
  <c r="G261" i="12"/>
  <c r="M261" i="12" s="1"/>
  <c r="I261" i="12"/>
  <c r="K261" i="12"/>
  <c r="K258" i="12" s="1"/>
  <c r="O261" i="12"/>
  <c r="Q261" i="12"/>
  <c r="V261" i="12"/>
  <c r="V258" i="12" s="1"/>
  <c r="G263" i="12"/>
  <c r="I263" i="12"/>
  <c r="K263" i="12"/>
  <c r="M263" i="12"/>
  <c r="O263" i="12"/>
  <c r="Q263" i="12"/>
  <c r="V263" i="12"/>
  <c r="G265" i="12"/>
  <c r="M265" i="12" s="1"/>
  <c r="I265" i="12"/>
  <c r="I264" i="12" s="1"/>
  <c r="K265" i="12"/>
  <c r="O265" i="12"/>
  <c r="O264" i="12" s="1"/>
  <c r="Q265" i="12"/>
  <c r="Q264" i="12" s="1"/>
  <c r="V265" i="12"/>
  <c r="G268" i="12"/>
  <c r="M268" i="12" s="1"/>
  <c r="I268" i="12"/>
  <c r="K268" i="12"/>
  <c r="K264" i="12" s="1"/>
  <c r="O268" i="12"/>
  <c r="Q268" i="12"/>
  <c r="V268" i="12"/>
  <c r="V264" i="12" s="1"/>
  <c r="G272" i="12"/>
  <c r="I272" i="12"/>
  <c r="K272" i="12"/>
  <c r="M272" i="12"/>
  <c r="O272" i="12"/>
  <c r="Q272" i="12"/>
  <c r="V272" i="12"/>
  <c r="G273" i="12"/>
  <c r="I273" i="12"/>
  <c r="K273" i="12"/>
  <c r="M273" i="12"/>
  <c r="O273" i="12"/>
  <c r="Q273" i="12"/>
  <c r="V273" i="12"/>
  <c r="G274" i="12"/>
  <c r="M274" i="12" s="1"/>
  <c r="I274" i="12"/>
  <c r="K274" i="12"/>
  <c r="O274" i="12"/>
  <c r="Q274" i="12"/>
  <c r="V274" i="12"/>
  <c r="G275" i="12"/>
  <c r="M275" i="12" s="1"/>
  <c r="I275" i="12"/>
  <c r="K275" i="12"/>
  <c r="O275" i="12"/>
  <c r="Q275" i="12"/>
  <c r="V275" i="12"/>
  <c r="G278" i="12"/>
  <c r="I278" i="12"/>
  <c r="K278" i="12"/>
  <c r="M278" i="12"/>
  <c r="O278" i="12"/>
  <c r="Q278" i="12"/>
  <c r="V278" i="12"/>
  <c r="G281" i="12"/>
  <c r="I281" i="12"/>
  <c r="K281" i="12"/>
  <c r="M281" i="12"/>
  <c r="O281" i="12"/>
  <c r="Q281" i="12"/>
  <c r="V281" i="12"/>
  <c r="G283" i="12"/>
  <c r="M283" i="12" s="1"/>
  <c r="M282" i="12" s="1"/>
  <c r="I283" i="12"/>
  <c r="I282" i="12" s="1"/>
  <c r="K283" i="12"/>
  <c r="K282" i="12" s="1"/>
  <c r="O283" i="12"/>
  <c r="Q283" i="12"/>
  <c r="Q282" i="12" s="1"/>
  <c r="V283" i="12"/>
  <c r="V282" i="12" s="1"/>
  <c r="G292" i="12"/>
  <c r="I292" i="12"/>
  <c r="K292" i="12"/>
  <c r="M292" i="12"/>
  <c r="O292" i="12"/>
  <c r="Q292" i="12"/>
  <c r="V292" i="12"/>
  <c r="G293" i="12"/>
  <c r="I293" i="12"/>
  <c r="K293" i="12"/>
  <c r="M293" i="12"/>
  <c r="O293" i="12"/>
  <c r="Q293" i="12"/>
  <c r="V293" i="12"/>
  <c r="G294" i="12"/>
  <c r="M294" i="12" s="1"/>
  <c r="I294" i="12"/>
  <c r="K294" i="12"/>
  <c r="O294" i="12"/>
  <c r="O282" i="12" s="1"/>
  <c r="Q294" i="12"/>
  <c r="V294" i="12"/>
  <c r="G295" i="12"/>
  <c r="M295" i="12" s="1"/>
  <c r="I295" i="12"/>
  <c r="K295" i="12"/>
  <c r="O295" i="12"/>
  <c r="Q295" i="12"/>
  <c r="V295" i="12"/>
  <c r="G297" i="12"/>
  <c r="I297" i="12"/>
  <c r="K297" i="12"/>
  <c r="M297" i="12"/>
  <c r="O297" i="12"/>
  <c r="Q297" i="12"/>
  <c r="V297" i="12"/>
  <c r="G299" i="12"/>
  <c r="I299" i="12"/>
  <c r="K299" i="12"/>
  <c r="M299" i="12"/>
  <c r="O299" i="12"/>
  <c r="Q299" i="12"/>
  <c r="V299" i="12"/>
  <c r="G300" i="12"/>
  <c r="O300" i="12"/>
  <c r="G301" i="12"/>
  <c r="M301" i="12" s="1"/>
  <c r="M300" i="12" s="1"/>
  <c r="I301" i="12"/>
  <c r="I300" i="12" s="1"/>
  <c r="K301" i="12"/>
  <c r="K300" i="12" s="1"/>
  <c r="O301" i="12"/>
  <c r="Q301" i="12"/>
  <c r="Q300" i="12" s="1"/>
  <c r="V301" i="12"/>
  <c r="V300" i="12" s="1"/>
  <c r="G305" i="12"/>
  <c r="I305" i="12"/>
  <c r="K305" i="12"/>
  <c r="M305" i="12"/>
  <c r="O305" i="12"/>
  <c r="Q305" i="12"/>
  <c r="V305" i="12"/>
  <c r="G313" i="12"/>
  <c r="M313" i="12" s="1"/>
  <c r="I313" i="12"/>
  <c r="I312" i="12" s="1"/>
  <c r="K313" i="12"/>
  <c r="O313" i="12"/>
  <c r="O312" i="12" s="1"/>
  <c r="Q313" i="12"/>
  <c r="Q312" i="12" s="1"/>
  <c r="V313" i="12"/>
  <c r="G324" i="12"/>
  <c r="M324" i="12" s="1"/>
  <c r="I324" i="12"/>
  <c r="K324" i="12"/>
  <c r="K312" i="12" s="1"/>
  <c r="O324" i="12"/>
  <c r="Q324" i="12"/>
  <c r="V324" i="12"/>
  <c r="V312" i="12" s="1"/>
  <c r="I327" i="12"/>
  <c r="K327" i="12"/>
  <c r="Q327" i="12"/>
  <c r="V327" i="12"/>
  <c r="G328" i="12"/>
  <c r="G327" i="12" s="1"/>
  <c r="I328" i="12"/>
  <c r="K328" i="12"/>
  <c r="M328" i="12"/>
  <c r="M327" i="12" s="1"/>
  <c r="O328" i="12"/>
  <c r="O327" i="12" s="1"/>
  <c r="Q328" i="12"/>
  <c r="V328" i="12"/>
  <c r="G329" i="12"/>
  <c r="G330" i="12"/>
  <c r="M330" i="12" s="1"/>
  <c r="I330" i="12"/>
  <c r="I329" i="12" s="1"/>
  <c r="K330" i="12"/>
  <c r="K329" i="12" s="1"/>
  <c r="O330" i="12"/>
  <c r="Q330" i="12"/>
  <c r="Q329" i="12" s="1"/>
  <c r="V330" i="12"/>
  <c r="V329" i="12" s="1"/>
  <c r="G331" i="12"/>
  <c r="I331" i="12"/>
  <c r="K331" i="12"/>
  <c r="M331" i="12"/>
  <c r="O331" i="12"/>
  <c r="Q331" i="12"/>
  <c r="V331" i="12"/>
  <c r="G332" i="12"/>
  <c r="I332" i="12"/>
  <c r="K332" i="12"/>
  <c r="M332" i="12"/>
  <c r="O332" i="12"/>
  <c r="Q332" i="12"/>
  <c r="V332" i="12"/>
  <c r="G333" i="12"/>
  <c r="M333" i="12" s="1"/>
  <c r="I333" i="12"/>
  <c r="K333" i="12"/>
  <c r="O333" i="12"/>
  <c r="O329" i="12" s="1"/>
  <c r="Q333" i="12"/>
  <c r="V333" i="12"/>
  <c r="G334" i="12"/>
  <c r="M334" i="12" s="1"/>
  <c r="I334" i="12"/>
  <c r="K334" i="12"/>
  <c r="O334" i="12"/>
  <c r="Q334" i="12"/>
  <c r="V334" i="12"/>
  <c r="G335" i="12"/>
  <c r="I335" i="12"/>
  <c r="K335" i="12"/>
  <c r="M335" i="12"/>
  <c r="O335" i="12"/>
  <c r="Q335" i="12"/>
  <c r="V335" i="12"/>
  <c r="AE337" i="12"/>
  <c r="AF337" i="12"/>
  <c r="I20" i="1"/>
  <c r="I19" i="1"/>
  <c r="I18" i="1"/>
  <c r="I17" i="1"/>
  <c r="I16" i="1"/>
  <c r="I75" i="1"/>
  <c r="J53" i="1" s="1"/>
  <c r="F42" i="1"/>
  <c r="G42" i="1"/>
  <c r="G25" i="1" s="1"/>
  <c r="A25" i="1" s="1"/>
  <c r="A26" i="1" s="1"/>
  <c r="G26" i="1" s="1"/>
  <c r="H42" i="1"/>
  <c r="H41" i="1"/>
  <c r="I41" i="1" s="1"/>
  <c r="H40" i="1"/>
  <c r="I40" i="1" s="1"/>
  <c r="H39" i="1"/>
  <c r="I39" i="1" s="1"/>
  <c r="I42" i="1" s="1"/>
  <c r="J52" i="1" l="1"/>
  <c r="J55" i="1"/>
  <c r="J57" i="1"/>
  <c r="J59" i="1"/>
  <c r="J61" i="1"/>
  <c r="J63" i="1"/>
  <c r="J65" i="1"/>
  <c r="J67" i="1"/>
  <c r="J69" i="1"/>
  <c r="J71" i="1"/>
  <c r="J73" i="1"/>
  <c r="J50" i="1"/>
  <c r="J54" i="1"/>
  <c r="J56" i="1"/>
  <c r="J58" i="1"/>
  <c r="J60" i="1"/>
  <c r="J62" i="1"/>
  <c r="J64" i="1"/>
  <c r="J66" i="1"/>
  <c r="J68" i="1"/>
  <c r="J70" i="1"/>
  <c r="J72" i="1"/>
  <c r="J74" i="1"/>
  <c r="J51" i="1"/>
  <c r="J49" i="1"/>
  <c r="G28" i="1"/>
  <c r="G23" i="1"/>
  <c r="M329" i="12"/>
  <c r="M312" i="12"/>
  <c r="M258" i="12"/>
  <c r="M154" i="12"/>
  <c r="M90" i="12"/>
  <c r="M246" i="12"/>
  <c r="M235" i="12"/>
  <c r="M84" i="12"/>
  <c r="M264" i="12"/>
  <c r="M166" i="12"/>
  <c r="M214" i="12"/>
  <c r="G312" i="12"/>
  <c r="G264" i="12"/>
  <c r="G258" i="12"/>
  <c r="G246" i="12"/>
  <c r="G235" i="12"/>
  <c r="G187" i="12"/>
  <c r="G166" i="12"/>
  <c r="G146" i="12"/>
  <c r="G129" i="12"/>
  <c r="G119" i="12"/>
  <c r="M38" i="12"/>
  <c r="M37" i="12" s="1"/>
  <c r="M29" i="12"/>
  <c r="M26" i="12" s="1"/>
  <c r="M14" i="12"/>
  <c r="M8" i="12" s="1"/>
  <c r="G282" i="12"/>
  <c r="G214" i="12"/>
  <c r="G154" i="12"/>
  <c r="M202" i="12"/>
  <c r="M195" i="12" s="1"/>
  <c r="J40" i="1"/>
  <c r="J41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75" i="1" l="1"/>
  <c r="A23" i="1"/>
  <c r="A24" i="1" s="1"/>
  <c r="G24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Milan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<sst xmlns="http://schemas.openxmlformats.org/spreadsheetml/2006/main" count="1569" uniqueCount="553">
  <si>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</si>
  <si>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</si>
  <si>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</si>
  <si>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</si>
  <si>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</si>
  <si>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</si>
  <si>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</si>
  <si>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</si>
  <si>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</si>
  <si>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</si>
  <si>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</si>
  <si>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</si>
  <si>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</si>
  <si>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</si>
  <si>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</si>
  <si>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</si>
  <si>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</si>
  <si>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</si>
  <si>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</si>
  <si>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</si>
  <si>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</si>
  <si>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</si>
  <si>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</si>
  <si>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</si>
  <si>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</si>
  <si>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</si>
  <si>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</si>
  <si>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</si>
  <si>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</si>
  <si>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</si>
  <si>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</si>
  <si>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</si>
  <si>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</si>
  <si>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</si>
  <si>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</si>
  <si>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</si>
  <si>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</si>
  <si>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</si>
  <si>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</si>
  <si>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</si>
  <si>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</si>
  <si>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</si>
  <si>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</si>
  <si>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011</t>
  </si>
  <si>
    <t>Zázemí učitelů a žáků oboru kuchařské práce-sociální zařízení</t>
  </si>
  <si>
    <t>01</t>
  </si>
  <si>
    <t>Zázemí učitelů a žáků oboru kuchařské práce</t>
  </si>
  <si>
    <t>Objekt:</t>
  </si>
  <si>
    <t>Rozpočet:</t>
  </si>
  <si>
    <t>21/008</t>
  </si>
  <si>
    <t>Odborné učiliště Cvrčovice, příspěvková organizace</t>
  </si>
  <si>
    <t>131</t>
  </si>
  <si>
    <t>Cvrčovice</t>
  </si>
  <si>
    <t>69123</t>
  </si>
  <si>
    <t>60680300</t>
  </si>
  <si>
    <t>Ing. Libor Schwarz</t>
  </si>
  <si>
    <t>Č.p. 39</t>
  </si>
  <si>
    <t>Uherčice</t>
  </si>
  <si>
    <t>69162</t>
  </si>
  <si>
    <t>10563229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</si>
  <si>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</si>
  <si>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</si>
  <si>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</si>
  <si>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</si>
  <si>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</si>
  <si>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</si>
  <si>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</si>
  <si>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</si>
  <si>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</si>
  <si>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</si>
  <si>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</si>
  <si>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</si>
  <si>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</si>
  <si>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</si>
  <si>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</si>
  <si>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</si>
  <si>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</si>
  <si>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</si>
  <si>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</si>
  <si>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</si>
  <si>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</si>
  <si>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</si>
  <si>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</si>
  <si>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</si>
  <si>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</si>
  <si>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</si>
  <si>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</si>
  <si>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</si>
  <si>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</si>
  <si>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</si>
  <si>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</si>
  <si>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</si>
  <si>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</si>
  <si>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</si>
  <si>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</si>
  <si>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720</t>
  </si>
  <si>
    <t>Zdravotechnická instalace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</si>
  <si>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</si>
  <si>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</si>
  <si>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</si>
  <si>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</si>
  <si>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</si>
  <si>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</si>
  <si>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</si>
  <si>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</si>
  <si>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</si>
  <si>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</si>
  <si>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</si>
  <si>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</si>
  <si>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</si>
  <si>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</si>
  <si>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</si>
  <si>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</si>
  <si>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</si>
  <si>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</si>
  <si>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</si>
  <si>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</si>
  <si>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</si>
  <si>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</si>
  <si>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</si>
  <si>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</si>
  <si>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</si>
  <si>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</si>
  <si>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</si>
  <si>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</si>
  <si>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</si>
  <si>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</si>
  <si>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</si>
  <si>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</si>
  <si>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</si>
  <si>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</si>
  <si>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</si>
  <si>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</si>
  <si>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</si>
  <si>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</si>
  <si>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</si>
  <si>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</si>
  <si>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</si>
  <si>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</si>
  <si>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</si>
  <si>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</si>
  <si>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</si>
  <si>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</si>
  <si>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</si>
  <si>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</si>
  <si>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</si>
  <si>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</si>
  <si>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113106231R00</t>
  </si>
  <si>
    <t>Rozebrání dlažeb ze zámkové dlažby v kamenivu</t>
  </si>
  <si>
    <t>m2</t>
  </si>
  <si>
    <t>RTS 21/ I</t>
  </si>
  <si>
    <t>Práce</t>
  </si>
  <si>
    <t>POL1_</t>
  </si>
  <si>
    <t>3,8*6,4</t>
  </si>
  <si>
    <t>VV</t>
  </si>
  <si>
    <t>122201101R00</t>
  </si>
  <si>
    <t>Odkopávky nezapažené v hor. 3 do 100 m3</t>
  </si>
  <si>
    <t>m3</t>
  </si>
  <si>
    <t>3,8*6,4*0,4</t>
  </si>
  <si>
    <t>122201109R00</t>
  </si>
  <si>
    <t>Příplatek za lepivost - odkopávky v hor. 3</t>
  </si>
  <si>
    <t>132201110R00</t>
  </si>
  <si>
    <t>Hloubení rýh š.do 60 cm v hor.3 do 50 m3, STROJNĚ</t>
  </si>
  <si>
    <t>3,75*0,5*0,8*2</t>
  </si>
  <si>
    <t>0,5*0,5*0,5*2</t>
  </si>
  <si>
    <t>0,5*0,5*1,0*2</t>
  </si>
  <si>
    <t>0,5*0,5*1,5*2</t>
  </si>
  <si>
    <t>132201119R00</t>
  </si>
  <si>
    <t>Přípl.za lepivost,hloubení rýh 60 cm,hor.3,STROJNĚ</t>
  </si>
  <si>
    <t>162701105R00</t>
  </si>
  <si>
    <t>Vodorovné přemístění výkopku z hor.1-4 do 10000 m</t>
  </si>
  <si>
    <t>9,728+4,5</t>
  </si>
  <si>
    <t>162701109R00</t>
  </si>
  <si>
    <t>Příplatek k vod. přemístění hor.1-4 za další 1 km</t>
  </si>
  <si>
    <t>14,228*5</t>
  </si>
  <si>
    <t>171201201R00</t>
  </si>
  <si>
    <t>Uložení sypaniny na skl.-sypanina na výšku přes 2m</t>
  </si>
  <si>
    <t>199000002R00</t>
  </si>
  <si>
    <t>Poplatek za skládku horniny 1- 4</t>
  </si>
  <si>
    <t>274272140RT4</t>
  </si>
  <si>
    <t>Zdivo základové z bednicích tvárnic, tl. 30 cm výplň tvárnic betonem C 20/25</t>
  </si>
  <si>
    <t>3,8*0,5*2</t>
  </si>
  <si>
    <t>274313621R00</t>
  </si>
  <si>
    <t xml:space="preserve">Beton základových pasů prostý C 20/25 </t>
  </si>
  <si>
    <t>3,8*0,5*0,5*2*1,035</t>
  </si>
  <si>
    <t>0,5*0,5*0,5*2*1,035</t>
  </si>
  <si>
    <t>0,5*0,5*1,0*2*1,035</t>
  </si>
  <si>
    <t>0,5*0,5*1,5*2*1,035</t>
  </si>
  <si>
    <t>274354043R00</t>
  </si>
  <si>
    <t>Bednění prostupu základem do 0,10 m2, dl.1,0 m</t>
  </si>
  <si>
    <t>kus</t>
  </si>
  <si>
    <t>274361821R00</t>
  </si>
  <si>
    <t>Výztuž základ. pasů z betonářské oceli 10505 (R)</t>
  </si>
  <si>
    <t>t</t>
  </si>
  <si>
    <t>3,8*12*0,888*0,001*1,1</t>
  </si>
  <si>
    <t>310271630R00</t>
  </si>
  <si>
    <t>Zazdívka otvorů do 4 m2, pórobet.tvárnice, tl.30cm</t>
  </si>
  <si>
    <t>1,3*2,75*0,3</t>
  </si>
  <si>
    <t>1,5*0,6*0,3</t>
  </si>
  <si>
    <t>311271178RT6</t>
  </si>
  <si>
    <t>Zdivo z tvárnic Ytong hladkých tl. 37,5 cm tvárnice Ytong Statik Plus, 399 x 249 x 375 mm</t>
  </si>
  <si>
    <t>RTS 20/ I</t>
  </si>
  <si>
    <t>3,8*2,75*2</t>
  </si>
  <si>
    <t>3,8*1,25</t>
  </si>
  <si>
    <t>-0,7*0,5</t>
  </si>
  <si>
    <t>1,0*1,75</t>
  </si>
  <si>
    <t>-1,1*2,07</t>
  </si>
  <si>
    <t>311271186RT1</t>
  </si>
  <si>
    <t>Zdivo z tvárnic Ytong pero - drážka tl. 25 cm tvárnice Ytong Univerzal, 599 x 249 x 250 mm</t>
  </si>
  <si>
    <t>2,4*1,8</t>
  </si>
  <si>
    <t>1,5*1,8</t>
  </si>
  <si>
    <t xml:space="preserve">štít : </t>
  </si>
  <si>
    <t>6,4*2,3/2</t>
  </si>
  <si>
    <t>311419812R00</t>
  </si>
  <si>
    <t>Izolace perimetr. deskami tl. 10 cm, nopová fólie</t>
  </si>
  <si>
    <t>3,8*0,75*2</t>
  </si>
  <si>
    <t>317121043RT1</t>
  </si>
  <si>
    <t>Překlad nosný pórobeton, světlost otv. do 105 cm překlad nosný NOP 125 x 24,9 x 25 cm</t>
  </si>
  <si>
    <t>317121044RT1</t>
  </si>
  <si>
    <t>Překlad nosný pórobeton, světlost otv. do 180 cm překlad nosný NOP III / 3 / 22 149 x 24,9 x 25 cm</t>
  </si>
  <si>
    <t>317234410RT2</t>
  </si>
  <si>
    <t>Vyzdívka mezi nosníky cihlami pálenými na MC s použitím suché maltové směsi</t>
  </si>
  <si>
    <t xml:space="preserve">I 140 : </t>
  </si>
  <si>
    <t>1,2*0,375*0,15</t>
  </si>
  <si>
    <t>317941123R00</t>
  </si>
  <si>
    <t>Osazení ocelových válcovaných nosníků  č.14-22</t>
  </si>
  <si>
    <t>1,2*2*14,3*0,001</t>
  </si>
  <si>
    <t>319201311R00</t>
  </si>
  <si>
    <t>Vyrovnání povrchu zdiva maltou tl.do 3 cm</t>
  </si>
  <si>
    <t xml:space="preserve">po vybouraných otvorech : </t>
  </si>
  <si>
    <t>2,05*0,375*2</t>
  </si>
  <si>
    <t>2,4*0,375*1</t>
  </si>
  <si>
    <t>342255024RT1</t>
  </si>
  <si>
    <t>Příčky z desek Ytong tl. 10 cm desky P 2 - 500, 599 x 249 x 100 mm</t>
  </si>
  <si>
    <t>2,825*4*3,35</t>
  </si>
  <si>
    <t>0,95*3,35*2*3</t>
  </si>
  <si>
    <t>-0,6*2,0*2*3</t>
  </si>
  <si>
    <t>1,5*3,35</t>
  </si>
  <si>
    <t>-0,8*2,0</t>
  </si>
  <si>
    <t>0,9*3,35</t>
  </si>
  <si>
    <t>342948111R00</t>
  </si>
  <si>
    <t>Ukotvení příček k cihel.konstr. kotvami na hmožd.</t>
  </si>
  <si>
    <t>m</t>
  </si>
  <si>
    <t>3,35*6</t>
  </si>
  <si>
    <t>346244313R00</t>
  </si>
  <si>
    <t>Obezdívky van a WC nádržek z desek Ytong tl.100 mm</t>
  </si>
  <si>
    <t>0,95*1,5*3</t>
  </si>
  <si>
    <t>342264051RT2</t>
  </si>
  <si>
    <t>Podhled sádrokartonový na zavěšenou ocel. konstr. desky protipožární tl. 12,5 mm, bez izolace</t>
  </si>
  <si>
    <t>3,8*5,8</t>
  </si>
  <si>
    <t>1,6*1,5</t>
  </si>
  <si>
    <t>13380625R</t>
  </si>
  <si>
    <t>Tyč průřezu I 140, střední, jakost oceli S235 11375</t>
  </si>
  <si>
    <t>SPCM</t>
  </si>
  <si>
    <t>Specifikace</t>
  </si>
  <si>
    <t>POL3_</t>
  </si>
  <si>
    <t>1,2*2*14,3*0,001*1,1</t>
  </si>
  <si>
    <t>411121232RT3</t>
  </si>
  <si>
    <t>Osazování stropních desek š. do 60, dl. do 180 cm včetně dodávky PZD  149x29x9</t>
  </si>
  <si>
    <t>417321315R00</t>
  </si>
  <si>
    <t>Ztužující pásy a věnce z betonu železového C 20/25</t>
  </si>
  <si>
    <t>3,8*0,375*0,15*3</t>
  </si>
  <si>
    <t>417361821R00</t>
  </si>
  <si>
    <t>Výztuž ztužujících pásů a věnců z oceli 10505(R)</t>
  </si>
  <si>
    <t>0,64125*60,0*0,001*1,1</t>
  </si>
  <si>
    <t>602011184RT6</t>
  </si>
  <si>
    <t>Stěrka na stěnách silikátová barevná Cemix TZC, zatíraná, zrnitost 1,5 mm</t>
  </si>
  <si>
    <t>602016195R00</t>
  </si>
  <si>
    <t>Penetrace hloubková stěn PROFI Silikat-Tiefengrund</t>
  </si>
  <si>
    <t xml:space="preserve">WC : </t>
  </si>
  <si>
    <t>(1,525+0,95)*2*3,35*3</t>
  </si>
  <si>
    <t>(1,1+0,95)*2*3,35*3</t>
  </si>
  <si>
    <t>(1,025+1,5)*2*3,35</t>
  </si>
  <si>
    <t>(1,3+1,5)*2*3,35</t>
  </si>
  <si>
    <t>(2,725+0,9)*2*3,35</t>
  </si>
  <si>
    <t>(6,4+1,1+4,9+1,6+1,5+2,8)*3,35</t>
  </si>
  <si>
    <t>-0,6*2,0*6</t>
  </si>
  <si>
    <t>-0,8*2,0*2</t>
  </si>
  <si>
    <t>1,5*0,6*2</t>
  </si>
  <si>
    <t>2,4*1,8*2</t>
  </si>
  <si>
    <t>1,5*2,75</t>
  </si>
  <si>
    <t xml:space="preserve">fasáda : </t>
  </si>
  <si>
    <t>3,8*4,62</t>
  </si>
  <si>
    <t>3,8*2,75</t>
  </si>
  <si>
    <t>-1,0*1,75</t>
  </si>
  <si>
    <t xml:space="preserve">ostění : </t>
  </si>
  <si>
    <t>(1,75+1,0+1,75)*0,375</t>
  </si>
  <si>
    <t>(2,07+1,1+2,07)*0,375</t>
  </si>
  <si>
    <t>(0,5+0,7+0,5)*0,375</t>
  </si>
  <si>
    <t>612471413R00</t>
  </si>
  <si>
    <t>Úprava vnitřních stěn aktivovaným štukem s přísad.</t>
  </si>
  <si>
    <t>612481211RT8</t>
  </si>
  <si>
    <t>Montáž výztužné sítě(perlinky)do stěrky-vnit.stěny včetně výztužné sítě a stěrkového tmelu Cemix</t>
  </si>
  <si>
    <t>622432112R00</t>
  </si>
  <si>
    <t>Omítka stěn weber-pas marmolit střednězrnná</t>
  </si>
  <si>
    <t xml:space="preserve">sokl : </t>
  </si>
  <si>
    <t>3,8*0,4*2</t>
  </si>
  <si>
    <t>625990000R00</t>
  </si>
  <si>
    <t>Obklad vnějších konstrukcí polystyrenem tl. 50 mm</t>
  </si>
  <si>
    <t xml:space="preserve">žb věnec : </t>
  </si>
  <si>
    <t>3,8*0,15</t>
  </si>
  <si>
    <t>3,8*0,4</t>
  </si>
  <si>
    <t>3,8*0,67</t>
  </si>
  <si>
    <t>62100</t>
  </si>
  <si>
    <t>M+D hliníková stříška+polykarbonát 150x100cm</t>
  </si>
  <si>
    <t>Vlastní</t>
  </si>
  <si>
    <t>Indiv</t>
  </si>
  <si>
    <t>631312611R00</t>
  </si>
  <si>
    <t>Mazanina betonová tl. 5 - 8 cm C 16/20</t>
  </si>
  <si>
    <t xml:space="preserve">vrchní : </t>
  </si>
  <si>
    <t>3,8*5,65*0,06</t>
  </si>
  <si>
    <t>631313611R00</t>
  </si>
  <si>
    <t>Mazanina betonová tl. 8 - 12 cm C 16/20</t>
  </si>
  <si>
    <t xml:space="preserve">podkladní : </t>
  </si>
  <si>
    <t>3,8*5,65*0,1</t>
  </si>
  <si>
    <t>631319171R00</t>
  </si>
  <si>
    <t>Příplatek za stržení povrchu mazaniny tl. 8 cm</t>
  </si>
  <si>
    <t>631319173R00</t>
  </si>
  <si>
    <t>Příplatek za stržení povrchu mazaniny tl. 12 cm</t>
  </si>
  <si>
    <t>631361921RT4</t>
  </si>
  <si>
    <t>Výztuž mazanin svařovanou sítí průměr drátu  6,0, oka 100/100 mm KH30</t>
  </si>
  <si>
    <t>3,8*5,65*4,4*0,001*1,15</t>
  </si>
  <si>
    <t>631571003R00</t>
  </si>
  <si>
    <t>Násyp ze štěrkopísku 0 - 32,  zpevňující</t>
  </si>
  <si>
    <t xml:space="preserve">pod podkladní : </t>
  </si>
  <si>
    <t>632451034R00</t>
  </si>
  <si>
    <t>Vyrovnávací potěr MC 15, v ploše, tl. 50 mm</t>
  </si>
  <si>
    <t xml:space="preserve">nad PZD : </t>
  </si>
  <si>
    <t>1,3*1,5</t>
  </si>
  <si>
    <t>642942111RT2</t>
  </si>
  <si>
    <t>Osazení zárubní dveřních ocelových, pl. do 2,5 m2 včetně dodávky zárubně  60 x 197 x 11 cm</t>
  </si>
  <si>
    <t>642942111RT4</t>
  </si>
  <si>
    <t>Osazení zárubní dveřních ocelových, pl. do 2,5 m2 včetně dodávky zárubně  80 x 197 x 11 cm</t>
  </si>
  <si>
    <t>64200</t>
  </si>
  <si>
    <t>M+D plastových oken</t>
  </si>
  <si>
    <t>0,7*0,5</t>
  </si>
  <si>
    <t>64300</t>
  </si>
  <si>
    <t>M+D plastových dveří</t>
  </si>
  <si>
    <t>1,1*2,07</t>
  </si>
  <si>
    <t>941941031R00</t>
  </si>
  <si>
    <t>Montáž lešení leh.řad.s podlahami,š.do 1 m, H 10 m</t>
  </si>
  <si>
    <t>5,8*(1,5+3,0)</t>
  </si>
  <si>
    <t>941941111R00</t>
  </si>
  <si>
    <t>Pronájem lešení za den</t>
  </si>
  <si>
    <t>26,1*45</t>
  </si>
  <si>
    <t>941941831R00</t>
  </si>
  <si>
    <t>Demontáž lešení leh.řad.s podlahami,š.1 m, H 10 m</t>
  </si>
  <si>
    <t>941955002R00</t>
  </si>
  <si>
    <t>Lešení lehké pomocné, výška podlahy do 1,9 m</t>
  </si>
  <si>
    <t>952901111R00</t>
  </si>
  <si>
    <t>Vyčištění budov o výšce podlaží do 4 m</t>
  </si>
  <si>
    <t>962032241R00</t>
  </si>
  <si>
    <t>Bourání zdiva z cihel pálených na MC</t>
  </si>
  <si>
    <t>2,4*0,6*0,45*2</t>
  </si>
  <si>
    <t>0,95*2,05*0,375</t>
  </si>
  <si>
    <t>962081131R00</t>
  </si>
  <si>
    <t>Bourání příček ze skleněných tvárnic tl. 10 cm</t>
  </si>
  <si>
    <t>965042221R00</t>
  </si>
  <si>
    <t>Bourání mazanin betonových tl. nad 10 cm, pl. 1 m2</t>
  </si>
  <si>
    <t xml:space="preserve">okap : </t>
  </si>
  <si>
    <t>0,7*0,6*0,15*2</t>
  </si>
  <si>
    <t>965082932R00</t>
  </si>
  <si>
    <t>Odstranění násypu tl. do 20 cm, plocha do 2 m2</t>
  </si>
  <si>
    <t>973031825R00</t>
  </si>
  <si>
    <t>Vysekání kapes pro zavázání zdí tl. 45 cm</t>
  </si>
  <si>
    <t>2,75*4</t>
  </si>
  <si>
    <t>1,25*2</t>
  </si>
  <si>
    <t>974031153R00</t>
  </si>
  <si>
    <t>Vysekání rýh ve zdi cihelné 10 x 10 cm</t>
  </si>
  <si>
    <t xml:space="preserve">pro PZD : </t>
  </si>
  <si>
    <t>1,5*2</t>
  </si>
  <si>
    <t>974031664R00</t>
  </si>
  <si>
    <t>Vysekání rýh zeď cihelná vtah. nosníků 15 x 15 cm</t>
  </si>
  <si>
    <t>1,2*2</t>
  </si>
  <si>
    <t>998011001R00</t>
  </si>
  <si>
    <t>Přesun hmot pro budovy zděné výšky do 6 m</t>
  </si>
  <si>
    <t>Přesun hmot</t>
  </si>
  <si>
    <t>POL7_</t>
  </si>
  <si>
    <t>711111001RZ1</t>
  </si>
  <si>
    <t>Izolace proti vlhkosti vodor. nátěr ALP za studena 1x nátěr - včetně dodávky penetračního laku ALP</t>
  </si>
  <si>
    <t>711141559RY2</t>
  </si>
  <si>
    <t>Izolace proti vlhk. vodorovná pásy přitavením 1 vrstva - včetně dod. Glastek 40 special mineral</t>
  </si>
  <si>
    <t>998711101R00</t>
  </si>
  <si>
    <t>Přesun hmot pro izolace proti vodě, výšky do 6 m</t>
  </si>
  <si>
    <t>713111121RT2</t>
  </si>
  <si>
    <t>Izolace tepelné stropů rovných spodem, drátem 2 vrstvy - materiál ve specifikaci</t>
  </si>
  <si>
    <t>3,8*6,7</t>
  </si>
  <si>
    <t>713111221RK4</t>
  </si>
  <si>
    <t>Montáž parozábrany, zavěšené podhl., přelep. spojů Jutafol N 140 speciál</t>
  </si>
  <si>
    <t>713121111RT1</t>
  </si>
  <si>
    <t>Izolace tepelná podlah na sucho, jednovrstvá materiál ve specifikaci</t>
  </si>
  <si>
    <t>3,8*5,65</t>
  </si>
  <si>
    <t>713191100RT9</t>
  </si>
  <si>
    <t>Položení separační fólie včetně dodávky PE fólie</t>
  </si>
  <si>
    <t>28375704R</t>
  </si>
  <si>
    <t>Deska izolační stabilizov. EPS 100  1000 x 500 mm</t>
  </si>
  <si>
    <t>21,47*0,12*1,07</t>
  </si>
  <si>
    <t>6315085941R</t>
  </si>
  <si>
    <t>Pás izolační ISOVER UNIROL PROFI 3300x1200x 140 mm</t>
  </si>
  <si>
    <t>27,41*1,07</t>
  </si>
  <si>
    <t>6315085951R</t>
  </si>
  <si>
    <t>Pás izolační ISOVER UNIROL PROFI 2900x1200x 160 mm</t>
  </si>
  <si>
    <t>998713101R00</t>
  </si>
  <si>
    <t>Přesun hmot pro izolace tepelné, výšky do 6 m</t>
  </si>
  <si>
    <t>Zdravotechnika celkem</t>
  </si>
  <si>
    <t>soubor</t>
  </si>
  <si>
    <t>762311103R00</t>
  </si>
  <si>
    <t>Montáž kotevních želez, příložek, patek, táhel</t>
  </si>
  <si>
    <t>762332120R00</t>
  </si>
  <si>
    <t>Montáž vázaných krovů pravidelných do 224 cm2</t>
  </si>
  <si>
    <t xml:space="preserve">A,C : </t>
  </si>
  <si>
    <t>7,2+30,4</t>
  </si>
  <si>
    <t>762332130R00</t>
  </si>
  <si>
    <t>Montáž vázaných krovů pravidelných do 288 cm2</t>
  </si>
  <si>
    <t xml:space="preserve">B : </t>
  </si>
  <si>
    <t>4,2</t>
  </si>
  <si>
    <t>762342203R00</t>
  </si>
  <si>
    <t>Montáž laťování střech, vzdálenost latí 22 - 36 cm</t>
  </si>
  <si>
    <t>3,8*7,6</t>
  </si>
  <si>
    <t>762342204R00</t>
  </si>
  <si>
    <t>Montáž kontralatí přibitím</t>
  </si>
  <si>
    <t>762395000R00</t>
  </si>
  <si>
    <t>Spojovací a ochranné prostředky pro střechy</t>
  </si>
  <si>
    <t>0,59</t>
  </si>
  <si>
    <t>28,88*6*0,04*0,06</t>
  </si>
  <si>
    <t>13227700R</t>
  </si>
  <si>
    <t>Tyč ocelová plochá jakost S235  50x5 mm 11375</t>
  </si>
  <si>
    <t>1,5*4*2,35*0,001*1,1</t>
  </si>
  <si>
    <t>60517102R</t>
  </si>
  <si>
    <t>Lať SM/JD 1 pod 25 cm2 délka 200-399 cm</t>
  </si>
  <si>
    <t>28,88*6*0,04*0,06*1,1</t>
  </si>
  <si>
    <t>60596002R</t>
  </si>
  <si>
    <t>Řezivo - hranoly</t>
  </si>
  <si>
    <t>0,59*1,1</t>
  </si>
  <si>
    <t>998762202R00</t>
  </si>
  <si>
    <t>Přesun hmot pro tesařské konstrukce, výšky do 12 m</t>
  </si>
  <si>
    <t>764333250R00</t>
  </si>
  <si>
    <t>Lemování zdí na plochých střechách Pz, rš 500 mm</t>
  </si>
  <si>
    <t>3,8*2</t>
  </si>
  <si>
    <t>764333260R00</t>
  </si>
  <si>
    <t>Lemování zdí na plochých střechách Pz, rš 660 mm</t>
  </si>
  <si>
    <t>7,6*2</t>
  </si>
  <si>
    <t>764352201R00</t>
  </si>
  <si>
    <t>Žlaby z Pz plechu podokapní půlkruhové, rš 250 mm</t>
  </si>
  <si>
    <t>764430250R00</t>
  </si>
  <si>
    <t>Oplechování zdí z Pz plechu, rš 600 mm</t>
  </si>
  <si>
    <t>764454202R00</t>
  </si>
  <si>
    <t>Odpadní trouby z Pz plechu, kruhové, D 100 mm</t>
  </si>
  <si>
    <t>998764101R00</t>
  </si>
  <si>
    <t>Přesun hmot pro klempířské konstr., výšky do 6 m</t>
  </si>
  <si>
    <t>766661112R00</t>
  </si>
  <si>
    <t>Montáž dveří do zárubně,otevíravých 1kř.do 0,8 m</t>
  </si>
  <si>
    <t xml:space="preserve">60/197 : </t>
  </si>
  <si>
    <t>6,0</t>
  </si>
  <si>
    <t xml:space="preserve">80/197 : </t>
  </si>
  <si>
    <t>3,0</t>
  </si>
  <si>
    <t>766670021R00</t>
  </si>
  <si>
    <t>Montáž kliky a štítku</t>
  </si>
  <si>
    <t>54914590R</t>
  </si>
  <si>
    <t>Kliky se štítem mezip  s ukazatelem 804 bílé</t>
  </si>
  <si>
    <t>54914621R</t>
  </si>
  <si>
    <t>Dveřní kování PROFIO klíč Cr</t>
  </si>
  <si>
    <t>61165001R</t>
  </si>
  <si>
    <t>Dveře vnitřní laminované plné 1kř. 60x197 cm</t>
  </si>
  <si>
    <t>61165003R</t>
  </si>
  <si>
    <t>Dveře vnitřní laminované plné 1kř. 80x197 cm</t>
  </si>
  <si>
    <t>998766101R00</t>
  </si>
  <si>
    <t>Přesun hmot pro truhlářské konstr., výšky do 6 m</t>
  </si>
  <si>
    <t>767392112R00</t>
  </si>
  <si>
    <t>Montáž krytiny střech, tvar. plechem, šroubováním</t>
  </si>
  <si>
    <t>15484310R</t>
  </si>
  <si>
    <t>Profil trapézový VIKAM  TR 40/160x0,63 mm Polak</t>
  </si>
  <si>
    <t>28,88*1,45</t>
  </si>
  <si>
    <t>998767101R00</t>
  </si>
  <si>
    <t>Přesun hmot pro zámečnické konstr., výšky do 6 m</t>
  </si>
  <si>
    <t>771101210RT1</t>
  </si>
  <si>
    <t>Penetrace podkladu pod dlažby penetrační nátěr Primer G</t>
  </si>
  <si>
    <t>771130111R00</t>
  </si>
  <si>
    <t>Obklad soklíků rovných do tmele výšky do 100 mm</t>
  </si>
  <si>
    <t>(6,4+1,1+4,9+1,6+1,5+2,8)</t>
  </si>
  <si>
    <t>1,6+1,5+1,6</t>
  </si>
  <si>
    <t>771212113R00</t>
  </si>
  <si>
    <t>Kladení dlažby keramické do TM, vel. do 400x400 mm</t>
  </si>
  <si>
    <t>771579791R00</t>
  </si>
  <si>
    <t>Příplatek za plochu podlah keram. do 5 m2 jednotl.</t>
  </si>
  <si>
    <t>771579793R00</t>
  </si>
  <si>
    <t>Příplatek za spárovací hmotu - plošně,keram.dlažba</t>
  </si>
  <si>
    <t>585821541R</t>
  </si>
  <si>
    <t>Knauf EASYKLEBER cementové lepidlo C2TE bal. 25 kg</t>
  </si>
  <si>
    <t>kg</t>
  </si>
  <si>
    <t>23,0*0,1*3,0*1,07</t>
  </si>
  <si>
    <t>23,87*3,0*1,07</t>
  </si>
  <si>
    <t>597642030R</t>
  </si>
  <si>
    <t>Dlažba Taurus Granit matná 300x300x9 mm Rio Negro</t>
  </si>
  <si>
    <t>23,0*0,1*1,07</t>
  </si>
  <si>
    <t>23,87*1,07</t>
  </si>
  <si>
    <t>998771101R00</t>
  </si>
  <si>
    <t>Přesun hmot pro podlahy z dlaždic, výšky do 6 m</t>
  </si>
  <si>
    <t>781101210RT1</t>
  </si>
  <si>
    <t>Penetrace podkladu pod obklady penetrační nátěr Primer G</t>
  </si>
  <si>
    <t>(2,525+0,95)*2*2,2*3</t>
  </si>
  <si>
    <t>-0,6*2,0*3</t>
  </si>
  <si>
    <t>(1,1+0,95)*2*2,2*3</t>
  </si>
  <si>
    <t xml:space="preserve">úklid : </t>
  </si>
  <si>
    <t>(1,025+1,5)*2*2,2</t>
  </si>
  <si>
    <t>781230121R00</t>
  </si>
  <si>
    <t>Obkládání stěn vnitř.keram. do tmele do 300x300 mm</t>
  </si>
  <si>
    <t>781479705R00</t>
  </si>
  <si>
    <t>Přípl.za spárovací hmotu-plošně,keram.vnitř.obklad</t>
  </si>
  <si>
    <t>781479711R00</t>
  </si>
  <si>
    <t>Příplatek k obkladu stěn keram.,za plochu do 10 m2</t>
  </si>
  <si>
    <t>71,64*3,0*1,07</t>
  </si>
  <si>
    <t>597813728R</t>
  </si>
  <si>
    <t>Obkládačka 20x40 světle šedá mat Color One</t>
  </si>
  <si>
    <t>71,64*1,07</t>
  </si>
  <si>
    <t>998781101R00</t>
  </si>
  <si>
    <t>Přesun hmot pro obklady keramické, výšky do 6 m</t>
  </si>
  <si>
    <t>783225600R00</t>
  </si>
  <si>
    <t>Nátěr syntetický kovových konstrukcí 2x email</t>
  </si>
  <si>
    <t xml:space="preserve">zárubně : </t>
  </si>
  <si>
    <t>4,6*0,25*6</t>
  </si>
  <si>
    <t>4,8*0,25*2</t>
  </si>
  <si>
    <t>783522000R00</t>
  </si>
  <si>
    <t>Nátěr syntet. klempířských konstrukcí, Z + 2 x</t>
  </si>
  <si>
    <t>7,6*0,5</t>
  </si>
  <si>
    <t>15,2*0,66</t>
  </si>
  <si>
    <t>3,8*0,25</t>
  </si>
  <si>
    <t>7,6*0,6</t>
  </si>
  <si>
    <t>8,0*0,33</t>
  </si>
  <si>
    <t>784442001RT2</t>
  </si>
  <si>
    <t>Malba disperzní interiér.HET Klasik,výška do 3,8 m 1barevná, 2x nátěr, 1x penetrace</t>
  </si>
  <si>
    <t>784442021RT2</t>
  </si>
  <si>
    <t>Malba disperzní interiér.HET Hetline,výška do 3,8m pro SDK 2 x nátěr, 1 x penetrace</t>
  </si>
  <si>
    <t>21100</t>
  </si>
  <si>
    <t>Elektroinstalace celkem, vč. vytápění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</si>
  <si>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</si>
  <si>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</si>
  <si>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</si>
  <si>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</si>
  <si>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</si>
  <si>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</si>
  <si>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</si>
  <si>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</si>
  <si>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</si>
  <si>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</si>
  <si>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979999998R00</t>
  </si>
  <si>
    <t>Poplatek za skládku suti 5% příměsí - DUFONEV Brno</t>
  </si>
  <si>
    <t>979093111R00</t>
  </si>
  <si>
    <t>Uložení suti na skládku bez zhutnění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</si>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</sst>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3" t="s">
        <v>41</v>
      </c>
      <c r="B2" s="73"/>
      <c r="C2" s="73"/>
      <c r="D2" s="73"/>
      <c r="E2" s="73"/>
      <c r="F2" s="73"/>
      <c r="G2" s="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8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4" t="s">
        <v>4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">
      <c r="A2" s="2"/>
      <c r="B2" s="109" t="s">
        <v>24</v>
      </c>
      <c r="C2" s="110"/>
      <c r="D2" s="111" t="s">
        <v>49</v>
      </c>
      <c r="E2" s="112" t="s">
        <v>46</v>
      </c>
      <c r="F2" s="113"/>
      <c r="G2" s="113"/>
      <c r="H2" s="113"/>
      <c r="I2" s="113"/>
      <c r="J2" s="114"/>
      <c r="O2" s="1"/>
    </row>
    <row r="3" spans="1:15" ht="27" customHeight="1" x14ac:dyDescent="0.2">
      <c r="A3" s="2"/>
      <c r="B3" s="115" t="s">
        <v>47</v>
      </c>
      <c r="C3" s="110"/>
      <c r="D3" s="116" t="s">
        <v>45</v>
      </c>
      <c r="E3" s="117" t="s">
        <v>46</v>
      </c>
      <c r="F3" s="118"/>
      <c r="G3" s="118"/>
      <c r="H3" s="118"/>
      <c r="I3" s="118"/>
      <c r="J3" s="119"/>
    </row>
    <row r="4" spans="1:15" ht="23.25" customHeight="1" x14ac:dyDescent="0.2">
      <c r="A4" s="105">
        <v>1546</v>
      </c>
      <c r="B4" s="120" t="s">
        <v>48</v>
      </c>
      <c r="C4" s="121"/>
      <c r="D4" s="122" t="s">
        <v>43</v>
      </c>
      <c r="E4" s="123" t="s">
        <v>44</v>
      </c>
      <c r="F4" s="124"/>
      <c r="G4" s="124"/>
      <c r="H4" s="124"/>
      <c r="I4" s="124"/>
      <c r="J4" s="125"/>
    </row>
    <row r="5" spans="1:15" ht="24" customHeight="1" x14ac:dyDescent="0.2">
      <c r="A5" s="2"/>
      <c r="B5" s="31" t="s">
        <v>23</v>
      </c>
      <c r="D5" s="126" t="s">
        <v>50</v>
      </c>
      <c r="E5" s="88"/>
      <c r="F5" s="88"/>
      <c r="G5" s="88"/>
      <c r="H5" s="18" t="s">
        <v>42</v>
      </c>
      <c r="I5" s="128" t="s">
        <v>54</v>
      </c>
      <c r="J5" s="8"/>
    </row>
    <row r="6" spans="1:15" ht="15.75" customHeight="1" x14ac:dyDescent="0.2">
      <c r="A6" s="2"/>
      <c r="B6" s="28"/>
      <c r="C6" s="53"/>
      <c r="D6" s="108" t="s">
        <v>51</v>
      </c>
      <c r="E6" s="89"/>
      <c r="F6" s="89"/>
      <c r="G6" s="89"/>
      <c r="H6" s="18" t="s">
        <v>36</v>
      </c>
      <c r="I6" s="22"/>
      <c r="J6" s="8"/>
    </row>
    <row r="7" spans="1:15" ht="15.75" customHeight="1" x14ac:dyDescent="0.2">
      <c r="A7" s="2"/>
      <c r="B7" s="29"/>
      <c r="C7" s="54"/>
      <c r="D7" s="106" t="s">
        <v>53</v>
      </c>
      <c r="E7" s="127" t="s">
        <v>52</v>
      </c>
      <c r="F7" s="90"/>
      <c r="G7" s="90"/>
      <c r="H7" s="24"/>
      <c r="I7" s="23"/>
      <c r="J7" s="34"/>
    </row>
    <row r="8" spans="1:15" ht="24" hidden="1" customHeight="1" x14ac:dyDescent="0.2">
      <c r="A8" s="2"/>
      <c r="B8" s="31" t="s">
        <v>21</v>
      </c>
      <c r="D8" s="107" t="s">
        <v>55</v>
      </c>
      <c r="H8" s="18" t="s">
        <v>42</v>
      </c>
      <c r="I8" s="128" t="s">
        <v>59</v>
      </c>
      <c r="J8" s="8"/>
    </row>
    <row r="9" spans="1:15" ht="15.75" hidden="1" customHeight="1" x14ac:dyDescent="0.2">
      <c r="A9" s="2"/>
      <c r="B9" s="2"/>
      <c r="D9" s="107" t="s">
        <v>56</v>
      </c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4"/>
      <c r="D10" s="106" t="s">
        <v>58</v>
      </c>
      <c r="E10" s="129" t="s">
        <v>57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30"/>
      <c r="E11" s="130"/>
      <c r="F11" s="130"/>
      <c r="G11" s="130"/>
      <c r="H11" s="18" t="s">
        <v>42</v>
      </c>
      <c r="I11" s="135"/>
      <c r="J11" s="8"/>
    </row>
    <row r="12" spans="1:15" ht="15.75" customHeight="1" x14ac:dyDescent="0.2">
      <c r="A12" s="2"/>
      <c r="B12" s="28"/>
      <c r="C12" s="53"/>
      <c r="D12" s="131"/>
      <c r="E12" s="131"/>
      <c r="F12" s="131"/>
      <c r="G12" s="131"/>
      <c r="H12" s="18" t="s">
        <v>36</v>
      </c>
      <c r="I12" s="135"/>
      <c r="J12" s="8"/>
    </row>
    <row r="13" spans="1:15" ht="15.75" customHeight="1" x14ac:dyDescent="0.2">
      <c r="A13" s="2"/>
      <c r="B13" s="29"/>
      <c r="C13" s="54"/>
      <c r="D13" s="134"/>
      <c r="E13" s="132"/>
      <c r="F13" s="133"/>
      <c r="G13" s="133"/>
      <c r="H13" s="19"/>
      <c r="I13" s="23"/>
      <c r="J13" s="34"/>
    </row>
    <row r="14" spans="1:15" ht="24" customHeight="1" x14ac:dyDescent="0.2">
      <c r="A14" s="2"/>
      <c r="B14" s="43" t="s">
        <v>22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58"/>
      <c r="D15" s="52"/>
      <c r="E15" s="83"/>
      <c r="F15" s="83"/>
      <c r="G15" s="84"/>
      <c r="H15" s="84"/>
      <c r="I15" s="84" t="s">
        <v>31</v>
      </c>
      <c r="J15" s="85"/>
    </row>
    <row r="16" spans="1:15" ht="23.25" customHeight="1" x14ac:dyDescent="0.2">
      <c r="A16" s="197" t="s">
        <v>26</v>
      </c>
      <c r="B16" s="38" t="s">
        <v>26</v>
      </c>
      <c r="C16" s="59"/>
      <c r="D16" s="60"/>
      <c r="E16" s="80"/>
      <c r="F16" s="81"/>
      <c r="G16" s="80"/>
      <c r="H16" s="81"/>
      <c r="I16" s="80">
        <f>SUMIF(F49:F74,A16,I49:I74)+SUMIF(F49:F74,"PSU",I49:I74)</f>
        <v>0</v>
      </c>
      <c r="J16" s="82"/>
    </row>
    <row r="17" spans="1:10" ht="23.25" customHeight="1" x14ac:dyDescent="0.2">
      <c r="A17" s="197" t="s">
        <v>27</v>
      </c>
      <c r="B17" s="38" t="s">
        <v>27</v>
      </c>
      <c r="C17" s="59"/>
      <c r="D17" s="60"/>
      <c r="E17" s="80"/>
      <c r="F17" s="81"/>
      <c r="G17" s="80"/>
      <c r="H17" s="81"/>
      <c r="I17" s="80">
        <f>SUMIF(F49:F74,A17,I49:I74)</f>
        <v>0</v>
      </c>
      <c r="J17" s="82"/>
    </row>
    <row r="18" spans="1:10" ht="23.25" customHeight="1" x14ac:dyDescent="0.2">
      <c r="A18" s="197" t="s">
        <v>28</v>
      </c>
      <c r="B18" s="38" t="s">
        <v>28</v>
      </c>
      <c r="C18" s="59"/>
      <c r="D18" s="60"/>
      <c r="E18" s="80"/>
      <c r="F18" s="81"/>
      <c r="G18" s="80"/>
      <c r="H18" s="81"/>
      <c r="I18" s="80">
        <f>SUMIF(F49:F74,A18,I49:I74)</f>
        <v>0</v>
      </c>
      <c r="J18" s="82"/>
    </row>
    <row r="19" spans="1:10" ht="23.25" customHeight="1" x14ac:dyDescent="0.2">
      <c r="A19" s="197" t="s">
        <v>118</v>
      </c>
      <c r="B19" s="38" t="s">
        <v>29</v>
      </c>
      <c r="C19" s="59"/>
      <c r="D19" s="60"/>
      <c r="E19" s="80"/>
      <c r="F19" s="81"/>
      <c r="G19" s="80"/>
      <c r="H19" s="81"/>
      <c r="I19" s="80">
        <f>SUMIF(F49:F74,A19,I49:I74)</f>
        <v>0</v>
      </c>
      <c r="J19" s="82"/>
    </row>
    <row r="20" spans="1:10" ht="23.25" customHeight="1" x14ac:dyDescent="0.2">
      <c r="A20" s="197" t="s">
        <v>119</v>
      </c>
      <c r="B20" s="38" t="s">
        <v>30</v>
      </c>
      <c r="C20" s="59"/>
      <c r="D20" s="60"/>
      <c r="E20" s="80"/>
      <c r="F20" s="81"/>
      <c r="G20" s="80"/>
      <c r="H20" s="81"/>
      <c r="I20" s="80">
        <f>SUMIF(F49:F74,A20,I49:I74)</f>
        <v>0</v>
      </c>
      <c r="J20" s="82"/>
    </row>
    <row r="21" spans="1:10" ht="23.25" customHeight="1" x14ac:dyDescent="0.2">
      <c r="A21" s="2"/>
      <c r="B21" s="48" t="s">
        <v>31</v>
      </c>
      <c r="C21" s="61"/>
      <c r="D21" s="62"/>
      <c r="E21" s="86"/>
      <c r="F21" s="87"/>
      <c r="G21" s="86"/>
      <c r="H21" s="87"/>
      <c r="I21" s="86">
        <f>SUM(I16:J20)</f>
        <v>0</v>
      </c>
      <c r="J21" s="96"/>
    </row>
    <row r="22" spans="1:10" ht="33" customHeight="1" x14ac:dyDescent="0.2">
      <c r="A22" s="2"/>
      <c r="B22" s="42" t="s">
        <v>35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59"/>
      <c r="D24" s="60"/>
      <c r="E24" s="64">
        <f>SazbaDPH1</f>
        <v>15</v>
      </c>
      <c r="F24" s="39" t="s">
        <v>0</v>
      </c>
      <c r="G24" s="92">
        <f>IF(A24&gt;50, ROUNDUP(A23, 0), ROUNDDOWN(A23, 0))</f>
        <v>0</v>
      </c>
      <c r="H24" s="93"/>
      <c r="I24" s="93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59"/>
      <c r="D25" s="60"/>
      <c r="E25" s="64">
        <v>21</v>
      </c>
      <c r="F25" s="39" t="s">
        <v>0</v>
      </c>
      <c r="G25" s="94">
        <f>ZakladDPHZaklVypocet</f>
        <v>0</v>
      </c>
      <c r="H25" s="95"/>
      <c r="I25" s="95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5"/>
      <c r="D26" s="52"/>
      <c r="E26" s="66">
        <f>SazbaDPH2</f>
        <v>21</v>
      </c>
      <c r="F26" s="30" t="s">
        <v>0</v>
      </c>
      <c r="G26" s="77">
        <f>IF(A26&gt;50, ROUNDUP(A25, 0), ROUNDDOWN(A25, 0))</f>
        <v>0</v>
      </c>
      <c r="H26" s="78"/>
      <c r="I26" s="7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67"/>
      <c r="D27" s="68"/>
      <c r="E27" s="67"/>
      <c r="F27" s="16"/>
      <c r="G27" s="79">
        <f>CenaCelkem-(ZakladDPHSni+DPHSni+ZakladDPHZakl+DPHZakl)</f>
        <v>0</v>
      </c>
      <c r="H27" s="79"/>
      <c r="I27" s="79"/>
      <c r="J27" s="41" t="str">
        <f t="shared" si="0"/>
        <v>CZK</v>
      </c>
    </row>
    <row r="28" spans="1:10" ht="27.75" hidden="1" customHeight="1" thickBot="1" x14ac:dyDescent="0.25">
      <c r="A28" s="2"/>
      <c r="B28" s="167" t="s">
        <v>25</v>
      </c>
      <c r="C28" s="168"/>
      <c r="D28" s="168"/>
      <c r="E28" s="169"/>
      <c r="F28" s="170"/>
      <c r="G28" s="171">
        <f>ZakladDPHSniVypocet+ZakladDPHZaklVypocet</f>
        <v>0</v>
      </c>
      <c r="H28" s="171"/>
      <c r="I28" s="171"/>
      <c r="J28" s="172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7" t="s">
        <v>37</v>
      </c>
      <c r="C29" s="173"/>
      <c r="D29" s="173"/>
      <c r="E29" s="173"/>
      <c r="F29" s="174"/>
      <c r="G29" s="175">
        <f>IF(A29&gt;50, ROUNDUP(A27, 0), ROUNDDOWN(A27, 0))</f>
        <v>0</v>
      </c>
      <c r="H29" s="175"/>
      <c r="I29" s="175"/>
      <c r="J29" s="176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12</v>
      </c>
      <c r="D32" s="70"/>
      <c r="E32" s="70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1"/>
      <c r="D34" s="97"/>
      <c r="E34" s="98"/>
      <c r="G34" s="99"/>
      <c r="H34" s="100"/>
      <c r="I34" s="100"/>
      <c r="J34" s="25"/>
    </row>
    <row r="35" spans="1:10" ht="12.75" customHeight="1" x14ac:dyDescent="0.2">
      <c r="A35" s="2"/>
      <c r="B35" s="2"/>
      <c r="D35" s="91" t="s">
        <v>2</v>
      </c>
      <c r="E35" s="91"/>
      <c r="H35" s="10" t="s">
        <v>3</v>
      </c>
      <c r="J35" s="9"/>
    </row>
    <row r="36" spans="1:10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hidden="1" customHeight="1" x14ac:dyDescent="0.2">
      <c r="B37" s="139" t="s">
        <v>17</v>
      </c>
      <c r="C37" s="140"/>
      <c r="D37" s="140"/>
      <c r="E37" s="140"/>
      <c r="F37" s="141"/>
      <c r="G37" s="141"/>
      <c r="H37" s="141"/>
      <c r="I37" s="141"/>
      <c r="J37" s="142"/>
    </row>
    <row r="38" spans="1:10" ht="25.5" hidden="1" customHeight="1" x14ac:dyDescent="0.2">
      <c r="A38" s="138" t="s">
        <v>39</v>
      </c>
      <c r="B38" s="143" t="s">
        <v>18</v>
      </c>
      <c r="C38" s="144" t="s">
        <v>6</v>
      </c>
      <c r="D38" s="144"/>
      <c r="E38" s="144"/>
      <c r="F38" s="145" t="str">
        <f>B23</f>
        <v>Základ pro sníženou DPH</v>
      </c>
      <c r="G38" s="145" t="str">
        <f>B25</f>
        <v>Základ pro základní DPH</v>
      </c>
      <c r="H38" s="146" t="s">
        <v>19</v>
      </c>
      <c r="I38" s="146" t="s">
        <v>1</v>
      </c>
      <c r="J38" s="147" t="s">
        <v>0</v>
      </c>
    </row>
    <row r="39" spans="1:10" ht="25.5" hidden="1" customHeight="1" x14ac:dyDescent="0.2">
      <c r="A39" s="138">
        <v>1</v>
      </c>
      <c r="B39" s="148" t="s">
        <v>60</v>
      </c>
      <c r="C39" s="149"/>
      <c r="D39" s="149"/>
      <c r="E39" s="149"/>
      <c r="F39" s="150">
        <f>'01 011 Pol'!AE337</f>
        <v>0</v>
      </c>
      <c r="G39" s="151">
        <f>'01 011 Pol'!AF337</f>
        <v>0</v>
      </c>
      <c r="H39" s="152">
        <f>(F39*SazbaDPH1/100)+(G39*SazbaDPH2/100)</f>
        <v>0</v>
      </c>
      <c r="I39" s="152">
        <f>F39+G39+H39</f>
        <v>0</v>
      </c>
      <c r="J39" s="153" t="str">
        <f>IF(CenaCelkemVypocet=0,"",I39/CenaCelkemVypocet*100)</f>
        <v/>
      </c>
    </row>
    <row r="40" spans="1:10" ht="25.5" hidden="1" customHeight="1" x14ac:dyDescent="0.2">
      <c r="A40" s="138">
        <v>2</v>
      </c>
      <c r="B40" s="154" t="s">
        <v>45</v>
      </c>
      <c r="C40" s="155" t="s">
        <v>46</v>
      </c>
      <c r="D40" s="155"/>
      <c r="E40" s="155"/>
      <c r="F40" s="156">
        <f>'01 011 Pol'!AE337</f>
        <v>0</v>
      </c>
      <c r="G40" s="157">
        <f>'01 011 Pol'!AF337</f>
        <v>0</v>
      </c>
      <c r="H40" s="157">
        <f>(F40*SazbaDPH1/100)+(G40*SazbaDPH2/100)</f>
        <v>0</v>
      </c>
      <c r="I40" s="157">
        <f>F40+G40+H40</f>
        <v>0</v>
      </c>
      <c r="J40" s="158" t="str">
        <f>IF(CenaCelkemVypocet=0,"",I40/CenaCelkemVypocet*100)</f>
        <v/>
      </c>
    </row>
    <row r="41" spans="1:10" ht="25.5" hidden="1" customHeight="1" x14ac:dyDescent="0.2">
      <c r="A41" s="138">
        <v>3</v>
      </c>
      <c r="B41" s="159" t="s">
        <v>43</v>
      </c>
      <c r="C41" s="149" t="s">
        <v>44</v>
      </c>
      <c r="D41" s="149"/>
      <c r="E41" s="149"/>
      <c r="F41" s="160">
        <f>'01 011 Pol'!AE337</f>
        <v>0</v>
      </c>
      <c r="G41" s="152">
        <f>'01 011 Pol'!AF337</f>
        <v>0</v>
      </c>
      <c r="H41" s="152">
        <f>(F41*SazbaDPH1/100)+(G41*SazbaDPH2/100)</f>
        <v>0</v>
      </c>
      <c r="I41" s="152">
        <f>F41+G41+H41</f>
        <v>0</v>
      </c>
      <c r="J41" s="153" t="str">
        <f>IF(CenaCelkemVypocet=0,"",I41/CenaCelkemVypocet*100)</f>
        <v/>
      </c>
    </row>
    <row r="42" spans="1:10" ht="25.5" hidden="1" customHeight="1" x14ac:dyDescent="0.2">
      <c r="A42" s="138"/>
      <c r="B42" s="161" t="s">
        <v>61</v>
      </c>
      <c r="C42" s="162"/>
      <c r="D42" s="162"/>
      <c r="E42" s="163"/>
      <c r="F42" s="164">
        <f>SUMIF(A39:A41,"=1",F39:F41)</f>
        <v>0</v>
      </c>
      <c r="G42" s="165">
        <f>SUMIF(A39:A41,"=1",G39:G41)</f>
        <v>0</v>
      </c>
      <c r="H42" s="165">
        <f>SUMIF(A39:A41,"=1",H39:H41)</f>
        <v>0</v>
      </c>
      <c r="I42" s="165">
        <f>SUMIF(A39:A41,"=1",I39:I41)</f>
        <v>0</v>
      </c>
      <c r="J42" s="166">
        <f>SUMIF(A39:A41,"=1",J39:J41)</f>
        <v>0</v>
      </c>
    </row>
    <row r="46" spans="1:10" ht="15.75" x14ac:dyDescent="0.25">
      <c r="B46" s="177" t="s">
        <v>63</v>
      </c>
    </row>
    <row r="48" spans="1:10" ht="25.5" customHeight="1" x14ac:dyDescent="0.2">
      <c r="A48" s="179"/>
      <c r="B48" s="182" t="s">
        <v>18</v>
      </c>
      <c r="C48" s="182" t="s">
        <v>6</v>
      </c>
      <c r="D48" s="183"/>
      <c r="E48" s="183"/>
      <c r="F48" s="184" t="s">
        <v>64</v>
      </c>
      <c r="G48" s="184"/>
      <c r="H48" s="184"/>
      <c r="I48" s="184" t="s">
        <v>31</v>
      </c>
      <c r="J48" s="184" t="s">
        <v>0</v>
      </c>
    </row>
    <row r="49" spans="1:10" ht="36.75" customHeight="1" x14ac:dyDescent="0.2">
      <c r="A49" s="180"/>
      <c r="B49" s="185" t="s">
        <v>65</v>
      </c>
      <c r="C49" s="186" t="s">
        <v>66</v>
      </c>
      <c r="D49" s="187"/>
      <c r="E49" s="187"/>
      <c r="F49" s="193" t="s">
        <v>26</v>
      </c>
      <c r="G49" s="194"/>
      <c r="H49" s="194"/>
      <c r="I49" s="194">
        <f>'01 011 Pol'!G8</f>
        <v>0</v>
      </c>
      <c r="J49" s="191" t="str">
        <f>IF(I75=0,"",I49/I75*100)</f>
        <v/>
      </c>
    </row>
    <row r="50" spans="1:10" ht="36.75" customHeight="1" x14ac:dyDescent="0.2">
      <c r="A50" s="180"/>
      <c r="B50" s="185" t="s">
        <v>67</v>
      </c>
      <c r="C50" s="186" t="s">
        <v>68</v>
      </c>
      <c r="D50" s="187"/>
      <c r="E50" s="187"/>
      <c r="F50" s="193" t="s">
        <v>26</v>
      </c>
      <c r="G50" s="194"/>
      <c r="H50" s="194"/>
      <c r="I50" s="194">
        <f>'01 011 Pol'!G26</f>
        <v>0</v>
      </c>
      <c r="J50" s="191" t="str">
        <f>IF(I75=0,"",I50/I75*100)</f>
        <v/>
      </c>
    </row>
    <row r="51" spans="1:10" ht="36.75" customHeight="1" x14ac:dyDescent="0.2">
      <c r="A51" s="180"/>
      <c r="B51" s="185" t="s">
        <v>69</v>
      </c>
      <c r="C51" s="186" t="s">
        <v>70</v>
      </c>
      <c r="D51" s="187"/>
      <c r="E51" s="187"/>
      <c r="F51" s="193" t="s">
        <v>26</v>
      </c>
      <c r="G51" s="194"/>
      <c r="H51" s="194"/>
      <c r="I51" s="194">
        <f>'01 011 Pol'!G37</f>
        <v>0</v>
      </c>
      <c r="J51" s="191" t="str">
        <f>IF(I75=0,"",I51/I75*100)</f>
        <v/>
      </c>
    </row>
    <row r="52" spans="1:10" ht="36.75" customHeight="1" x14ac:dyDescent="0.2">
      <c r="A52" s="180"/>
      <c r="B52" s="185" t="s">
        <v>71</v>
      </c>
      <c r="C52" s="186" t="s">
        <v>72</v>
      </c>
      <c r="D52" s="187"/>
      <c r="E52" s="187"/>
      <c r="F52" s="193" t="s">
        <v>26</v>
      </c>
      <c r="G52" s="194"/>
      <c r="H52" s="194"/>
      <c r="I52" s="194">
        <f>'01 011 Pol'!G84</f>
        <v>0</v>
      </c>
      <c r="J52" s="191" t="str">
        <f>IF(I75=0,"",I52/I75*100)</f>
        <v/>
      </c>
    </row>
    <row r="53" spans="1:10" ht="36.75" customHeight="1" x14ac:dyDescent="0.2">
      <c r="A53" s="180"/>
      <c r="B53" s="185" t="s">
        <v>73</v>
      </c>
      <c r="C53" s="186" t="s">
        <v>74</v>
      </c>
      <c r="D53" s="187"/>
      <c r="E53" s="187"/>
      <c r="F53" s="193" t="s">
        <v>26</v>
      </c>
      <c r="G53" s="194"/>
      <c r="H53" s="194"/>
      <c r="I53" s="194">
        <f>'01 011 Pol'!G90</f>
        <v>0</v>
      </c>
      <c r="J53" s="191" t="str">
        <f>IF(I75=0,"",I53/I75*100)</f>
        <v/>
      </c>
    </row>
    <row r="54" spans="1:10" ht="36.75" customHeight="1" x14ac:dyDescent="0.2">
      <c r="A54" s="180"/>
      <c r="B54" s="185" t="s">
        <v>75</v>
      </c>
      <c r="C54" s="186" t="s">
        <v>76</v>
      </c>
      <c r="D54" s="187"/>
      <c r="E54" s="187"/>
      <c r="F54" s="193" t="s">
        <v>26</v>
      </c>
      <c r="G54" s="194"/>
      <c r="H54" s="194"/>
      <c r="I54" s="194">
        <f>'01 011 Pol'!G116</f>
        <v>0</v>
      </c>
      <c r="J54" s="191" t="str">
        <f>IF(I75=0,"",I54/I75*100)</f>
        <v/>
      </c>
    </row>
    <row r="55" spans="1:10" ht="36.75" customHeight="1" x14ac:dyDescent="0.2">
      <c r="A55" s="180"/>
      <c r="B55" s="185" t="s">
        <v>77</v>
      </c>
      <c r="C55" s="186" t="s">
        <v>78</v>
      </c>
      <c r="D55" s="187"/>
      <c r="E55" s="187"/>
      <c r="F55" s="193" t="s">
        <v>26</v>
      </c>
      <c r="G55" s="194"/>
      <c r="H55" s="194"/>
      <c r="I55" s="194">
        <f>'01 011 Pol'!G119</f>
        <v>0</v>
      </c>
      <c r="J55" s="191" t="str">
        <f>IF(I75=0,"",I55/I75*100)</f>
        <v/>
      </c>
    </row>
    <row r="56" spans="1:10" ht="36.75" customHeight="1" x14ac:dyDescent="0.2">
      <c r="A56" s="180"/>
      <c r="B56" s="185" t="s">
        <v>79</v>
      </c>
      <c r="C56" s="186" t="s">
        <v>80</v>
      </c>
      <c r="D56" s="187"/>
      <c r="E56" s="187"/>
      <c r="F56" s="193" t="s">
        <v>26</v>
      </c>
      <c r="G56" s="194"/>
      <c r="H56" s="194"/>
      <c r="I56" s="194">
        <f>'01 011 Pol'!G129</f>
        <v>0</v>
      </c>
      <c r="J56" s="191" t="str">
        <f>IF(I75=0,"",I56/I75*100)</f>
        <v/>
      </c>
    </row>
    <row r="57" spans="1:10" ht="36.75" customHeight="1" x14ac:dyDescent="0.2">
      <c r="A57" s="180"/>
      <c r="B57" s="185" t="s">
        <v>81</v>
      </c>
      <c r="C57" s="186" t="s">
        <v>82</v>
      </c>
      <c r="D57" s="187"/>
      <c r="E57" s="187"/>
      <c r="F57" s="193" t="s">
        <v>26</v>
      </c>
      <c r="G57" s="194"/>
      <c r="H57" s="194"/>
      <c r="I57" s="194">
        <f>'01 011 Pol'!G146</f>
        <v>0</v>
      </c>
      <c r="J57" s="191" t="str">
        <f>IF(I75=0,"",I57/I75*100)</f>
        <v/>
      </c>
    </row>
    <row r="58" spans="1:10" ht="36.75" customHeight="1" x14ac:dyDescent="0.2">
      <c r="A58" s="180"/>
      <c r="B58" s="185" t="s">
        <v>83</v>
      </c>
      <c r="C58" s="186" t="s">
        <v>84</v>
      </c>
      <c r="D58" s="187"/>
      <c r="E58" s="187"/>
      <c r="F58" s="193" t="s">
        <v>26</v>
      </c>
      <c r="G58" s="194"/>
      <c r="H58" s="194"/>
      <c r="I58" s="194">
        <f>'01 011 Pol'!G154</f>
        <v>0</v>
      </c>
      <c r="J58" s="191" t="str">
        <f>IF(I75=0,"",I58/I75*100)</f>
        <v/>
      </c>
    </row>
    <row r="59" spans="1:10" ht="36.75" customHeight="1" x14ac:dyDescent="0.2">
      <c r="A59" s="180"/>
      <c r="B59" s="185" t="s">
        <v>85</v>
      </c>
      <c r="C59" s="186" t="s">
        <v>86</v>
      </c>
      <c r="D59" s="187"/>
      <c r="E59" s="187"/>
      <c r="F59" s="193" t="s">
        <v>26</v>
      </c>
      <c r="G59" s="194"/>
      <c r="H59" s="194"/>
      <c r="I59" s="194">
        <f>'01 011 Pol'!G163</f>
        <v>0</v>
      </c>
      <c r="J59" s="191" t="str">
        <f>IF(I75=0,"",I59/I75*100)</f>
        <v/>
      </c>
    </row>
    <row r="60" spans="1:10" ht="36.75" customHeight="1" x14ac:dyDescent="0.2">
      <c r="A60" s="180"/>
      <c r="B60" s="185" t="s">
        <v>87</v>
      </c>
      <c r="C60" s="186" t="s">
        <v>88</v>
      </c>
      <c r="D60" s="187"/>
      <c r="E60" s="187"/>
      <c r="F60" s="193" t="s">
        <v>26</v>
      </c>
      <c r="G60" s="194"/>
      <c r="H60" s="194"/>
      <c r="I60" s="194">
        <f>'01 011 Pol'!G166</f>
        <v>0</v>
      </c>
      <c r="J60" s="191" t="str">
        <f>IF(I75=0,"",I60/I75*100)</f>
        <v/>
      </c>
    </row>
    <row r="61" spans="1:10" ht="36.75" customHeight="1" x14ac:dyDescent="0.2">
      <c r="A61" s="180"/>
      <c r="B61" s="185" t="s">
        <v>89</v>
      </c>
      <c r="C61" s="186" t="s">
        <v>90</v>
      </c>
      <c r="D61" s="187"/>
      <c r="E61" s="187"/>
      <c r="F61" s="193" t="s">
        <v>26</v>
      </c>
      <c r="G61" s="194"/>
      <c r="H61" s="194"/>
      <c r="I61" s="194">
        <f>'01 011 Pol'!G187</f>
        <v>0</v>
      </c>
      <c r="J61" s="191" t="str">
        <f>IF(I75=0,"",I61/I75*100)</f>
        <v/>
      </c>
    </row>
    <row r="62" spans="1:10" ht="36.75" customHeight="1" x14ac:dyDescent="0.2">
      <c r="A62" s="180"/>
      <c r="B62" s="185" t="s">
        <v>91</v>
      </c>
      <c r="C62" s="186" t="s">
        <v>92</v>
      </c>
      <c r="D62" s="187"/>
      <c r="E62" s="187"/>
      <c r="F62" s="193" t="s">
        <v>27</v>
      </c>
      <c r="G62" s="194"/>
      <c r="H62" s="194"/>
      <c r="I62" s="194">
        <f>'01 011 Pol'!G189</f>
        <v>0</v>
      </c>
      <c r="J62" s="191" t="str">
        <f>IF(I75=0,"",I62/I75*100)</f>
        <v/>
      </c>
    </row>
    <row r="63" spans="1:10" ht="36.75" customHeight="1" x14ac:dyDescent="0.2">
      <c r="A63" s="180"/>
      <c r="B63" s="185" t="s">
        <v>93</v>
      </c>
      <c r="C63" s="186" t="s">
        <v>94</v>
      </c>
      <c r="D63" s="187"/>
      <c r="E63" s="187"/>
      <c r="F63" s="193" t="s">
        <v>27</v>
      </c>
      <c r="G63" s="194"/>
      <c r="H63" s="194"/>
      <c r="I63" s="194">
        <f>'01 011 Pol'!G195</f>
        <v>0</v>
      </c>
      <c r="J63" s="191" t="str">
        <f>IF(I75=0,"",I63/I75*100)</f>
        <v/>
      </c>
    </row>
    <row r="64" spans="1:10" ht="36.75" customHeight="1" x14ac:dyDescent="0.2">
      <c r="A64" s="180"/>
      <c r="B64" s="185" t="s">
        <v>95</v>
      </c>
      <c r="C64" s="186" t="s">
        <v>96</v>
      </c>
      <c r="D64" s="187"/>
      <c r="E64" s="187"/>
      <c r="F64" s="193" t="s">
        <v>27</v>
      </c>
      <c r="G64" s="194"/>
      <c r="H64" s="194"/>
      <c r="I64" s="194">
        <f>'01 011 Pol'!G212</f>
        <v>0</v>
      </c>
      <c r="J64" s="191" t="str">
        <f>IF(I75=0,"",I64/I75*100)</f>
        <v/>
      </c>
    </row>
    <row r="65" spans="1:10" ht="36.75" customHeight="1" x14ac:dyDescent="0.2">
      <c r="A65" s="180"/>
      <c r="B65" s="185" t="s">
        <v>97</v>
      </c>
      <c r="C65" s="186" t="s">
        <v>98</v>
      </c>
      <c r="D65" s="187"/>
      <c r="E65" s="187"/>
      <c r="F65" s="193" t="s">
        <v>27</v>
      </c>
      <c r="G65" s="194"/>
      <c r="H65" s="194"/>
      <c r="I65" s="194">
        <f>'01 011 Pol'!G214</f>
        <v>0</v>
      </c>
      <c r="J65" s="191" t="str">
        <f>IF(I75=0,"",I65/I75*100)</f>
        <v/>
      </c>
    </row>
    <row r="66" spans="1:10" ht="36.75" customHeight="1" x14ac:dyDescent="0.2">
      <c r="A66" s="180"/>
      <c r="B66" s="185" t="s">
        <v>99</v>
      </c>
      <c r="C66" s="186" t="s">
        <v>100</v>
      </c>
      <c r="D66" s="187"/>
      <c r="E66" s="187"/>
      <c r="F66" s="193" t="s">
        <v>27</v>
      </c>
      <c r="G66" s="194"/>
      <c r="H66" s="194"/>
      <c r="I66" s="194">
        <f>'01 011 Pol'!G235</f>
        <v>0</v>
      </c>
      <c r="J66" s="191" t="str">
        <f>IF(I75=0,"",I66/I75*100)</f>
        <v/>
      </c>
    </row>
    <row r="67" spans="1:10" ht="36.75" customHeight="1" x14ac:dyDescent="0.2">
      <c r="A67" s="180"/>
      <c r="B67" s="185" t="s">
        <v>101</v>
      </c>
      <c r="C67" s="186" t="s">
        <v>102</v>
      </c>
      <c r="D67" s="187"/>
      <c r="E67" s="187"/>
      <c r="F67" s="193" t="s">
        <v>27</v>
      </c>
      <c r="G67" s="194"/>
      <c r="H67" s="194"/>
      <c r="I67" s="194">
        <f>'01 011 Pol'!G246</f>
        <v>0</v>
      </c>
      <c r="J67" s="191" t="str">
        <f>IF(I75=0,"",I67/I75*100)</f>
        <v/>
      </c>
    </row>
    <row r="68" spans="1:10" ht="36.75" customHeight="1" x14ac:dyDescent="0.2">
      <c r="A68" s="180"/>
      <c r="B68" s="185" t="s">
        <v>103</v>
      </c>
      <c r="C68" s="186" t="s">
        <v>104</v>
      </c>
      <c r="D68" s="187"/>
      <c r="E68" s="187"/>
      <c r="F68" s="193" t="s">
        <v>27</v>
      </c>
      <c r="G68" s="194"/>
      <c r="H68" s="194"/>
      <c r="I68" s="194">
        <f>'01 011 Pol'!G258</f>
        <v>0</v>
      </c>
      <c r="J68" s="191" t="str">
        <f>IF(I75=0,"",I68/I75*100)</f>
        <v/>
      </c>
    </row>
    <row r="69" spans="1:10" ht="36.75" customHeight="1" x14ac:dyDescent="0.2">
      <c r="A69" s="180"/>
      <c r="B69" s="185" t="s">
        <v>105</v>
      </c>
      <c r="C69" s="186" t="s">
        <v>106</v>
      </c>
      <c r="D69" s="187"/>
      <c r="E69" s="187"/>
      <c r="F69" s="193" t="s">
        <v>27</v>
      </c>
      <c r="G69" s="194"/>
      <c r="H69" s="194"/>
      <c r="I69" s="194">
        <f>'01 011 Pol'!G264</f>
        <v>0</v>
      </c>
      <c r="J69" s="191" t="str">
        <f>IF(I75=0,"",I69/I75*100)</f>
        <v/>
      </c>
    </row>
    <row r="70" spans="1:10" ht="36.75" customHeight="1" x14ac:dyDescent="0.2">
      <c r="A70" s="180"/>
      <c r="B70" s="185" t="s">
        <v>107</v>
      </c>
      <c r="C70" s="186" t="s">
        <v>108</v>
      </c>
      <c r="D70" s="187"/>
      <c r="E70" s="187"/>
      <c r="F70" s="193" t="s">
        <v>27</v>
      </c>
      <c r="G70" s="194"/>
      <c r="H70" s="194"/>
      <c r="I70" s="194">
        <f>'01 011 Pol'!G282</f>
        <v>0</v>
      </c>
      <c r="J70" s="191" t="str">
        <f>IF(I75=0,"",I70/I75*100)</f>
        <v/>
      </c>
    </row>
    <row r="71" spans="1:10" ht="36.75" customHeight="1" x14ac:dyDescent="0.2">
      <c r="A71" s="180"/>
      <c r="B71" s="185" t="s">
        <v>109</v>
      </c>
      <c r="C71" s="186" t="s">
        <v>110</v>
      </c>
      <c r="D71" s="187"/>
      <c r="E71" s="187"/>
      <c r="F71" s="193" t="s">
        <v>27</v>
      </c>
      <c r="G71" s="194"/>
      <c r="H71" s="194"/>
      <c r="I71" s="194">
        <f>'01 011 Pol'!G300</f>
        <v>0</v>
      </c>
      <c r="J71" s="191" t="str">
        <f>IF(I75=0,"",I71/I75*100)</f>
        <v/>
      </c>
    </row>
    <row r="72" spans="1:10" ht="36.75" customHeight="1" x14ac:dyDescent="0.2">
      <c r="A72" s="180"/>
      <c r="B72" s="185" t="s">
        <v>111</v>
      </c>
      <c r="C72" s="186" t="s">
        <v>112</v>
      </c>
      <c r="D72" s="187"/>
      <c r="E72" s="187"/>
      <c r="F72" s="193" t="s">
        <v>27</v>
      </c>
      <c r="G72" s="194"/>
      <c r="H72" s="194"/>
      <c r="I72" s="194">
        <f>'01 011 Pol'!G312</f>
        <v>0</v>
      </c>
      <c r="J72" s="191" t="str">
        <f>IF(I75=0,"",I72/I75*100)</f>
        <v/>
      </c>
    </row>
    <row r="73" spans="1:10" ht="36.75" customHeight="1" x14ac:dyDescent="0.2">
      <c r="A73" s="180"/>
      <c r="B73" s="185" t="s">
        <v>113</v>
      </c>
      <c r="C73" s="186" t="s">
        <v>114</v>
      </c>
      <c r="D73" s="187"/>
      <c r="E73" s="187"/>
      <c r="F73" s="193" t="s">
        <v>28</v>
      </c>
      <c r="G73" s="194"/>
      <c r="H73" s="194"/>
      <c r="I73" s="194">
        <f>'01 011 Pol'!G327</f>
        <v>0</v>
      </c>
      <c r="J73" s="191" t="str">
        <f>IF(I75=0,"",I73/I75*100)</f>
        <v/>
      </c>
    </row>
    <row r="74" spans="1:10" ht="36.75" customHeight="1" x14ac:dyDescent="0.2">
      <c r="A74" s="180"/>
      <c r="B74" s="185" t="s">
        <v>115</v>
      </c>
      <c r="C74" s="186" t="s">
        <v>116</v>
      </c>
      <c r="D74" s="187"/>
      <c r="E74" s="187"/>
      <c r="F74" s="193" t="s">
        <v>117</v>
      </c>
      <c r="G74" s="194"/>
      <c r="H74" s="194"/>
      <c r="I74" s="194">
        <f>'01 011 Pol'!G329</f>
        <v>0</v>
      </c>
      <c r="J74" s="191" t="str">
        <f>IF(I75=0,"",I74/I75*100)</f>
        <v/>
      </c>
    </row>
    <row r="75" spans="1:10" ht="25.5" customHeight="1" x14ac:dyDescent="0.2">
      <c r="A75" s="181"/>
      <c r="B75" s="188" t="s">
        <v>1</v>
      </c>
      <c r="C75" s="189"/>
      <c r="D75" s="190"/>
      <c r="E75" s="190"/>
      <c r="F75" s="195"/>
      <c r="G75" s="196"/>
      <c r="H75" s="196"/>
      <c r="I75" s="196">
        <f>SUM(I49:I74)</f>
        <v>0</v>
      </c>
      <c r="J75" s="192">
        <f>SUM(J49:J74)</f>
        <v>0</v>
      </c>
    </row>
    <row r="76" spans="1:10" x14ac:dyDescent="0.2">
      <c r="F76" s="136"/>
      <c r="G76" s="136"/>
      <c r="H76" s="136"/>
      <c r="I76" s="136"/>
      <c r="J76" s="137"/>
    </row>
    <row r="77" spans="1:10" x14ac:dyDescent="0.2">
      <c r="F77" s="136"/>
      <c r="G77" s="136"/>
      <c r="H77" s="136"/>
      <c r="I77" s="136"/>
      <c r="J77" s="137"/>
    </row>
    <row r="78" spans="1:10" x14ac:dyDescent="0.2">
      <c r="F78" s="136"/>
      <c r="G78" s="136"/>
      <c r="H78" s="136"/>
      <c r="I78" s="136"/>
      <c r="J78" s="13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1" t="s">
        <v>7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50" t="s">
        <v>8</v>
      </c>
      <c r="B2" s="49"/>
      <c r="C2" s="103"/>
      <c r="D2" s="103"/>
      <c r="E2" s="103"/>
      <c r="F2" s="103"/>
      <c r="G2" s="104"/>
    </row>
    <row r="3" spans="1:7" ht="24.95" customHeight="1" x14ac:dyDescent="0.2">
      <c r="A3" s="50" t="s">
        <v>9</v>
      </c>
      <c r="B3" s="49"/>
      <c r="C3" s="103"/>
      <c r="D3" s="103"/>
      <c r="E3" s="103"/>
      <c r="F3" s="103"/>
      <c r="G3" s="104"/>
    </row>
    <row r="4" spans="1:7" ht="24.95" customHeight="1" x14ac:dyDescent="0.2">
      <c r="A4" s="50" t="s">
        <v>10</v>
      </c>
      <c r="B4" s="49"/>
      <c r="C4" s="103"/>
      <c r="D4" s="103"/>
      <c r="E4" s="103"/>
      <c r="F4" s="103"/>
      <c r="G4" s="104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38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20" width="0" hidden="1" customWidth="1"/>
    <col min="23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7</v>
      </c>
      <c r="B1" s="198"/>
      <c r="C1" s="198"/>
      <c r="D1" s="198"/>
      <c r="E1" s="198"/>
      <c r="F1" s="198"/>
      <c r="G1" s="198"/>
      <c r="AG1" t="s">
        <v>120</v>
      </c>
    </row>
    <row r="2" spans="1:60" ht="24.95" customHeight="1" x14ac:dyDescent="0.2">
      <c r="A2" s="199" t="s">
        <v>8</v>
      </c>
      <c r="B2" s="49" t="s">
        <v>49</v>
      </c>
      <c r="C2" s="202" t="s">
        <v>46</v>
      </c>
      <c r="D2" s="200"/>
      <c r="E2" s="200"/>
      <c r="F2" s="200"/>
      <c r="G2" s="201"/>
      <c r="AG2" t="s">
        <v>121</v>
      </c>
    </row>
    <row r="3" spans="1:60" ht="24.95" customHeight="1" x14ac:dyDescent="0.2">
      <c r="A3" s="199" t="s">
        <v>9</v>
      </c>
      <c r="B3" s="49" t="s">
        <v>45</v>
      </c>
      <c r="C3" s="202" t="s">
        <v>46</v>
      </c>
      <c r="D3" s="200"/>
      <c r="E3" s="200"/>
      <c r="F3" s="200"/>
      <c r="G3" s="201"/>
      <c r="AC3" s="178" t="s">
        <v>121</v>
      </c>
      <c r="AG3" t="s">
        <v>122</v>
      </c>
    </row>
    <row r="4" spans="1:60" ht="24.95" customHeight="1" x14ac:dyDescent="0.2">
      <c r="A4" s="203" t="s">
        <v>10</v>
      </c>
      <c r="B4" s="204" t="s">
        <v>43</v>
      </c>
      <c r="C4" s="205" t="s">
        <v>44</v>
      </c>
      <c r="D4" s="206"/>
      <c r="E4" s="206"/>
      <c r="F4" s="206"/>
      <c r="G4" s="207"/>
      <c r="AG4" t="s">
        <v>123</v>
      </c>
    </row>
    <row r="5" spans="1:60" x14ac:dyDescent="0.2">
      <c r="D5" s="10"/>
    </row>
    <row r="6" spans="1:60" ht="38.25" x14ac:dyDescent="0.2">
      <c r="A6" s="209" t="s">
        <v>124</v>
      </c>
      <c r="B6" s="211" t="s">
        <v>125</v>
      </c>
      <c r="C6" s="211" t="s">
        <v>126</v>
      </c>
      <c r="D6" s="210" t="s">
        <v>127</v>
      </c>
      <c r="E6" s="209" t="s">
        <v>128</v>
      </c>
      <c r="F6" s="208" t="s">
        <v>129</v>
      </c>
      <c r="G6" s="209" t="s">
        <v>31</v>
      </c>
      <c r="H6" s="212" t="s">
        <v>32</v>
      </c>
      <c r="I6" s="212" t="s">
        <v>130</v>
      </c>
      <c r="J6" s="212" t="s">
        <v>33</v>
      </c>
      <c r="K6" s="212" t="s">
        <v>131</v>
      </c>
      <c r="L6" s="212" t="s">
        <v>132</v>
      </c>
      <c r="M6" s="212" t="s">
        <v>133</v>
      </c>
      <c r="N6" s="212" t="s">
        <v>134</v>
      </c>
      <c r="O6" s="212" t="s">
        <v>135</v>
      </c>
      <c r="P6" s="212" t="s">
        <v>136</v>
      </c>
      <c r="Q6" s="212" t="s">
        <v>137</v>
      </c>
      <c r="R6" s="212" t="s">
        <v>138</v>
      </c>
      <c r="S6" s="212" t="s">
        <v>139</v>
      </c>
      <c r="T6" s="212" t="s">
        <v>140</v>
      </c>
      <c r="U6" s="212" t="s">
        <v>141</v>
      </c>
      <c r="V6" s="212" t="s">
        <v>142</v>
      </c>
      <c r="W6" s="212" t="s">
        <v>143</v>
      </c>
      <c r="X6" s="212" t="s">
        <v>144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38" t="s">
        <v>145</v>
      </c>
      <c r="B8" s="239" t="s">
        <v>65</v>
      </c>
      <c r="C8" s="260" t="s">
        <v>66</v>
      </c>
      <c r="D8" s="240"/>
      <c r="E8" s="241"/>
      <c r="F8" s="242"/>
      <c r="G8" s="242">
        <f>SUMIF(AG9:AG25,"&lt;&gt;NOR",G9:G25)</f>
        <v>0</v>
      </c>
      <c r="H8" s="242"/>
      <c r="I8" s="242">
        <f>SUM(I9:I25)</f>
        <v>0</v>
      </c>
      <c r="J8" s="242"/>
      <c r="K8" s="242">
        <f>SUM(K9:K25)</f>
        <v>0</v>
      </c>
      <c r="L8" s="242"/>
      <c r="M8" s="242">
        <f>SUM(M9:M25)</f>
        <v>0</v>
      </c>
      <c r="N8" s="242"/>
      <c r="O8" s="242">
        <f>SUM(O9:O25)</f>
        <v>0</v>
      </c>
      <c r="P8" s="242"/>
      <c r="Q8" s="242">
        <f>SUM(Q9:Q25)</f>
        <v>5.47</v>
      </c>
      <c r="R8" s="242"/>
      <c r="S8" s="242"/>
      <c r="T8" s="242"/>
      <c r="U8" s="242"/>
      <c r="V8" s="243">
        <f>SUM(V9:V25)</f>
        <v>11.270000000000001</v>
      </c>
      <c r="W8" s="237"/>
      <c r="X8" s="237"/>
      <c r="AG8" t="s">
        <v>146</v>
      </c>
    </row>
    <row r="9" spans="1:60" outlineLevel="1" x14ac:dyDescent="0.2">
      <c r="A9" s="244">
        <v>1</v>
      </c>
      <c r="B9" s="245" t="s">
        <v>147</v>
      </c>
      <c r="C9" s="261" t="s">
        <v>148</v>
      </c>
      <c r="D9" s="246" t="s">
        <v>149</v>
      </c>
      <c r="E9" s="247">
        <v>24.32</v>
      </c>
      <c r="F9" s="248"/>
      <c r="G9" s="249">
        <f>ROUND(E9*F9,2)</f>
        <v>0</v>
      </c>
      <c r="H9" s="248"/>
      <c r="I9" s="249">
        <f>ROUND(E9*H9,2)</f>
        <v>0</v>
      </c>
      <c r="J9" s="248"/>
      <c r="K9" s="249">
        <f>ROUND(E9*J9,2)</f>
        <v>0</v>
      </c>
      <c r="L9" s="249">
        <v>21</v>
      </c>
      <c r="M9" s="249">
        <f>G9*(1+L9/100)</f>
        <v>0</v>
      </c>
      <c r="N9" s="249">
        <v>0</v>
      </c>
      <c r="O9" s="249">
        <f>ROUND(E9*N9,2)</f>
        <v>0</v>
      </c>
      <c r="P9" s="249">
        <v>0.22500000000000001</v>
      </c>
      <c r="Q9" s="249">
        <f>ROUND(E9*P9,2)</f>
        <v>5.47</v>
      </c>
      <c r="R9" s="249"/>
      <c r="S9" s="249" t="s">
        <v>150</v>
      </c>
      <c r="T9" s="249" t="s">
        <v>150</v>
      </c>
      <c r="U9" s="249">
        <v>0.14199999999999999</v>
      </c>
      <c r="V9" s="250">
        <f>ROUND(E9*U9,2)</f>
        <v>3.45</v>
      </c>
      <c r="W9" s="233"/>
      <c r="X9" s="233" t="s">
        <v>151</v>
      </c>
      <c r="Y9" s="213"/>
      <c r="Z9" s="213"/>
      <c r="AA9" s="213"/>
      <c r="AB9" s="213"/>
      <c r="AC9" s="213"/>
      <c r="AD9" s="213"/>
      <c r="AE9" s="213"/>
      <c r="AF9" s="213"/>
      <c r="AG9" s="213" t="s">
        <v>152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30"/>
      <c r="B10" s="231"/>
      <c r="C10" s="262" t="s">
        <v>153</v>
      </c>
      <c r="D10" s="235"/>
      <c r="E10" s="236">
        <v>24.32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13"/>
      <c r="Z10" s="213"/>
      <c r="AA10" s="213"/>
      <c r="AB10" s="213"/>
      <c r="AC10" s="213"/>
      <c r="AD10" s="213"/>
      <c r="AE10" s="213"/>
      <c r="AF10" s="213"/>
      <c r="AG10" s="213" t="s">
        <v>154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44">
        <v>2</v>
      </c>
      <c r="B11" s="245" t="s">
        <v>155</v>
      </c>
      <c r="C11" s="261" t="s">
        <v>156</v>
      </c>
      <c r="D11" s="246" t="s">
        <v>157</v>
      </c>
      <c r="E11" s="247">
        <v>9.7279999999999998</v>
      </c>
      <c r="F11" s="248"/>
      <c r="G11" s="249">
        <f>ROUND(E11*F11,2)</f>
        <v>0</v>
      </c>
      <c r="H11" s="248"/>
      <c r="I11" s="249">
        <f>ROUND(E11*H11,2)</f>
        <v>0</v>
      </c>
      <c r="J11" s="248"/>
      <c r="K11" s="249">
        <f>ROUND(E11*J11,2)</f>
        <v>0</v>
      </c>
      <c r="L11" s="249">
        <v>21</v>
      </c>
      <c r="M11" s="249">
        <f>G11*(1+L11/100)</f>
        <v>0</v>
      </c>
      <c r="N11" s="249">
        <v>0</v>
      </c>
      <c r="O11" s="249">
        <f>ROUND(E11*N11,2)</f>
        <v>0</v>
      </c>
      <c r="P11" s="249">
        <v>0</v>
      </c>
      <c r="Q11" s="249">
        <f>ROUND(E11*P11,2)</f>
        <v>0</v>
      </c>
      <c r="R11" s="249"/>
      <c r="S11" s="249" t="s">
        <v>150</v>
      </c>
      <c r="T11" s="249" t="s">
        <v>150</v>
      </c>
      <c r="U11" s="249">
        <v>0.36799999999999999</v>
      </c>
      <c r="V11" s="250">
        <f>ROUND(E11*U11,2)</f>
        <v>3.58</v>
      </c>
      <c r="W11" s="233"/>
      <c r="X11" s="233" t="s">
        <v>151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152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0"/>
      <c r="B12" s="231"/>
      <c r="C12" s="262" t="s">
        <v>158</v>
      </c>
      <c r="D12" s="235"/>
      <c r="E12" s="236">
        <v>9.7279999999999998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13"/>
      <c r="Z12" s="213"/>
      <c r="AA12" s="213"/>
      <c r="AB12" s="213"/>
      <c r="AC12" s="213"/>
      <c r="AD12" s="213"/>
      <c r="AE12" s="213"/>
      <c r="AF12" s="213"/>
      <c r="AG12" s="213" t="s">
        <v>154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51">
        <v>3</v>
      </c>
      <c r="B13" s="252" t="s">
        <v>159</v>
      </c>
      <c r="C13" s="263" t="s">
        <v>160</v>
      </c>
      <c r="D13" s="253" t="s">
        <v>157</v>
      </c>
      <c r="E13" s="254">
        <v>9.7279999999999998</v>
      </c>
      <c r="F13" s="255"/>
      <c r="G13" s="256">
        <f>ROUND(E13*F13,2)</f>
        <v>0</v>
      </c>
      <c r="H13" s="255"/>
      <c r="I13" s="256">
        <f>ROUND(E13*H13,2)</f>
        <v>0</v>
      </c>
      <c r="J13" s="255"/>
      <c r="K13" s="256">
        <f>ROUND(E13*J13,2)</f>
        <v>0</v>
      </c>
      <c r="L13" s="256">
        <v>21</v>
      </c>
      <c r="M13" s="256">
        <f>G13*(1+L13/100)</f>
        <v>0</v>
      </c>
      <c r="N13" s="256">
        <v>0</v>
      </c>
      <c r="O13" s="256">
        <f>ROUND(E13*N13,2)</f>
        <v>0</v>
      </c>
      <c r="P13" s="256">
        <v>0</v>
      </c>
      <c r="Q13" s="256">
        <f>ROUND(E13*P13,2)</f>
        <v>0</v>
      </c>
      <c r="R13" s="256"/>
      <c r="S13" s="256" t="s">
        <v>150</v>
      </c>
      <c r="T13" s="256" t="s">
        <v>150</v>
      </c>
      <c r="U13" s="256">
        <v>5.8000000000000003E-2</v>
      </c>
      <c r="V13" s="257">
        <f>ROUND(E13*U13,2)</f>
        <v>0.56000000000000005</v>
      </c>
      <c r="W13" s="233"/>
      <c r="X13" s="233" t="s">
        <v>151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152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44">
        <v>4</v>
      </c>
      <c r="B14" s="245" t="s">
        <v>161</v>
      </c>
      <c r="C14" s="261" t="s">
        <v>162</v>
      </c>
      <c r="D14" s="246" t="s">
        <v>157</v>
      </c>
      <c r="E14" s="247">
        <v>4.5</v>
      </c>
      <c r="F14" s="248"/>
      <c r="G14" s="249">
        <f>ROUND(E14*F14,2)</f>
        <v>0</v>
      </c>
      <c r="H14" s="248"/>
      <c r="I14" s="249">
        <f>ROUND(E14*H14,2)</f>
        <v>0</v>
      </c>
      <c r="J14" s="248"/>
      <c r="K14" s="249">
        <f>ROUND(E14*J14,2)</f>
        <v>0</v>
      </c>
      <c r="L14" s="249">
        <v>21</v>
      </c>
      <c r="M14" s="249">
        <f>G14*(1+L14/100)</f>
        <v>0</v>
      </c>
      <c r="N14" s="249">
        <v>0</v>
      </c>
      <c r="O14" s="249">
        <f>ROUND(E14*N14,2)</f>
        <v>0</v>
      </c>
      <c r="P14" s="249">
        <v>0</v>
      </c>
      <c r="Q14" s="249">
        <f>ROUND(E14*P14,2)</f>
        <v>0</v>
      </c>
      <c r="R14" s="249"/>
      <c r="S14" s="249" t="s">
        <v>150</v>
      </c>
      <c r="T14" s="249" t="s">
        <v>150</v>
      </c>
      <c r="U14" s="249">
        <v>0.36499999999999999</v>
      </c>
      <c r="V14" s="250">
        <f>ROUND(E14*U14,2)</f>
        <v>1.64</v>
      </c>
      <c r="W14" s="233"/>
      <c r="X14" s="233" t="s">
        <v>151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152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30"/>
      <c r="B15" s="231"/>
      <c r="C15" s="262" t="s">
        <v>163</v>
      </c>
      <c r="D15" s="235"/>
      <c r="E15" s="236">
        <v>3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13"/>
      <c r="Z15" s="213"/>
      <c r="AA15" s="213"/>
      <c r="AB15" s="213"/>
      <c r="AC15" s="213"/>
      <c r="AD15" s="213"/>
      <c r="AE15" s="213"/>
      <c r="AF15" s="213"/>
      <c r="AG15" s="213" t="s">
        <v>154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30"/>
      <c r="B16" s="231"/>
      <c r="C16" s="262" t="s">
        <v>164</v>
      </c>
      <c r="D16" s="235"/>
      <c r="E16" s="236">
        <v>0.25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13"/>
      <c r="Z16" s="213"/>
      <c r="AA16" s="213"/>
      <c r="AB16" s="213"/>
      <c r="AC16" s="213"/>
      <c r="AD16" s="213"/>
      <c r="AE16" s="213"/>
      <c r="AF16" s="213"/>
      <c r="AG16" s="213" t="s">
        <v>154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30"/>
      <c r="B17" s="231"/>
      <c r="C17" s="262" t="s">
        <v>165</v>
      </c>
      <c r="D17" s="235"/>
      <c r="E17" s="236">
        <v>0.5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13"/>
      <c r="Z17" s="213"/>
      <c r="AA17" s="213"/>
      <c r="AB17" s="213"/>
      <c r="AC17" s="213"/>
      <c r="AD17" s="213"/>
      <c r="AE17" s="213"/>
      <c r="AF17" s="213"/>
      <c r="AG17" s="213" t="s">
        <v>154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30"/>
      <c r="B18" s="231"/>
      <c r="C18" s="262" t="s">
        <v>166</v>
      </c>
      <c r="D18" s="235"/>
      <c r="E18" s="236">
        <v>0.75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13"/>
      <c r="Z18" s="213"/>
      <c r="AA18" s="213"/>
      <c r="AB18" s="213"/>
      <c r="AC18" s="213"/>
      <c r="AD18" s="213"/>
      <c r="AE18" s="213"/>
      <c r="AF18" s="213"/>
      <c r="AG18" s="213" t="s">
        <v>154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51">
        <v>5</v>
      </c>
      <c r="B19" s="252" t="s">
        <v>167</v>
      </c>
      <c r="C19" s="263" t="s">
        <v>168</v>
      </c>
      <c r="D19" s="253" t="s">
        <v>157</v>
      </c>
      <c r="E19" s="254">
        <v>4.5</v>
      </c>
      <c r="F19" s="255"/>
      <c r="G19" s="256">
        <f>ROUND(E19*F19,2)</f>
        <v>0</v>
      </c>
      <c r="H19" s="255"/>
      <c r="I19" s="256">
        <f>ROUND(E19*H19,2)</f>
        <v>0</v>
      </c>
      <c r="J19" s="255"/>
      <c r="K19" s="256">
        <f>ROUND(E19*J19,2)</f>
        <v>0</v>
      </c>
      <c r="L19" s="256">
        <v>21</v>
      </c>
      <c r="M19" s="256">
        <f>G19*(1+L19/100)</f>
        <v>0</v>
      </c>
      <c r="N19" s="256">
        <v>0</v>
      </c>
      <c r="O19" s="256">
        <f>ROUND(E19*N19,2)</f>
        <v>0</v>
      </c>
      <c r="P19" s="256">
        <v>0</v>
      </c>
      <c r="Q19" s="256">
        <f>ROUND(E19*P19,2)</f>
        <v>0</v>
      </c>
      <c r="R19" s="256"/>
      <c r="S19" s="256" t="s">
        <v>150</v>
      </c>
      <c r="T19" s="256" t="s">
        <v>150</v>
      </c>
      <c r="U19" s="256">
        <v>0.38979999999999998</v>
      </c>
      <c r="V19" s="257">
        <f>ROUND(E19*U19,2)</f>
        <v>1.75</v>
      </c>
      <c r="W19" s="233"/>
      <c r="X19" s="233" t="s">
        <v>151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152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22.5" outlineLevel="1" x14ac:dyDescent="0.2">
      <c r="A20" s="244">
        <v>6</v>
      </c>
      <c r="B20" s="245" t="s">
        <v>169</v>
      </c>
      <c r="C20" s="261" t="s">
        <v>170</v>
      </c>
      <c r="D20" s="246" t="s">
        <v>157</v>
      </c>
      <c r="E20" s="247">
        <v>14.228</v>
      </c>
      <c r="F20" s="248"/>
      <c r="G20" s="249">
        <f>ROUND(E20*F20,2)</f>
        <v>0</v>
      </c>
      <c r="H20" s="248"/>
      <c r="I20" s="249">
        <f>ROUND(E20*H20,2)</f>
        <v>0</v>
      </c>
      <c r="J20" s="248"/>
      <c r="K20" s="249">
        <f>ROUND(E20*J20,2)</f>
        <v>0</v>
      </c>
      <c r="L20" s="249">
        <v>21</v>
      </c>
      <c r="M20" s="249">
        <f>G20*(1+L20/100)</f>
        <v>0</v>
      </c>
      <c r="N20" s="249">
        <v>0</v>
      </c>
      <c r="O20" s="249">
        <f>ROUND(E20*N20,2)</f>
        <v>0</v>
      </c>
      <c r="P20" s="249">
        <v>0</v>
      </c>
      <c r="Q20" s="249">
        <f>ROUND(E20*P20,2)</f>
        <v>0</v>
      </c>
      <c r="R20" s="249"/>
      <c r="S20" s="249" t="s">
        <v>150</v>
      </c>
      <c r="T20" s="249" t="s">
        <v>150</v>
      </c>
      <c r="U20" s="249">
        <v>1.0999999999999999E-2</v>
      </c>
      <c r="V20" s="250">
        <f>ROUND(E20*U20,2)</f>
        <v>0.16</v>
      </c>
      <c r="W20" s="233"/>
      <c r="X20" s="233" t="s">
        <v>151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152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30"/>
      <c r="B21" s="231"/>
      <c r="C21" s="262" t="s">
        <v>171</v>
      </c>
      <c r="D21" s="235"/>
      <c r="E21" s="236">
        <v>14.228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13"/>
      <c r="Z21" s="213"/>
      <c r="AA21" s="213"/>
      <c r="AB21" s="213"/>
      <c r="AC21" s="213"/>
      <c r="AD21" s="213"/>
      <c r="AE21" s="213"/>
      <c r="AF21" s="213"/>
      <c r="AG21" s="213" t="s">
        <v>154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44">
        <v>7</v>
      </c>
      <c r="B22" s="245" t="s">
        <v>172</v>
      </c>
      <c r="C22" s="261" t="s">
        <v>173</v>
      </c>
      <c r="D22" s="246" t="s">
        <v>157</v>
      </c>
      <c r="E22" s="247">
        <v>71.14</v>
      </c>
      <c r="F22" s="248"/>
      <c r="G22" s="249">
        <f>ROUND(E22*F22,2)</f>
        <v>0</v>
      </c>
      <c r="H22" s="248"/>
      <c r="I22" s="249">
        <f>ROUND(E22*H22,2)</f>
        <v>0</v>
      </c>
      <c r="J22" s="248"/>
      <c r="K22" s="249">
        <f>ROUND(E22*J22,2)</f>
        <v>0</v>
      </c>
      <c r="L22" s="249">
        <v>21</v>
      </c>
      <c r="M22" s="249">
        <f>G22*(1+L22/100)</f>
        <v>0</v>
      </c>
      <c r="N22" s="249">
        <v>0</v>
      </c>
      <c r="O22" s="249">
        <f>ROUND(E22*N22,2)</f>
        <v>0</v>
      </c>
      <c r="P22" s="249">
        <v>0</v>
      </c>
      <c r="Q22" s="249">
        <f>ROUND(E22*P22,2)</f>
        <v>0</v>
      </c>
      <c r="R22" s="249"/>
      <c r="S22" s="249" t="s">
        <v>150</v>
      </c>
      <c r="T22" s="249" t="s">
        <v>150</v>
      </c>
      <c r="U22" s="249">
        <v>0</v>
      </c>
      <c r="V22" s="250">
        <f>ROUND(E22*U22,2)</f>
        <v>0</v>
      </c>
      <c r="W22" s="233"/>
      <c r="X22" s="233" t="s">
        <v>151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152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30"/>
      <c r="B23" s="231"/>
      <c r="C23" s="262" t="s">
        <v>174</v>
      </c>
      <c r="D23" s="235"/>
      <c r="E23" s="236">
        <v>71.14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13"/>
      <c r="Z23" s="213"/>
      <c r="AA23" s="213"/>
      <c r="AB23" s="213"/>
      <c r="AC23" s="213"/>
      <c r="AD23" s="213"/>
      <c r="AE23" s="213"/>
      <c r="AF23" s="213"/>
      <c r="AG23" s="213" t="s">
        <v>154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51">
        <v>8</v>
      </c>
      <c r="B24" s="252" t="s">
        <v>175</v>
      </c>
      <c r="C24" s="263" t="s">
        <v>176</v>
      </c>
      <c r="D24" s="253" t="s">
        <v>157</v>
      </c>
      <c r="E24" s="254">
        <v>14.228</v>
      </c>
      <c r="F24" s="255"/>
      <c r="G24" s="256">
        <f>ROUND(E24*F24,2)</f>
        <v>0</v>
      </c>
      <c r="H24" s="255"/>
      <c r="I24" s="256">
        <f>ROUND(E24*H24,2)</f>
        <v>0</v>
      </c>
      <c r="J24" s="255"/>
      <c r="K24" s="256">
        <f>ROUND(E24*J24,2)</f>
        <v>0</v>
      </c>
      <c r="L24" s="256">
        <v>21</v>
      </c>
      <c r="M24" s="256">
        <f>G24*(1+L24/100)</f>
        <v>0</v>
      </c>
      <c r="N24" s="256">
        <v>0</v>
      </c>
      <c r="O24" s="256">
        <f>ROUND(E24*N24,2)</f>
        <v>0</v>
      </c>
      <c r="P24" s="256">
        <v>0</v>
      </c>
      <c r="Q24" s="256">
        <f>ROUND(E24*P24,2)</f>
        <v>0</v>
      </c>
      <c r="R24" s="256"/>
      <c r="S24" s="256" t="s">
        <v>150</v>
      </c>
      <c r="T24" s="256" t="s">
        <v>150</v>
      </c>
      <c r="U24" s="256">
        <v>8.9999999999999993E-3</v>
      </c>
      <c r="V24" s="257">
        <f>ROUND(E24*U24,2)</f>
        <v>0.13</v>
      </c>
      <c r="W24" s="233"/>
      <c r="X24" s="233" t="s">
        <v>151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152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51">
        <v>9</v>
      </c>
      <c r="B25" s="252" t="s">
        <v>177</v>
      </c>
      <c r="C25" s="263" t="s">
        <v>178</v>
      </c>
      <c r="D25" s="253" t="s">
        <v>157</v>
      </c>
      <c r="E25" s="254">
        <v>14.228</v>
      </c>
      <c r="F25" s="255"/>
      <c r="G25" s="256">
        <f>ROUND(E25*F25,2)</f>
        <v>0</v>
      </c>
      <c r="H25" s="255"/>
      <c r="I25" s="256">
        <f>ROUND(E25*H25,2)</f>
        <v>0</v>
      </c>
      <c r="J25" s="255"/>
      <c r="K25" s="256">
        <f>ROUND(E25*J25,2)</f>
        <v>0</v>
      </c>
      <c r="L25" s="256">
        <v>21</v>
      </c>
      <c r="M25" s="256">
        <f>G25*(1+L25/100)</f>
        <v>0</v>
      </c>
      <c r="N25" s="256">
        <v>0</v>
      </c>
      <c r="O25" s="256">
        <f>ROUND(E25*N25,2)</f>
        <v>0</v>
      </c>
      <c r="P25" s="256">
        <v>0</v>
      </c>
      <c r="Q25" s="256">
        <f>ROUND(E25*P25,2)</f>
        <v>0</v>
      </c>
      <c r="R25" s="256"/>
      <c r="S25" s="256" t="s">
        <v>150</v>
      </c>
      <c r="T25" s="256" t="s">
        <v>150</v>
      </c>
      <c r="U25" s="256">
        <v>0</v>
      </c>
      <c r="V25" s="257">
        <f>ROUND(E25*U25,2)</f>
        <v>0</v>
      </c>
      <c r="W25" s="233"/>
      <c r="X25" s="233" t="s">
        <v>151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152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x14ac:dyDescent="0.2">
      <c r="A26" s="238" t="s">
        <v>145</v>
      </c>
      <c r="B26" s="239" t="s">
        <v>67</v>
      </c>
      <c r="C26" s="260" t="s">
        <v>68</v>
      </c>
      <c r="D26" s="240"/>
      <c r="E26" s="241"/>
      <c r="F26" s="242"/>
      <c r="G26" s="242">
        <f>SUMIF(AG27:AG36,"&lt;&gt;NOR",G27:G36)</f>
        <v>0</v>
      </c>
      <c r="H26" s="242"/>
      <c r="I26" s="242">
        <f>SUM(I27:I36)</f>
        <v>0</v>
      </c>
      <c r="J26" s="242"/>
      <c r="K26" s="242">
        <f>SUM(K27:K36)</f>
        <v>0</v>
      </c>
      <c r="L26" s="242"/>
      <c r="M26" s="242">
        <f>SUM(M27:M36)</f>
        <v>0</v>
      </c>
      <c r="N26" s="242"/>
      <c r="O26" s="242">
        <f>SUM(O27:O36)</f>
        <v>11.770000000000001</v>
      </c>
      <c r="P26" s="242"/>
      <c r="Q26" s="242">
        <f>SUM(Q27:Q36)</f>
        <v>0</v>
      </c>
      <c r="R26" s="242"/>
      <c r="S26" s="242"/>
      <c r="T26" s="242"/>
      <c r="U26" s="242"/>
      <c r="V26" s="243">
        <f>SUM(V27:V36)</f>
        <v>8.51</v>
      </c>
      <c r="W26" s="237"/>
      <c r="X26" s="237"/>
      <c r="AG26" t="s">
        <v>146</v>
      </c>
    </row>
    <row r="27" spans="1:60" ht="22.5" outlineLevel="1" x14ac:dyDescent="0.2">
      <c r="A27" s="244">
        <v>10</v>
      </c>
      <c r="B27" s="245" t="s">
        <v>179</v>
      </c>
      <c r="C27" s="261" t="s">
        <v>180</v>
      </c>
      <c r="D27" s="246" t="s">
        <v>149</v>
      </c>
      <c r="E27" s="247">
        <v>3.8</v>
      </c>
      <c r="F27" s="248"/>
      <c r="G27" s="249">
        <f>ROUND(E27*F27,2)</f>
        <v>0</v>
      </c>
      <c r="H27" s="248"/>
      <c r="I27" s="249">
        <f>ROUND(E27*H27,2)</f>
        <v>0</v>
      </c>
      <c r="J27" s="248"/>
      <c r="K27" s="249">
        <f>ROUND(E27*J27,2)</f>
        <v>0</v>
      </c>
      <c r="L27" s="249">
        <v>21</v>
      </c>
      <c r="M27" s="249">
        <f>G27*(1+L27/100)</f>
        <v>0</v>
      </c>
      <c r="N27" s="249">
        <v>0.74</v>
      </c>
      <c r="O27" s="249">
        <f>ROUND(E27*N27,2)</f>
        <v>2.81</v>
      </c>
      <c r="P27" s="249">
        <v>0</v>
      </c>
      <c r="Q27" s="249">
        <f>ROUND(E27*P27,2)</f>
        <v>0</v>
      </c>
      <c r="R27" s="249"/>
      <c r="S27" s="249" t="s">
        <v>150</v>
      </c>
      <c r="T27" s="249" t="s">
        <v>150</v>
      </c>
      <c r="U27" s="249">
        <v>1.1000000000000001</v>
      </c>
      <c r="V27" s="250">
        <f>ROUND(E27*U27,2)</f>
        <v>4.18</v>
      </c>
      <c r="W27" s="233"/>
      <c r="X27" s="233" t="s">
        <v>151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152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0"/>
      <c r="B28" s="231"/>
      <c r="C28" s="262" t="s">
        <v>181</v>
      </c>
      <c r="D28" s="235"/>
      <c r="E28" s="236">
        <v>3.8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13"/>
      <c r="Z28" s="213"/>
      <c r="AA28" s="213"/>
      <c r="AB28" s="213"/>
      <c r="AC28" s="213"/>
      <c r="AD28" s="213"/>
      <c r="AE28" s="213"/>
      <c r="AF28" s="213"/>
      <c r="AG28" s="213" t="s">
        <v>154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44">
        <v>11</v>
      </c>
      <c r="B29" s="245" t="s">
        <v>182</v>
      </c>
      <c r="C29" s="261" t="s">
        <v>183</v>
      </c>
      <c r="D29" s="246" t="s">
        <v>157</v>
      </c>
      <c r="E29" s="247">
        <v>3.5190000000000001</v>
      </c>
      <c r="F29" s="248"/>
      <c r="G29" s="249">
        <f>ROUND(E29*F29,2)</f>
        <v>0</v>
      </c>
      <c r="H29" s="248"/>
      <c r="I29" s="249">
        <f>ROUND(E29*H29,2)</f>
        <v>0</v>
      </c>
      <c r="J29" s="248"/>
      <c r="K29" s="249">
        <f>ROUND(E29*J29,2)</f>
        <v>0</v>
      </c>
      <c r="L29" s="249">
        <v>21</v>
      </c>
      <c r="M29" s="249">
        <f>G29*(1+L29/100)</f>
        <v>0</v>
      </c>
      <c r="N29" s="249">
        <v>2.5249999999999999</v>
      </c>
      <c r="O29" s="249">
        <f>ROUND(E29*N29,2)</f>
        <v>8.89</v>
      </c>
      <c r="P29" s="249">
        <v>0</v>
      </c>
      <c r="Q29" s="249">
        <f>ROUND(E29*P29,2)</f>
        <v>0</v>
      </c>
      <c r="R29" s="249"/>
      <c r="S29" s="249" t="s">
        <v>150</v>
      </c>
      <c r="T29" s="249" t="s">
        <v>150</v>
      </c>
      <c r="U29" s="249">
        <v>0.47699999999999998</v>
      </c>
      <c r="V29" s="250">
        <f>ROUND(E29*U29,2)</f>
        <v>1.68</v>
      </c>
      <c r="W29" s="233"/>
      <c r="X29" s="233" t="s">
        <v>151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152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30"/>
      <c r="B30" s="231"/>
      <c r="C30" s="262" t="s">
        <v>184</v>
      </c>
      <c r="D30" s="235"/>
      <c r="E30" s="236">
        <v>1.9664999999999999</v>
      </c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13"/>
      <c r="Z30" s="213"/>
      <c r="AA30" s="213"/>
      <c r="AB30" s="213"/>
      <c r="AC30" s="213"/>
      <c r="AD30" s="213"/>
      <c r="AE30" s="213"/>
      <c r="AF30" s="213"/>
      <c r="AG30" s="213" t="s">
        <v>154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30"/>
      <c r="B31" s="231"/>
      <c r="C31" s="262" t="s">
        <v>185</v>
      </c>
      <c r="D31" s="235"/>
      <c r="E31" s="236">
        <v>0.25874999999999998</v>
      </c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13"/>
      <c r="Z31" s="213"/>
      <c r="AA31" s="213"/>
      <c r="AB31" s="213"/>
      <c r="AC31" s="213"/>
      <c r="AD31" s="213"/>
      <c r="AE31" s="213"/>
      <c r="AF31" s="213"/>
      <c r="AG31" s="213" t="s">
        <v>154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30"/>
      <c r="B32" s="231"/>
      <c r="C32" s="262" t="s">
        <v>186</v>
      </c>
      <c r="D32" s="235"/>
      <c r="E32" s="236">
        <v>0.51749999999999996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13"/>
      <c r="Z32" s="213"/>
      <c r="AA32" s="213"/>
      <c r="AB32" s="213"/>
      <c r="AC32" s="213"/>
      <c r="AD32" s="213"/>
      <c r="AE32" s="213"/>
      <c r="AF32" s="213"/>
      <c r="AG32" s="213" t="s">
        <v>154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30"/>
      <c r="B33" s="231"/>
      <c r="C33" s="262" t="s">
        <v>187</v>
      </c>
      <c r="D33" s="235"/>
      <c r="E33" s="236">
        <v>0.77625</v>
      </c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13"/>
      <c r="Z33" s="213"/>
      <c r="AA33" s="213"/>
      <c r="AB33" s="213"/>
      <c r="AC33" s="213"/>
      <c r="AD33" s="213"/>
      <c r="AE33" s="213"/>
      <c r="AF33" s="213"/>
      <c r="AG33" s="213" t="s">
        <v>154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51">
        <v>12</v>
      </c>
      <c r="B34" s="252" t="s">
        <v>188</v>
      </c>
      <c r="C34" s="263" t="s">
        <v>189</v>
      </c>
      <c r="D34" s="253" t="s">
        <v>190</v>
      </c>
      <c r="E34" s="254">
        <v>4</v>
      </c>
      <c r="F34" s="255"/>
      <c r="G34" s="256">
        <f>ROUND(E34*F34,2)</f>
        <v>0</v>
      </c>
      <c r="H34" s="255"/>
      <c r="I34" s="256">
        <f>ROUND(E34*H34,2)</f>
        <v>0</v>
      </c>
      <c r="J34" s="255"/>
      <c r="K34" s="256">
        <f>ROUND(E34*J34,2)</f>
        <v>0</v>
      </c>
      <c r="L34" s="256">
        <v>21</v>
      </c>
      <c r="M34" s="256">
        <f>G34*(1+L34/100)</f>
        <v>0</v>
      </c>
      <c r="N34" s="256">
        <v>4.4400000000000004E-3</v>
      </c>
      <c r="O34" s="256">
        <f>ROUND(E34*N34,2)</f>
        <v>0.02</v>
      </c>
      <c r="P34" s="256">
        <v>0</v>
      </c>
      <c r="Q34" s="256">
        <f>ROUND(E34*P34,2)</f>
        <v>0</v>
      </c>
      <c r="R34" s="256"/>
      <c r="S34" s="256" t="s">
        <v>150</v>
      </c>
      <c r="T34" s="256" t="s">
        <v>150</v>
      </c>
      <c r="U34" s="256">
        <v>0.4</v>
      </c>
      <c r="V34" s="257">
        <f>ROUND(E34*U34,2)</f>
        <v>1.6</v>
      </c>
      <c r="W34" s="233"/>
      <c r="X34" s="233" t="s">
        <v>151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152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44">
        <v>13</v>
      </c>
      <c r="B35" s="245" t="s">
        <v>191</v>
      </c>
      <c r="C35" s="261" t="s">
        <v>192</v>
      </c>
      <c r="D35" s="246" t="s">
        <v>193</v>
      </c>
      <c r="E35" s="247">
        <v>4.4540000000000003E-2</v>
      </c>
      <c r="F35" s="248"/>
      <c r="G35" s="249">
        <f>ROUND(E35*F35,2)</f>
        <v>0</v>
      </c>
      <c r="H35" s="248"/>
      <c r="I35" s="249">
        <f>ROUND(E35*H35,2)</f>
        <v>0</v>
      </c>
      <c r="J35" s="248"/>
      <c r="K35" s="249">
        <f>ROUND(E35*J35,2)</f>
        <v>0</v>
      </c>
      <c r="L35" s="249">
        <v>21</v>
      </c>
      <c r="M35" s="249">
        <f>G35*(1+L35/100)</f>
        <v>0</v>
      </c>
      <c r="N35" s="249">
        <v>1.0211600000000001</v>
      </c>
      <c r="O35" s="249">
        <f>ROUND(E35*N35,2)</f>
        <v>0.05</v>
      </c>
      <c r="P35" s="249">
        <v>0</v>
      </c>
      <c r="Q35" s="249">
        <f>ROUND(E35*P35,2)</f>
        <v>0</v>
      </c>
      <c r="R35" s="249"/>
      <c r="S35" s="249" t="s">
        <v>150</v>
      </c>
      <c r="T35" s="249" t="s">
        <v>150</v>
      </c>
      <c r="U35" s="249">
        <v>23.530999999999999</v>
      </c>
      <c r="V35" s="250">
        <f>ROUND(E35*U35,2)</f>
        <v>1.05</v>
      </c>
      <c r="W35" s="233"/>
      <c r="X35" s="233" t="s">
        <v>151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152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30"/>
      <c r="B36" s="231"/>
      <c r="C36" s="262" t="s">
        <v>194</v>
      </c>
      <c r="D36" s="235"/>
      <c r="E36" s="236">
        <v>4.4540000000000003E-2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13"/>
      <c r="Z36" s="213"/>
      <c r="AA36" s="213"/>
      <c r="AB36" s="213"/>
      <c r="AC36" s="213"/>
      <c r="AD36" s="213"/>
      <c r="AE36" s="213"/>
      <c r="AF36" s="213"/>
      <c r="AG36" s="213" t="s">
        <v>154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x14ac:dyDescent="0.2">
      <c r="A37" s="238" t="s">
        <v>145</v>
      </c>
      <c r="B37" s="239" t="s">
        <v>69</v>
      </c>
      <c r="C37" s="260" t="s">
        <v>70</v>
      </c>
      <c r="D37" s="240"/>
      <c r="E37" s="241"/>
      <c r="F37" s="242"/>
      <c r="G37" s="242">
        <f>SUMIF(AG38:AG83,"&lt;&gt;NOR",G38:G83)</f>
        <v>0</v>
      </c>
      <c r="H37" s="242"/>
      <c r="I37" s="242">
        <f>SUM(I38:I83)</f>
        <v>0</v>
      </c>
      <c r="J37" s="242"/>
      <c r="K37" s="242">
        <f>SUM(K38:K83)</f>
        <v>0</v>
      </c>
      <c r="L37" s="242"/>
      <c r="M37" s="242">
        <f>SUM(M38:M83)</f>
        <v>0</v>
      </c>
      <c r="N37" s="242"/>
      <c r="O37" s="242">
        <f>SUM(O38:O83)</f>
        <v>17.059999999999995</v>
      </c>
      <c r="P37" s="242"/>
      <c r="Q37" s="242">
        <f>SUM(Q38:Q83)</f>
        <v>0</v>
      </c>
      <c r="R37" s="242"/>
      <c r="S37" s="242"/>
      <c r="T37" s="242"/>
      <c r="U37" s="242"/>
      <c r="V37" s="243">
        <f>SUM(V38:V83)</f>
        <v>110.34</v>
      </c>
      <c r="W37" s="237"/>
      <c r="X37" s="237"/>
      <c r="AG37" t="s">
        <v>146</v>
      </c>
    </row>
    <row r="38" spans="1:60" outlineLevel="1" x14ac:dyDescent="0.2">
      <c r="A38" s="244">
        <v>14</v>
      </c>
      <c r="B38" s="245" t="s">
        <v>195</v>
      </c>
      <c r="C38" s="261" t="s">
        <v>196</v>
      </c>
      <c r="D38" s="246" t="s">
        <v>157</v>
      </c>
      <c r="E38" s="247">
        <v>1.3425</v>
      </c>
      <c r="F38" s="248"/>
      <c r="G38" s="249">
        <f>ROUND(E38*F38,2)</f>
        <v>0</v>
      </c>
      <c r="H38" s="248"/>
      <c r="I38" s="249">
        <f>ROUND(E38*H38,2)</f>
        <v>0</v>
      </c>
      <c r="J38" s="248"/>
      <c r="K38" s="249">
        <f>ROUND(E38*J38,2)</f>
        <v>0</v>
      </c>
      <c r="L38" s="249">
        <v>21</v>
      </c>
      <c r="M38" s="249">
        <f>G38*(1+L38/100)</f>
        <v>0</v>
      </c>
      <c r="N38" s="249">
        <v>0.58179999999999998</v>
      </c>
      <c r="O38" s="249">
        <f>ROUND(E38*N38,2)</f>
        <v>0.78</v>
      </c>
      <c r="P38" s="249">
        <v>0</v>
      </c>
      <c r="Q38" s="249">
        <f>ROUND(E38*P38,2)</f>
        <v>0</v>
      </c>
      <c r="R38" s="249"/>
      <c r="S38" s="249" t="s">
        <v>150</v>
      </c>
      <c r="T38" s="249" t="s">
        <v>150</v>
      </c>
      <c r="U38" s="249">
        <v>6.4406800000000004</v>
      </c>
      <c r="V38" s="250">
        <f>ROUND(E38*U38,2)</f>
        <v>8.65</v>
      </c>
      <c r="W38" s="233"/>
      <c r="X38" s="233" t="s">
        <v>151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152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30"/>
      <c r="B39" s="231"/>
      <c r="C39" s="262" t="s">
        <v>197</v>
      </c>
      <c r="D39" s="235"/>
      <c r="E39" s="236">
        <v>1.0725</v>
      </c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13"/>
      <c r="Z39" s="213"/>
      <c r="AA39" s="213"/>
      <c r="AB39" s="213"/>
      <c r="AC39" s="213"/>
      <c r="AD39" s="213"/>
      <c r="AE39" s="213"/>
      <c r="AF39" s="213"/>
      <c r="AG39" s="213" t="s">
        <v>154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30"/>
      <c r="B40" s="231"/>
      <c r="C40" s="262" t="s">
        <v>198</v>
      </c>
      <c r="D40" s="235"/>
      <c r="E40" s="236">
        <v>0.27</v>
      </c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13"/>
      <c r="Z40" s="213"/>
      <c r="AA40" s="213"/>
      <c r="AB40" s="213"/>
      <c r="AC40" s="213"/>
      <c r="AD40" s="213"/>
      <c r="AE40" s="213"/>
      <c r="AF40" s="213"/>
      <c r="AG40" s="213" t="s">
        <v>154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22.5" outlineLevel="1" x14ac:dyDescent="0.2">
      <c r="A41" s="244">
        <v>15</v>
      </c>
      <c r="B41" s="245" t="s">
        <v>199</v>
      </c>
      <c r="C41" s="261" t="s">
        <v>200</v>
      </c>
      <c r="D41" s="246" t="s">
        <v>149</v>
      </c>
      <c r="E41" s="247">
        <v>24.773</v>
      </c>
      <c r="F41" s="248"/>
      <c r="G41" s="249">
        <f>ROUND(E41*F41,2)</f>
        <v>0</v>
      </c>
      <c r="H41" s="248"/>
      <c r="I41" s="249">
        <f>ROUND(E41*H41,2)</f>
        <v>0</v>
      </c>
      <c r="J41" s="248"/>
      <c r="K41" s="249">
        <f>ROUND(E41*J41,2)</f>
        <v>0</v>
      </c>
      <c r="L41" s="249">
        <v>21</v>
      </c>
      <c r="M41" s="249">
        <f>G41*(1+L41/100)</f>
        <v>0</v>
      </c>
      <c r="N41" s="249">
        <v>0.34808</v>
      </c>
      <c r="O41" s="249">
        <f>ROUND(E41*N41,2)</f>
        <v>8.6199999999999992</v>
      </c>
      <c r="P41" s="249">
        <v>0</v>
      </c>
      <c r="Q41" s="249">
        <f>ROUND(E41*P41,2)</f>
        <v>0</v>
      </c>
      <c r="R41" s="249"/>
      <c r="S41" s="249" t="s">
        <v>150</v>
      </c>
      <c r="T41" s="249" t="s">
        <v>201</v>
      </c>
      <c r="U41" s="249">
        <v>0.96</v>
      </c>
      <c r="V41" s="250">
        <f>ROUND(E41*U41,2)</f>
        <v>23.78</v>
      </c>
      <c r="W41" s="233"/>
      <c r="X41" s="233" t="s">
        <v>151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152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30"/>
      <c r="B42" s="231"/>
      <c r="C42" s="262" t="s">
        <v>202</v>
      </c>
      <c r="D42" s="235"/>
      <c r="E42" s="236">
        <v>20.9</v>
      </c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13"/>
      <c r="Z42" s="213"/>
      <c r="AA42" s="213"/>
      <c r="AB42" s="213"/>
      <c r="AC42" s="213"/>
      <c r="AD42" s="213"/>
      <c r="AE42" s="213"/>
      <c r="AF42" s="213"/>
      <c r="AG42" s="213" t="s">
        <v>154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30"/>
      <c r="B43" s="231"/>
      <c r="C43" s="262" t="s">
        <v>203</v>
      </c>
      <c r="D43" s="235"/>
      <c r="E43" s="236">
        <v>4.75</v>
      </c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13"/>
      <c r="Z43" s="213"/>
      <c r="AA43" s="213"/>
      <c r="AB43" s="213"/>
      <c r="AC43" s="213"/>
      <c r="AD43" s="213"/>
      <c r="AE43" s="213"/>
      <c r="AF43" s="213"/>
      <c r="AG43" s="213" t="s">
        <v>154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30"/>
      <c r="B44" s="231"/>
      <c r="C44" s="262" t="s">
        <v>204</v>
      </c>
      <c r="D44" s="235"/>
      <c r="E44" s="236">
        <v>-0.35</v>
      </c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13"/>
      <c r="Z44" s="213"/>
      <c r="AA44" s="213"/>
      <c r="AB44" s="213"/>
      <c r="AC44" s="213"/>
      <c r="AD44" s="213"/>
      <c r="AE44" s="213"/>
      <c r="AF44" s="213"/>
      <c r="AG44" s="213" t="s">
        <v>154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30"/>
      <c r="B45" s="231"/>
      <c r="C45" s="262" t="s">
        <v>205</v>
      </c>
      <c r="D45" s="235"/>
      <c r="E45" s="236">
        <v>1.75</v>
      </c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13"/>
      <c r="Z45" s="213"/>
      <c r="AA45" s="213"/>
      <c r="AB45" s="213"/>
      <c r="AC45" s="213"/>
      <c r="AD45" s="213"/>
      <c r="AE45" s="213"/>
      <c r="AF45" s="213"/>
      <c r="AG45" s="213" t="s">
        <v>154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30"/>
      <c r="B46" s="231"/>
      <c r="C46" s="262" t="s">
        <v>206</v>
      </c>
      <c r="D46" s="235"/>
      <c r="E46" s="236">
        <v>-2.2770000000000001</v>
      </c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13"/>
      <c r="Z46" s="213"/>
      <c r="AA46" s="213"/>
      <c r="AB46" s="213"/>
      <c r="AC46" s="213"/>
      <c r="AD46" s="213"/>
      <c r="AE46" s="213"/>
      <c r="AF46" s="213"/>
      <c r="AG46" s="213" t="s">
        <v>154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ht="22.5" outlineLevel="1" x14ac:dyDescent="0.2">
      <c r="A47" s="244">
        <v>16</v>
      </c>
      <c r="B47" s="245" t="s">
        <v>207</v>
      </c>
      <c r="C47" s="261" t="s">
        <v>208</v>
      </c>
      <c r="D47" s="246" t="s">
        <v>149</v>
      </c>
      <c r="E47" s="247">
        <v>14.38</v>
      </c>
      <c r="F47" s="248"/>
      <c r="G47" s="249">
        <f>ROUND(E47*F47,2)</f>
        <v>0</v>
      </c>
      <c r="H47" s="248"/>
      <c r="I47" s="249">
        <f>ROUND(E47*H47,2)</f>
        <v>0</v>
      </c>
      <c r="J47" s="248"/>
      <c r="K47" s="249">
        <f>ROUND(E47*J47,2)</f>
        <v>0</v>
      </c>
      <c r="L47" s="249">
        <v>21</v>
      </c>
      <c r="M47" s="249">
        <f>G47*(1+L47/100)</f>
        <v>0</v>
      </c>
      <c r="N47" s="249">
        <v>0.16166</v>
      </c>
      <c r="O47" s="249">
        <f>ROUND(E47*N47,2)</f>
        <v>2.3199999999999998</v>
      </c>
      <c r="P47" s="249">
        <v>0</v>
      </c>
      <c r="Q47" s="249">
        <f>ROUND(E47*P47,2)</f>
        <v>0</v>
      </c>
      <c r="R47" s="249"/>
      <c r="S47" s="249" t="s">
        <v>150</v>
      </c>
      <c r="T47" s="249" t="s">
        <v>201</v>
      </c>
      <c r="U47" s="249">
        <v>0.63</v>
      </c>
      <c r="V47" s="250">
        <f>ROUND(E47*U47,2)</f>
        <v>9.06</v>
      </c>
      <c r="W47" s="233"/>
      <c r="X47" s="233" t="s">
        <v>151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152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30"/>
      <c r="B48" s="231"/>
      <c r="C48" s="262" t="s">
        <v>209</v>
      </c>
      <c r="D48" s="235"/>
      <c r="E48" s="236">
        <v>4.32</v>
      </c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13"/>
      <c r="Z48" s="213"/>
      <c r="AA48" s="213"/>
      <c r="AB48" s="213"/>
      <c r="AC48" s="213"/>
      <c r="AD48" s="213"/>
      <c r="AE48" s="213"/>
      <c r="AF48" s="213"/>
      <c r="AG48" s="213" t="s">
        <v>154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30"/>
      <c r="B49" s="231"/>
      <c r="C49" s="262" t="s">
        <v>210</v>
      </c>
      <c r="D49" s="235"/>
      <c r="E49" s="236">
        <v>2.7</v>
      </c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13"/>
      <c r="Z49" s="213"/>
      <c r="AA49" s="213"/>
      <c r="AB49" s="213"/>
      <c r="AC49" s="213"/>
      <c r="AD49" s="213"/>
      <c r="AE49" s="213"/>
      <c r="AF49" s="213"/>
      <c r="AG49" s="213" t="s">
        <v>154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30"/>
      <c r="B50" s="231"/>
      <c r="C50" s="262" t="s">
        <v>211</v>
      </c>
      <c r="D50" s="235"/>
      <c r="E50" s="236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13"/>
      <c r="Z50" s="213"/>
      <c r="AA50" s="213"/>
      <c r="AB50" s="213"/>
      <c r="AC50" s="213"/>
      <c r="AD50" s="213"/>
      <c r="AE50" s="213"/>
      <c r="AF50" s="213"/>
      <c r="AG50" s="213" t="s">
        <v>154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30"/>
      <c r="B51" s="231"/>
      <c r="C51" s="262" t="s">
        <v>212</v>
      </c>
      <c r="D51" s="235"/>
      <c r="E51" s="236">
        <v>7.36</v>
      </c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13"/>
      <c r="Z51" s="213"/>
      <c r="AA51" s="213"/>
      <c r="AB51" s="213"/>
      <c r="AC51" s="213"/>
      <c r="AD51" s="213"/>
      <c r="AE51" s="213"/>
      <c r="AF51" s="213"/>
      <c r="AG51" s="213" t="s">
        <v>154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44">
        <v>17</v>
      </c>
      <c r="B52" s="245" t="s">
        <v>213</v>
      </c>
      <c r="C52" s="261" t="s">
        <v>214</v>
      </c>
      <c r="D52" s="246" t="s">
        <v>149</v>
      </c>
      <c r="E52" s="247">
        <v>5.7</v>
      </c>
      <c r="F52" s="248"/>
      <c r="G52" s="249">
        <f>ROUND(E52*F52,2)</f>
        <v>0</v>
      </c>
      <c r="H52" s="248"/>
      <c r="I52" s="249">
        <f>ROUND(E52*H52,2)</f>
        <v>0</v>
      </c>
      <c r="J52" s="248"/>
      <c r="K52" s="249">
        <f>ROUND(E52*J52,2)</f>
        <v>0</v>
      </c>
      <c r="L52" s="249">
        <v>21</v>
      </c>
      <c r="M52" s="249">
        <f>G52*(1+L52/100)</f>
        <v>0</v>
      </c>
      <c r="N52" s="249">
        <v>7.3200000000000001E-3</v>
      </c>
      <c r="O52" s="249">
        <f>ROUND(E52*N52,2)</f>
        <v>0.04</v>
      </c>
      <c r="P52" s="249">
        <v>0</v>
      </c>
      <c r="Q52" s="249">
        <f>ROUND(E52*P52,2)</f>
        <v>0</v>
      </c>
      <c r="R52" s="249"/>
      <c r="S52" s="249" t="s">
        <v>150</v>
      </c>
      <c r="T52" s="249" t="s">
        <v>150</v>
      </c>
      <c r="U52" s="249">
        <v>0.74299999999999999</v>
      </c>
      <c r="V52" s="250">
        <f>ROUND(E52*U52,2)</f>
        <v>4.24</v>
      </c>
      <c r="W52" s="233"/>
      <c r="X52" s="233" t="s">
        <v>151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152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30"/>
      <c r="B53" s="231"/>
      <c r="C53" s="262" t="s">
        <v>215</v>
      </c>
      <c r="D53" s="235"/>
      <c r="E53" s="236">
        <v>5.7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13"/>
      <c r="Z53" s="213"/>
      <c r="AA53" s="213"/>
      <c r="AB53" s="213"/>
      <c r="AC53" s="213"/>
      <c r="AD53" s="213"/>
      <c r="AE53" s="213"/>
      <c r="AF53" s="213"/>
      <c r="AG53" s="213" t="s">
        <v>154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22.5" outlineLevel="1" x14ac:dyDescent="0.2">
      <c r="A54" s="251">
        <v>18</v>
      </c>
      <c r="B54" s="252" t="s">
        <v>216</v>
      </c>
      <c r="C54" s="263" t="s">
        <v>217</v>
      </c>
      <c r="D54" s="253" t="s">
        <v>190</v>
      </c>
      <c r="E54" s="254">
        <v>1</v>
      </c>
      <c r="F54" s="255"/>
      <c r="G54" s="256">
        <f>ROUND(E54*F54,2)</f>
        <v>0</v>
      </c>
      <c r="H54" s="255"/>
      <c r="I54" s="256">
        <f>ROUND(E54*H54,2)</f>
        <v>0</v>
      </c>
      <c r="J54" s="255"/>
      <c r="K54" s="256">
        <f>ROUND(E54*J54,2)</f>
        <v>0</v>
      </c>
      <c r="L54" s="256">
        <v>21</v>
      </c>
      <c r="M54" s="256">
        <f>G54*(1+L54/100)</f>
        <v>0</v>
      </c>
      <c r="N54" s="256">
        <v>6.4299999999999996E-2</v>
      </c>
      <c r="O54" s="256">
        <f>ROUND(E54*N54,2)</f>
        <v>0.06</v>
      </c>
      <c r="P54" s="256">
        <v>0</v>
      </c>
      <c r="Q54" s="256">
        <f>ROUND(E54*P54,2)</f>
        <v>0</v>
      </c>
      <c r="R54" s="256"/>
      <c r="S54" s="256" t="s">
        <v>150</v>
      </c>
      <c r="T54" s="256" t="s">
        <v>150</v>
      </c>
      <c r="U54" s="256">
        <v>0.24199999999999999</v>
      </c>
      <c r="V54" s="257">
        <f>ROUND(E54*U54,2)</f>
        <v>0.24</v>
      </c>
      <c r="W54" s="233"/>
      <c r="X54" s="233" t="s">
        <v>151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152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22.5" outlineLevel="1" x14ac:dyDescent="0.2">
      <c r="A55" s="251">
        <v>19</v>
      </c>
      <c r="B55" s="252" t="s">
        <v>218</v>
      </c>
      <c r="C55" s="263" t="s">
        <v>219</v>
      </c>
      <c r="D55" s="253" t="s">
        <v>190</v>
      </c>
      <c r="E55" s="254">
        <v>3</v>
      </c>
      <c r="F55" s="255"/>
      <c r="G55" s="256">
        <f>ROUND(E55*F55,2)</f>
        <v>0</v>
      </c>
      <c r="H55" s="255"/>
      <c r="I55" s="256">
        <f>ROUND(E55*H55,2)</f>
        <v>0</v>
      </c>
      <c r="J55" s="255"/>
      <c r="K55" s="256">
        <f>ROUND(E55*J55,2)</f>
        <v>0</v>
      </c>
      <c r="L55" s="256">
        <v>21</v>
      </c>
      <c r="M55" s="256">
        <f>G55*(1+L55/100)</f>
        <v>0</v>
      </c>
      <c r="N55" s="256">
        <v>7.9450000000000007E-2</v>
      </c>
      <c r="O55" s="256">
        <f>ROUND(E55*N55,2)</f>
        <v>0.24</v>
      </c>
      <c r="P55" s="256">
        <v>0</v>
      </c>
      <c r="Q55" s="256">
        <f>ROUND(E55*P55,2)</f>
        <v>0</v>
      </c>
      <c r="R55" s="256"/>
      <c r="S55" s="256" t="s">
        <v>150</v>
      </c>
      <c r="T55" s="256" t="s">
        <v>150</v>
      </c>
      <c r="U55" s="256">
        <v>0.30099999999999999</v>
      </c>
      <c r="V55" s="257">
        <f>ROUND(E55*U55,2)</f>
        <v>0.9</v>
      </c>
      <c r="W55" s="233"/>
      <c r="X55" s="233" t="s">
        <v>151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152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ht="22.5" outlineLevel="1" x14ac:dyDescent="0.2">
      <c r="A56" s="244">
        <v>20</v>
      </c>
      <c r="B56" s="245" t="s">
        <v>220</v>
      </c>
      <c r="C56" s="261" t="s">
        <v>221</v>
      </c>
      <c r="D56" s="246" t="s">
        <v>157</v>
      </c>
      <c r="E56" s="247">
        <v>6.7500000000000004E-2</v>
      </c>
      <c r="F56" s="248"/>
      <c r="G56" s="249">
        <f>ROUND(E56*F56,2)</f>
        <v>0</v>
      </c>
      <c r="H56" s="248"/>
      <c r="I56" s="249">
        <f>ROUND(E56*H56,2)</f>
        <v>0</v>
      </c>
      <c r="J56" s="248"/>
      <c r="K56" s="249">
        <f>ROUND(E56*J56,2)</f>
        <v>0</v>
      </c>
      <c r="L56" s="249">
        <v>21</v>
      </c>
      <c r="M56" s="249">
        <f>G56*(1+L56/100)</f>
        <v>0</v>
      </c>
      <c r="N56" s="249">
        <v>1.6823999999999999</v>
      </c>
      <c r="O56" s="249">
        <f>ROUND(E56*N56,2)</f>
        <v>0.11</v>
      </c>
      <c r="P56" s="249">
        <v>0</v>
      </c>
      <c r="Q56" s="249">
        <f>ROUND(E56*P56,2)</f>
        <v>0</v>
      </c>
      <c r="R56" s="249"/>
      <c r="S56" s="249" t="s">
        <v>150</v>
      </c>
      <c r="T56" s="249" t="s">
        <v>150</v>
      </c>
      <c r="U56" s="249">
        <v>6.8680000000000003</v>
      </c>
      <c r="V56" s="250">
        <f>ROUND(E56*U56,2)</f>
        <v>0.46</v>
      </c>
      <c r="W56" s="233"/>
      <c r="X56" s="233" t="s">
        <v>151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152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30"/>
      <c r="B57" s="231"/>
      <c r="C57" s="262" t="s">
        <v>222</v>
      </c>
      <c r="D57" s="235"/>
      <c r="E57" s="236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13"/>
      <c r="Z57" s="213"/>
      <c r="AA57" s="213"/>
      <c r="AB57" s="213"/>
      <c r="AC57" s="213"/>
      <c r="AD57" s="213"/>
      <c r="AE57" s="213"/>
      <c r="AF57" s="213"/>
      <c r="AG57" s="213" t="s">
        <v>154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30"/>
      <c r="B58" s="231"/>
      <c r="C58" s="262" t="s">
        <v>223</v>
      </c>
      <c r="D58" s="235"/>
      <c r="E58" s="236">
        <v>6.7500000000000004E-2</v>
      </c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13"/>
      <c r="Z58" s="213"/>
      <c r="AA58" s="213"/>
      <c r="AB58" s="213"/>
      <c r="AC58" s="213"/>
      <c r="AD58" s="213"/>
      <c r="AE58" s="213"/>
      <c r="AF58" s="213"/>
      <c r="AG58" s="213" t="s">
        <v>154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44">
        <v>21</v>
      </c>
      <c r="B59" s="245" t="s">
        <v>224</v>
      </c>
      <c r="C59" s="261" t="s">
        <v>225</v>
      </c>
      <c r="D59" s="246" t="s">
        <v>193</v>
      </c>
      <c r="E59" s="247">
        <v>3.4320000000000003E-2</v>
      </c>
      <c r="F59" s="248"/>
      <c r="G59" s="249">
        <f>ROUND(E59*F59,2)</f>
        <v>0</v>
      </c>
      <c r="H59" s="248"/>
      <c r="I59" s="249">
        <f>ROUND(E59*H59,2)</f>
        <v>0</v>
      </c>
      <c r="J59" s="248"/>
      <c r="K59" s="249">
        <f>ROUND(E59*J59,2)</f>
        <v>0</v>
      </c>
      <c r="L59" s="249">
        <v>21</v>
      </c>
      <c r="M59" s="249">
        <f>G59*(1+L59/100)</f>
        <v>0</v>
      </c>
      <c r="N59" s="249">
        <v>1.7090000000000001E-2</v>
      </c>
      <c r="O59" s="249">
        <f>ROUND(E59*N59,2)</f>
        <v>0</v>
      </c>
      <c r="P59" s="249">
        <v>0</v>
      </c>
      <c r="Q59" s="249">
        <f>ROUND(E59*P59,2)</f>
        <v>0</v>
      </c>
      <c r="R59" s="249"/>
      <c r="S59" s="249" t="s">
        <v>150</v>
      </c>
      <c r="T59" s="249" t="s">
        <v>150</v>
      </c>
      <c r="U59" s="249">
        <v>16.582999999999998</v>
      </c>
      <c r="V59" s="250">
        <f>ROUND(E59*U59,2)</f>
        <v>0.56999999999999995</v>
      </c>
      <c r="W59" s="233"/>
      <c r="X59" s="233" t="s">
        <v>151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152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30"/>
      <c r="B60" s="231"/>
      <c r="C60" s="262" t="s">
        <v>222</v>
      </c>
      <c r="D60" s="235"/>
      <c r="E60" s="236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13"/>
      <c r="Z60" s="213"/>
      <c r="AA60" s="213"/>
      <c r="AB60" s="213"/>
      <c r="AC60" s="213"/>
      <c r="AD60" s="213"/>
      <c r="AE60" s="213"/>
      <c r="AF60" s="213"/>
      <c r="AG60" s="213" t="s">
        <v>154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30"/>
      <c r="B61" s="231"/>
      <c r="C61" s="262" t="s">
        <v>226</v>
      </c>
      <c r="D61" s="235"/>
      <c r="E61" s="236">
        <v>3.4320000000000003E-2</v>
      </c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13"/>
      <c r="Z61" s="213"/>
      <c r="AA61" s="213"/>
      <c r="AB61" s="213"/>
      <c r="AC61" s="213"/>
      <c r="AD61" s="213"/>
      <c r="AE61" s="213"/>
      <c r="AF61" s="213"/>
      <c r="AG61" s="213" t="s">
        <v>154</v>
      </c>
      <c r="AH61" s="213">
        <v>0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44">
        <v>22</v>
      </c>
      <c r="B62" s="245" t="s">
        <v>227</v>
      </c>
      <c r="C62" s="261" t="s">
        <v>228</v>
      </c>
      <c r="D62" s="246" t="s">
        <v>149</v>
      </c>
      <c r="E62" s="247">
        <v>2.4375</v>
      </c>
      <c r="F62" s="248"/>
      <c r="G62" s="249">
        <f>ROUND(E62*F62,2)</f>
        <v>0</v>
      </c>
      <c r="H62" s="248"/>
      <c r="I62" s="249">
        <f>ROUND(E62*H62,2)</f>
        <v>0</v>
      </c>
      <c r="J62" s="248"/>
      <c r="K62" s="249">
        <f>ROUND(E62*J62,2)</f>
        <v>0</v>
      </c>
      <c r="L62" s="249">
        <v>21</v>
      </c>
      <c r="M62" s="249">
        <f>G62*(1+L62/100)</f>
        <v>0</v>
      </c>
      <c r="N62" s="249">
        <v>3.7670000000000002E-2</v>
      </c>
      <c r="O62" s="249">
        <f>ROUND(E62*N62,2)</f>
        <v>0.09</v>
      </c>
      <c r="P62" s="249">
        <v>0</v>
      </c>
      <c r="Q62" s="249">
        <f>ROUND(E62*P62,2)</f>
        <v>0</v>
      </c>
      <c r="R62" s="249"/>
      <c r="S62" s="249" t="s">
        <v>150</v>
      </c>
      <c r="T62" s="249" t="s">
        <v>150</v>
      </c>
      <c r="U62" s="249">
        <v>0.41</v>
      </c>
      <c r="V62" s="250">
        <f>ROUND(E62*U62,2)</f>
        <v>1</v>
      </c>
      <c r="W62" s="233"/>
      <c r="X62" s="233" t="s">
        <v>151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152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30"/>
      <c r="B63" s="231"/>
      <c r="C63" s="262" t="s">
        <v>229</v>
      </c>
      <c r="D63" s="235"/>
      <c r="E63" s="236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13"/>
      <c r="Z63" s="213"/>
      <c r="AA63" s="213"/>
      <c r="AB63" s="213"/>
      <c r="AC63" s="213"/>
      <c r="AD63" s="213"/>
      <c r="AE63" s="213"/>
      <c r="AF63" s="213"/>
      <c r="AG63" s="213" t="s">
        <v>154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30"/>
      <c r="B64" s="231"/>
      <c r="C64" s="262" t="s">
        <v>230</v>
      </c>
      <c r="D64" s="235"/>
      <c r="E64" s="236">
        <v>1.5375000000000001</v>
      </c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13"/>
      <c r="Z64" s="213"/>
      <c r="AA64" s="213"/>
      <c r="AB64" s="213"/>
      <c r="AC64" s="213"/>
      <c r="AD64" s="213"/>
      <c r="AE64" s="213"/>
      <c r="AF64" s="213"/>
      <c r="AG64" s="213" t="s">
        <v>154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30"/>
      <c r="B65" s="231"/>
      <c r="C65" s="262" t="s">
        <v>231</v>
      </c>
      <c r="D65" s="235"/>
      <c r="E65" s="236">
        <v>0.9</v>
      </c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13"/>
      <c r="Z65" s="213"/>
      <c r="AA65" s="213"/>
      <c r="AB65" s="213"/>
      <c r="AC65" s="213"/>
      <c r="AD65" s="213"/>
      <c r="AE65" s="213"/>
      <c r="AF65" s="213"/>
      <c r="AG65" s="213" t="s">
        <v>154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22.5" outlineLevel="1" x14ac:dyDescent="0.2">
      <c r="A66" s="244">
        <v>23</v>
      </c>
      <c r="B66" s="245" t="s">
        <v>232</v>
      </c>
      <c r="C66" s="261" t="s">
        <v>233</v>
      </c>
      <c r="D66" s="246" t="s">
        <v>149</v>
      </c>
      <c r="E66" s="247">
        <v>54.59</v>
      </c>
      <c r="F66" s="248"/>
      <c r="G66" s="249">
        <f>ROUND(E66*F66,2)</f>
        <v>0</v>
      </c>
      <c r="H66" s="248"/>
      <c r="I66" s="249">
        <f>ROUND(E66*H66,2)</f>
        <v>0</v>
      </c>
      <c r="J66" s="248"/>
      <c r="K66" s="249">
        <f>ROUND(E66*J66,2)</f>
        <v>0</v>
      </c>
      <c r="L66" s="249">
        <v>21</v>
      </c>
      <c r="M66" s="249">
        <f>G66*(1+L66/100)</f>
        <v>0</v>
      </c>
      <c r="N66" s="249">
        <v>7.4709999999999999E-2</v>
      </c>
      <c r="O66" s="249">
        <f>ROUND(E66*N66,2)</f>
        <v>4.08</v>
      </c>
      <c r="P66" s="249">
        <v>0</v>
      </c>
      <c r="Q66" s="249">
        <f>ROUND(E66*P66,2)</f>
        <v>0</v>
      </c>
      <c r="R66" s="249"/>
      <c r="S66" s="249" t="s">
        <v>150</v>
      </c>
      <c r="T66" s="249" t="s">
        <v>201</v>
      </c>
      <c r="U66" s="249">
        <v>0.53</v>
      </c>
      <c r="V66" s="250">
        <f>ROUND(E66*U66,2)</f>
        <v>28.93</v>
      </c>
      <c r="W66" s="233"/>
      <c r="X66" s="233" t="s">
        <v>151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152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30"/>
      <c r="B67" s="231"/>
      <c r="C67" s="262" t="s">
        <v>234</v>
      </c>
      <c r="D67" s="235"/>
      <c r="E67" s="236">
        <v>37.854999999999997</v>
      </c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13"/>
      <c r="Z67" s="213"/>
      <c r="AA67" s="213"/>
      <c r="AB67" s="213"/>
      <c r="AC67" s="213"/>
      <c r="AD67" s="213"/>
      <c r="AE67" s="213"/>
      <c r="AF67" s="213"/>
      <c r="AG67" s="213" t="s">
        <v>154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30"/>
      <c r="B68" s="231"/>
      <c r="C68" s="262" t="s">
        <v>235</v>
      </c>
      <c r="D68" s="235"/>
      <c r="E68" s="236">
        <v>19.094999999999999</v>
      </c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13"/>
      <c r="Z68" s="213"/>
      <c r="AA68" s="213"/>
      <c r="AB68" s="213"/>
      <c r="AC68" s="213"/>
      <c r="AD68" s="213"/>
      <c r="AE68" s="213"/>
      <c r="AF68" s="213"/>
      <c r="AG68" s="213" t="s">
        <v>154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30"/>
      <c r="B69" s="231"/>
      <c r="C69" s="262" t="s">
        <v>236</v>
      </c>
      <c r="D69" s="235"/>
      <c r="E69" s="236">
        <v>-7.2</v>
      </c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13"/>
      <c r="Z69" s="213"/>
      <c r="AA69" s="213"/>
      <c r="AB69" s="213"/>
      <c r="AC69" s="213"/>
      <c r="AD69" s="213"/>
      <c r="AE69" s="213"/>
      <c r="AF69" s="213"/>
      <c r="AG69" s="213" t="s">
        <v>154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30"/>
      <c r="B70" s="231"/>
      <c r="C70" s="262" t="s">
        <v>237</v>
      </c>
      <c r="D70" s="235"/>
      <c r="E70" s="236">
        <v>5.0250000000000004</v>
      </c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13"/>
      <c r="Z70" s="213"/>
      <c r="AA70" s="213"/>
      <c r="AB70" s="213"/>
      <c r="AC70" s="213"/>
      <c r="AD70" s="213"/>
      <c r="AE70" s="213"/>
      <c r="AF70" s="213"/>
      <c r="AG70" s="213" t="s">
        <v>154</v>
      </c>
      <c r="AH70" s="213"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30"/>
      <c r="B71" s="231"/>
      <c r="C71" s="262" t="s">
        <v>238</v>
      </c>
      <c r="D71" s="235"/>
      <c r="E71" s="236">
        <v>-1.6</v>
      </c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13"/>
      <c r="Z71" s="213"/>
      <c r="AA71" s="213"/>
      <c r="AB71" s="213"/>
      <c r="AC71" s="213"/>
      <c r="AD71" s="213"/>
      <c r="AE71" s="213"/>
      <c r="AF71" s="213"/>
      <c r="AG71" s="213" t="s">
        <v>154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30"/>
      <c r="B72" s="231"/>
      <c r="C72" s="262" t="s">
        <v>239</v>
      </c>
      <c r="D72" s="235"/>
      <c r="E72" s="236">
        <v>3.0150000000000001</v>
      </c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13"/>
      <c r="Z72" s="213"/>
      <c r="AA72" s="213"/>
      <c r="AB72" s="213"/>
      <c r="AC72" s="213"/>
      <c r="AD72" s="213"/>
      <c r="AE72" s="213"/>
      <c r="AF72" s="213"/>
      <c r="AG72" s="213" t="s">
        <v>154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30"/>
      <c r="B73" s="231"/>
      <c r="C73" s="262" t="s">
        <v>238</v>
      </c>
      <c r="D73" s="235"/>
      <c r="E73" s="236">
        <v>-1.6</v>
      </c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13"/>
      <c r="Z73" s="213"/>
      <c r="AA73" s="213"/>
      <c r="AB73" s="213"/>
      <c r="AC73" s="213"/>
      <c r="AD73" s="213"/>
      <c r="AE73" s="213"/>
      <c r="AF73" s="213"/>
      <c r="AG73" s="213" t="s">
        <v>154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44">
        <v>24</v>
      </c>
      <c r="B74" s="245" t="s">
        <v>240</v>
      </c>
      <c r="C74" s="261" t="s">
        <v>241</v>
      </c>
      <c r="D74" s="246" t="s">
        <v>242</v>
      </c>
      <c r="E74" s="247">
        <v>20.100000000000001</v>
      </c>
      <c r="F74" s="248"/>
      <c r="G74" s="249">
        <f>ROUND(E74*F74,2)</f>
        <v>0</v>
      </c>
      <c r="H74" s="248"/>
      <c r="I74" s="249">
        <f>ROUND(E74*H74,2)</f>
        <v>0</v>
      </c>
      <c r="J74" s="248"/>
      <c r="K74" s="249">
        <f>ROUND(E74*J74,2)</f>
        <v>0</v>
      </c>
      <c r="L74" s="249">
        <v>21</v>
      </c>
      <c r="M74" s="249">
        <f>G74*(1+L74/100)</f>
        <v>0</v>
      </c>
      <c r="N74" s="249">
        <v>1.0200000000000001E-3</v>
      </c>
      <c r="O74" s="249">
        <f>ROUND(E74*N74,2)</f>
        <v>0.02</v>
      </c>
      <c r="P74" s="249">
        <v>0</v>
      </c>
      <c r="Q74" s="249">
        <f>ROUND(E74*P74,2)</f>
        <v>0</v>
      </c>
      <c r="R74" s="249"/>
      <c r="S74" s="249" t="s">
        <v>150</v>
      </c>
      <c r="T74" s="249" t="s">
        <v>150</v>
      </c>
      <c r="U74" s="249">
        <v>0.223</v>
      </c>
      <c r="V74" s="250">
        <f>ROUND(E74*U74,2)</f>
        <v>4.4800000000000004</v>
      </c>
      <c r="W74" s="233"/>
      <c r="X74" s="233" t="s">
        <v>151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152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30"/>
      <c r="B75" s="231"/>
      <c r="C75" s="262" t="s">
        <v>243</v>
      </c>
      <c r="D75" s="235"/>
      <c r="E75" s="236">
        <v>20.100000000000001</v>
      </c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13"/>
      <c r="Z75" s="213"/>
      <c r="AA75" s="213"/>
      <c r="AB75" s="213"/>
      <c r="AC75" s="213"/>
      <c r="AD75" s="213"/>
      <c r="AE75" s="213"/>
      <c r="AF75" s="213"/>
      <c r="AG75" s="213" t="s">
        <v>154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ht="22.5" outlineLevel="1" x14ac:dyDescent="0.2">
      <c r="A76" s="244">
        <v>25</v>
      </c>
      <c r="B76" s="245" t="s">
        <v>244</v>
      </c>
      <c r="C76" s="261" t="s">
        <v>245</v>
      </c>
      <c r="D76" s="246" t="s">
        <v>149</v>
      </c>
      <c r="E76" s="247">
        <v>4.2750000000000004</v>
      </c>
      <c r="F76" s="248"/>
      <c r="G76" s="249">
        <f>ROUND(E76*F76,2)</f>
        <v>0</v>
      </c>
      <c r="H76" s="248"/>
      <c r="I76" s="249">
        <f>ROUND(E76*H76,2)</f>
        <v>0</v>
      </c>
      <c r="J76" s="248"/>
      <c r="K76" s="249">
        <f>ROUND(E76*J76,2)</f>
        <v>0</v>
      </c>
      <c r="L76" s="249">
        <v>21</v>
      </c>
      <c r="M76" s="249">
        <f>G76*(1+L76/100)</f>
        <v>0</v>
      </c>
      <c r="N76" s="249">
        <v>7.392E-2</v>
      </c>
      <c r="O76" s="249">
        <f>ROUND(E76*N76,2)</f>
        <v>0.32</v>
      </c>
      <c r="P76" s="249">
        <v>0</v>
      </c>
      <c r="Q76" s="249">
        <f>ROUND(E76*P76,2)</f>
        <v>0</v>
      </c>
      <c r="R76" s="249"/>
      <c r="S76" s="249" t="s">
        <v>150</v>
      </c>
      <c r="T76" s="249" t="s">
        <v>150</v>
      </c>
      <c r="U76" s="249">
        <v>0.77700000000000002</v>
      </c>
      <c r="V76" s="250">
        <f>ROUND(E76*U76,2)</f>
        <v>3.32</v>
      </c>
      <c r="W76" s="233"/>
      <c r="X76" s="233" t="s">
        <v>151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152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30"/>
      <c r="B77" s="231"/>
      <c r="C77" s="262" t="s">
        <v>246</v>
      </c>
      <c r="D77" s="235"/>
      <c r="E77" s="236">
        <v>4.2750000000000004</v>
      </c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13"/>
      <c r="Z77" s="213"/>
      <c r="AA77" s="213"/>
      <c r="AB77" s="213"/>
      <c r="AC77" s="213"/>
      <c r="AD77" s="213"/>
      <c r="AE77" s="213"/>
      <c r="AF77" s="213"/>
      <c r="AG77" s="213" t="s">
        <v>154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ht="22.5" outlineLevel="1" x14ac:dyDescent="0.2">
      <c r="A78" s="244">
        <v>26</v>
      </c>
      <c r="B78" s="245" t="s">
        <v>247</v>
      </c>
      <c r="C78" s="261" t="s">
        <v>248</v>
      </c>
      <c r="D78" s="246" t="s">
        <v>149</v>
      </c>
      <c r="E78" s="247">
        <v>24.44</v>
      </c>
      <c r="F78" s="248"/>
      <c r="G78" s="249">
        <f>ROUND(E78*F78,2)</f>
        <v>0</v>
      </c>
      <c r="H78" s="248"/>
      <c r="I78" s="249">
        <f>ROUND(E78*H78,2)</f>
        <v>0</v>
      </c>
      <c r="J78" s="248"/>
      <c r="K78" s="249">
        <f>ROUND(E78*J78,2)</f>
        <v>0</v>
      </c>
      <c r="L78" s="249">
        <v>21</v>
      </c>
      <c r="M78" s="249">
        <f>G78*(1+L78/100)</f>
        <v>0</v>
      </c>
      <c r="N78" s="249">
        <v>1.3729999999999999E-2</v>
      </c>
      <c r="O78" s="249">
        <f>ROUND(E78*N78,2)</f>
        <v>0.34</v>
      </c>
      <c r="P78" s="249">
        <v>0</v>
      </c>
      <c r="Q78" s="249">
        <f>ROUND(E78*P78,2)</f>
        <v>0</v>
      </c>
      <c r="R78" s="249"/>
      <c r="S78" s="249" t="s">
        <v>150</v>
      </c>
      <c r="T78" s="249" t="s">
        <v>150</v>
      </c>
      <c r="U78" s="249">
        <v>1.0109999999999999</v>
      </c>
      <c r="V78" s="250">
        <f>ROUND(E78*U78,2)</f>
        <v>24.71</v>
      </c>
      <c r="W78" s="233"/>
      <c r="X78" s="233" t="s">
        <v>151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152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30"/>
      <c r="B79" s="231"/>
      <c r="C79" s="262" t="s">
        <v>249</v>
      </c>
      <c r="D79" s="235"/>
      <c r="E79" s="236">
        <v>22.04</v>
      </c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13"/>
      <c r="Z79" s="213"/>
      <c r="AA79" s="213"/>
      <c r="AB79" s="213"/>
      <c r="AC79" s="213"/>
      <c r="AD79" s="213"/>
      <c r="AE79" s="213"/>
      <c r="AF79" s="213"/>
      <c r="AG79" s="213" t="s">
        <v>154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30"/>
      <c r="B80" s="231"/>
      <c r="C80" s="262" t="s">
        <v>250</v>
      </c>
      <c r="D80" s="235"/>
      <c r="E80" s="236">
        <v>2.4</v>
      </c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13"/>
      <c r="Z80" s="213"/>
      <c r="AA80" s="213"/>
      <c r="AB80" s="213"/>
      <c r="AC80" s="213"/>
      <c r="AD80" s="213"/>
      <c r="AE80" s="213"/>
      <c r="AF80" s="213"/>
      <c r="AG80" s="213" t="s">
        <v>154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44">
        <v>27</v>
      </c>
      <c r="B81" s="245" t="s">
        <v>251</v>
      </c>
      <c r="C81" s="261" t="s">
        <v>252</v>
      </c>
      <c r="D81" s="246" t="s">
        <v>193</v>
      </c>
      <c r="E81" s="247">
        <v>3.7749999999999999E-2</v>
      </c>
      <c r="F81" s="248"/>
      <c r="G81" s="249">
        <f>ROUND(E81*F81,2)</f>
        <v>0</v>
      </c>
      <c r="H81" s="248"/>
      <c r="I81" s="249">
        <f>ROUND(E81*H81,2)</f>
        <v>0</v>
      </c>
      <c r="J81" s="248"/>
      <c r="K81" s="249">
        <f>ROUND(E81*J81,2)</f>
        <v>0</v>
      </c>
      <c r="L81" s="249">
        <v>21</v>
      </c>
      <c r="M81" s="249">
        <f>G81*(1+L81/100)</f>
        <v>0</v>
      </c>
      <c r="N81" s="249">
        <v>1</v>
      </c>
      <c r="O81" s="249">
        <f>ROUND(E81*N81,2)</f>
        <v>0.04</v>
      </c>
      <c r="P81" s="249">
        <v>0</v>
      </c>
      <c r="Q81" s="249">
        <f>ROUND(E81*P81,2)</f>
        <v>0</v>
      </c>
      <c r="R81" s="249" t="s">
        <v>253</v>
      </c>
      <c r="S81" s="249" t="s">
        <v>150</v>
      </c>
      <c r="T81" s="249" t="s">
        <v>150</v>
      </c>
      <c r="U81" s="249">
        <v>0</v>
      </c>
      <c r="V81" s="250">
        <f>ROUND(E81*U81,2)</f>
        <v>0</v>
      </c>
      <c r="W81" s="233"/>
      <c r="X81" s="233" t="s">
        <v>254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255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30"/>
      <c r="B82" s="231"/>
      <c r="C82" s="262" t="s">
        <v>222</v>
      </c>
      <c r="D82" s="235"/>
      <c r="E82" s="236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13"/>
      <c r="Z82" s="213"/>
      <c r="AA82" s="213"/>
      <c r="AB82" s="213"/>
      <c r="AC82" s="213"/>
      <c r="AD82" s="213"/>
      <c r="AE82" s="213"/>
      <c r="AF82" s="213"/>
      <c r="AG82" s="213" t="s">
        <v>154</v>
      </c>
      <c r="AH82" s="213">
        <v>0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30"/>
      <c r="B83" s="231"/>
      <c r="C83" s="262" t="s">
        <v>256</v>
      </c>
      <c r="D83" s="235"/>
      <c r="E83" s="236">
        <v>3.7749999999999999E-2</v>
      </c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13"/>
      <c r="Z83" s="213"/>
      <c r="AA83" s="213"/>
      <c r="AB83" s="213"/>
      <c r="AC83" s="213"/>
      <c r="AD83" s="213"/>
      <c r="AE83" s="213"/>
      <c r="AF83" s="213"/>
      <c r="AG83" s="213" t="s">
        <v>154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x14ac:dyDescent="0.2">
      <c r="A84" s="238" t="s">
        <v>145</v>
      </c>
      <c r="B84" s="239" t="s">
        <v>71</v>
      </c>
      <c r="C84" s="260" t="s">
        <v>72</v>
      </c>
      <c r="D84" s="240"/>
      <c r="E84" s="241"/>
      <c r="F84" s="242"/>
      <c r="G84" s="242">
        <f>SUMIF(AG85:AG89,"&lt;&gt;NOR",G85:G89)</f>
        <v>0</v>
      </c>
      <c r="H84" s="242"/>
      <c r="I84" s="242">
        <f>SUM(I85:I89)</f>
        <v>0</v>
      </c>
      <c r="J84" s="242"/>
      <c r="K84" s="242">
        <f>SUM(K85:K89)</f>
        <v>0</v>
      </c>
      <c r="L84" s="242"/>
      <c r="M84" s="242">
        <f>SUM(M85:M89)</f>
        <v>0</v>
      </c>
      <c r="N84" s="242"/>
      <c r="O84" s="242">
        <f>SUM(O85:O89)</f>
        <v>2.06</v>
      </c>
      <c r="P84" s="242"/>
      <c r="Q84" s="242">
        <f>SUM(Q85:Q89)</f>
        <v>0</v>
      </c>
      <c r="R84" s="242"/>
      <c r="S84" s="242"/>
      <c r="T84" s="242"/>
      <c r="U84" s="242"/>
      <c r="V84" s="243">
        <f>SUM(V85:V89)</f>
        <v>3.87</v>
      </c>
      <c r="W84" s="237"/>
      <c r="X84" s="237"/>
      <c r="AG84" t="s">
        <v>146</v>
      </c>
    </row>
    <row r="85" spans="1:60" ht="22.5" outlineLevel="1" x14ac:dyDescent="0.2">
      <c r="A85" s="251">
        <v>28</v>
      </c>
      <c r="B85" s="252" t="s">
        <v>257</v>
      </c>
      <c r="C85" s="263" t="s">
        <v>258</v>
      </c>
      <c r="D85" s="253" t="s">
        <v>190</v>
      </c>
      <c r="E85" s="254">
        <v>5</v>
      </c>
      <c r="F85" s="255"/>
      <c r="G85" s="256">
        <f>ROUND(E85*F85,2)</f>
        <v>0</v>
      </c>
      <c r="H85" s="255"/>
      <c r="I85" s="256">
        <f>ROUND(E85*H85,2)</f>
        <v>0</v>
      </c>
      <c r="J85" s="255"/>
      <c r="K85" s="256">
        <f>ROUND(E85*J85,2)</f>
        <v>0</v>
      </c>
      <c r="L85" s="256">
        <v>21</v>
      </c>
      <c r="M85" s="256">
        <f>G85*(1+L85/100)</f>
        <v>0</v>
      </c>
      <c r="N85" s="256">
        <v>8.0500000000000002E-2</v>
      </c>
      <c r="O85" s="256">
        <f>ROUND(E85*N85,2)</f>
        <v>0.4</v>
      </c>
      <c r="P85" s="256">
        <v>0</v>
      </c>
      <c r="Q85" s="256">
        <f>ROUND(E85*P85,2)</f>
        <v>0</v>
      </c>
      <c r="R85" s="256"/>
      <c r="S85" s="256" t="s">
        <v>150</v>
      </c>
      <c r="T85" s="256" t="s">
        <v>150</v>
      </c>
      <c r="U85" s="256">
        <v>0.35299999999999998</v>
      </c>
      <c r="V85" s="257">
        <f>ROUND(E85*U85,2)</f>
        <v>1.77</v>
      </c>
      <c r="W85" s="233"/>
      <c r="X85" s="233" t="s">
        <v>151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152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44">
        <v>29</v>
      </c>
      <c r="B86" s="245" t="s">
        <v>259</v>
      </c>
      <c r="C86" s="261" t="s">
        <v>260</v>
      </c>
      <c r="D86" s="246" t="s">
        <v>157</v>
      </c>
      <c r="E86" s="247">
        <v>0.64124999999999999</v>
      </c>
      <c r="F86" s="248"/>
      <c r="G86" s="249">
        <f>ROUND(E86*F86,2)</f>
        <v>0</v>
      </c>
      <c r="H86" s="248"/>
      <c r="I86" s="249">
        <f>ROUND(E86*H86,2)</f>
        <v>0</v>
      </c>
      <c r="J86" s="248"/>
      <c r="K86" s="249">
        <f>ROUND(E86*J86,2)</f>
        <v>0</v>
      </c>
      <c r="L86" s="249">
        <v>21</v>
      </c>
      <c r="M86" s="249">
        <f>G86*(1+L86/100)</f>
        <v>0</v>
      </c>
      <c r="N86" s="249">
        <v>2.5251100000000002</v>
      </c>
      <c r="O86" s="249">
        <f>ROUND(E86*N86,2)</f>
        <v>1.62</v>
      </c>
      <c r="P86" s="249">
        <v>0</v>
      </c>
      <c r="Q86" s="249">
        <f>ROUND(E86*P86,2)</f>
        <v>0</v>
      </c>
      <c r="R86" s="249"/>
      <c r="S86" s="249" t="s">
        <v>150</v>
      </c>
      <c r="T86" s="249" t="s">
        <v>150</v>
      </c>
      <c r="U86" s="249">
        <v>1.448</v>
      </c>
      <c r="V86" s="250">
        <f>ROUND(E86*U86,2)</f>
        <v>0.93</v>
      </c>
      <c r="W86" s="233"/>
      <c r="X86" s="233" t="s">
        <v>151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152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30"/>
      <c r="B87" s="231"/>
      <c r="C87" s="262" t="s">
        <v>261</v>
      </c>
      <c r="D87" s="235"/>
      <c r="E87" s="236">
        <v>0.64124999999999999</v>
      </c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13"/>
      <c r="Z87" s="213"/>
      <c r="AA87" s="213"/>
      <c r="AB87" s="213"/>
      <c r="AC87" s="213"/>
      <c r="AD87" s="213"/>
      <c r="AE87" s="213"/>
      <c r="AF87" s="213"/>
      <c r="AG87" s="213" t="s">
        <v>154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44">
        <v>30</v>
      </c>
      <c r="B88" s="245" t="s">
        <v>262</v>
      </c>
      <c r="C88" s="261" t="s">
        <v>263</v>
      </c>
      <c r="D88" s="246" t="s">
        <v>193</v>
      </c>
      <c r="E88" s="247">
        <v>4.2320000000000003E-2</v>
      </c>
      <c r="F88" s="248"/>
      <c r="G88" s="249">
        <f>ROUND(E88*F88,2)</f>
        <v>0</v>
      </c>
      <c r="H88" s="248"/>
      <c r="I88" s="249">
        <f>ROUND(E88*H88,2)</f>
        <v>0</v>
      </c>
      <c r="J88" s="248"/>
      <c r="K88" s="249">
        <f>ROUND(E88*J88,2)</f>
        <v>0</v>
      </c>
      <c r="L88" s="249">
        <v>21</v>
      </c>
      <c r="M88" s="249">
        <f>G88*(1+L88/100)</f>
        <v>0</v>
      </c>
      <c r="N88" s="249">
        <v>1.0166500000000001</v>
      </c>
      <c r="O88" s="249">
        <f>ROUND(E88*N88,2)</f>
        <v>0.04</v>
      </c>
      <c r="P88" s="249">
        <v>0</v>
      </c>
      <c r="Q88" s="249">
        <f>ROUND(E88*P88,2)</f>
        <v>0</v>
      </c>
      <c r="R88" s="249"/>
      <c r="S88" s="249" t="s">
        <v>150</v>
      </c>
      <c r="T88" s="249" t="s">
        <v>150</v>
      </c>
      <c r="U88" s="249">
        <v>27.672999999999998</v>
      </c>
      <c r="V88" s="250">
        <f>ROUND(E88*U88,2)</f>
        <v>1.17</v>
      </c>
      <c r="W88" s="233"/>
      <c r="X88" s="233" t="s">
        <v>151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152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30"/>
      <c r="B89" s="231"/>
      <c r="C89" s="262" t="s">
        <v>264</v>
      </c>
      <c r="D89" s="235"/>
      <c r="E89" s="236">
        <v>4.2320000000000003E-2</v>
      </c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13"/>
      <c r="Z89" s="213"/>
      <c r="AA89" s="213"/>
      <c r="AB89" s="213"/>
      <c r="AC89" s="213"/>
      <c r="AD89" s="213"/>
      <c r="AE89" s="213"/>
      <c r="AF89" s="213"/>
      <c r="AG89" s="213" t="s">
        <v>154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x14ac:dyDescent="0.2">
      <c r="A90" s="238" t="s">
        <v>145</v>
      </c>
      <c r="B90" s="239" t="s">
        <v>73</v>
      </c>
      <c r="C90" s="260" t="s">
        <v>74</v>
      </c>
      <c r="D90" s="240"/>
      <c r="E90" s="241"/>
      <c r="F90" s="242"/>
      <c r="G90" s="242">
        <f>SUMIF(AG91:AG115,"&lt;&gt;NOR",G91:G115)</f>
        <v>0</v>
      </c>
      <c r="H90" s="242"/>
      <c r="I90" s="242">
        <f>SUM(I91:I115)</f>
        <v>0</v>
      </c>
      <c r="J90" s="242"/>
      <c r="K90" s="242">
        <f>SUM(K91:K115)</f>
        <v>0</v>
      </c>
      <c r="L90" s="242"/>
      <c r="M90" s="242">
        <f>SUM(M91:M115)</f>
        <v>0</v>
      </c>
      <c r="N90" s="242"/>
      <c r="O90" s="242">
        <f>SUM(O91:O115)</f>
        <v>0.15000000000000002</v>
      </c>
      <c r="P90" s="242"/>
      <c r="Q90" s="242">
        <f>SUM(Q91:Q115)</f>
        <v>0</v>
      </c>
      <c r="R90" s="242"/>
      <c r="S90" s="242"/>
      <c r="T90" s="242"/>
      <c r="U90" s="242"/>
      <c r="V90" s="243">
        <f>SUM(V91:V115)</f>
        <v>23.349999999999998</v>
      </c>
      <c r="W90" s="237"/>
      <c r="X90" s="237"/>
      <c r="AG90" t="s">
        <v>146</v>
      </c>
    </row>
    <row r="91" spans="1:60" ht="22.5" outlineLevel="1" x14ac:dyDescent="0.2">
      <c r="A91" s="251">
        <v>31</v>
      </c>
      <c r="B91" s="252" t="s">
        <v>265</v>
      </c>
      <c r="C91" s="263" t="s">
        <v>266</v>
      </c>
      <c r="D91" s="253" t="s">
        <v>149</v>
      </c>
      <c r="E91" s="254">
        <v>27.919</v>
      </c>
      <c r="F91" s="255"/>
      <c r="G91" s="256">
        <f>ROUND(E91*F91,2)</f>
        <v>0</v>
      </c>
      <c r="H91" s="255"/>
      <c r="I91" s="256">
        <f>ROUND(E91*H91,2)</f>
        <v>0</v>
      </c>
      <c r="J91" s="255"/>
      <c r="K91" s="256">
        <f>ROUND(E91*J91,2)</f>
        <v>0</v>
      </c>
      <c r="L91" s="256">
        <v>21</v>
      </c>
      <c r="M91" s="256">
        <f>G91*(1+L91/100)</f>
        <v>0</v>
      </c>
      <c r="N91" s="256">
        <v>2.4199999999999998E-3</v>
      </c>
      <c r="O91" s="256">
        <f>ROUND(E91*N91,2)</f>
        <v>7.0000000000000007E-2</v>
      </c>
      <c r="P91" s="256">
        <v>0</v>
      </c>
      <c r="Q91" s="256">
        <f>ROUND(E91*P91,2)</f>
        <v>0</v>
      </c>
      <c r="R91" s="256"/>
      <c r="S91" s="256" t="s">
        <v>150</v>
      </c>
      <c r="T91" s="256" t="s">
        <v>150</v>
      </c>
      <c r="U91" s="256">
        <v>0.22400999999999999</v>
      </c>
      <c r="V91" s="257">
        <f>ROUND(E91*U91,2)</f>
        <v>6.25</v>
      </c>
      <c r="W91" s="233"/>
      <c r="X91" s="233" t="s">
        <v>151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152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44">
        <v>32</v>
      </c>
      <c r="B92" s="245" t="s">
        <v>267</v>
      </c>
      <c r="C92" s="261" t="s">
        <v>268</v>
      </c>
      <c r="D92" s="246" t="s">
        <v>149</v>
      </c>
      <c r="E92" s="247">
        <v>216.38749999999999</v>
      </c>
      <c r="F92" s="248"/>
      <c r="G92" s="249">
        <f>ROUND(E92*F92,2)</f>
        <v>0</v>
      </c>
      <c r="H92" s="248"/>
      <c r="I92" s="249">
        <f>ROUND(E92*H92,2)</f>
        <v>0</v>
      </c>
      <c r="J92" s="248"/>
      <c r="K92" s="249">
        <f>ROUND(E92*J92,2)</f>
        <v>0</v>
      </c>
      <c r="L92" s="249">
        <v>21</v>
      </c>
      <c r="M92" s="249">
        <f>G92*(1+L92/100)</f>
        <v>0</v>
      </c>
      <c r="N92" s="249">
        <v>3.2000000000000003E-4</v>
      </c>
      <c r="O92" s="249">
        <f>ROUND(E92*N92,2)</f>
        <v>7.0000000000000007E-2</v>
      </c>
      <c r="P92" s="249">
        <v>0</v>
      </c>
      <c r="Q92" s="249">
        <f>ROUND(E92*P92,2)</f>
        <v>0</v>
      </c>
      <c r="R92" s="249"/>
      <c r="S92" s="249" t="s">
        <v>150</v>
      </c>
      <c r="T92" s="249" t="s">
        <v>150</v>
      </c>
      <c r="U92" s="249">
        <v>7.0000000000000007E-2</v>
      </c>
      <c r="V92" s="250">
        <f>ROUND(E92*U92,2)</f>
        <v>15.15</v>
      </c>
      <c r="W92" s="233"/>
      <c r="X92" s="233" t="s">
        <v>151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152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">
      <c r="A93" s="230"/>
      <c r="B93" s="231"/>
      <c r="C93" s="262" t="s">
        <v>269</v>
      </c>
      <c r="D93" s="235"/>
      <c r="E93" s="236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13"/>
      <c r="Z93" s="213"/>
      <c r="AA93" s="213"/>
      <c r="AB93" s="213"/>
      <c r="AC93" s="213"/>
      <c r="AD93" s="213"/>
      <c r="AE93" s="213"/>
      <c r="AF93" s="213"/>
      <c r="AG93" s="213" t="s">
        <v>154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30"/>
      <c r="B94" s="231"/>
      <c r="C94" s="262" t="s">
        <v>270</v>
      </c>
      <c r="D94" s="235"/>
      <c r="E94" s="236">
        <v>49.747500000000002</v>
      </c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13"/>
      <c r="Z94" s="213"/>
      <c r="AA94" s="213"/>
      <c r="AB94" s="213"/>
      <c r="AC94" s="213"/>
      <c r="AD94" s="213"/>
      <c r="AE94" s="213"/>
      <c r="AF94" s="213"/>
      <c r="AG94" s="213" t="s">
        <v>154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30"/>
      <c r="B95" s="231"/>
      <c r="C95" s="262" t="s">
        <v>271</v>
      </c>
      <c r="D95" s="235"/>
      <c r="E95" s="236">
        <v>41.204999999999998</v>
      </c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13"/>
      <c r="Z95" s="213"/>
      <c r="AA95" s="213"/>
      <c r="AB95" s="213"/>
      <c r="AC95" s="213"/>
      <c r="AD95" s="213"/>
      <c r="AE95" s="213"/>
      <c r="AF95" s="213"/>
      <c r="AG95" s="213" t="s">
        <v>154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">
      <c r="A96" s="230"/>
      <c r="B96" s="231"/>
      <c r="C96" s="262" t="s">
        <v>272</v>
      </c>
      <c r="D96" s="235"/>
      <c r="E96" s="236">
        <v>16.9175</v>
      </c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13"/>
      <c r="Z96" s="213"/>
      <c r="AA96" s="213"/>
      <c r="AB96" s="213"/>
      <c r="AC96" s="213"/>
      <c r="AD96" s="213"/>
      <c r="AE96" s="213"/>
      <c r="AF96" s="213"/>
      <c r="AG96" s="213" t="s">
        <v>154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30"/>
      <c r="B97" s="231"/>
      <c r="C97" s="262" t="s">
        <v>273</v>
      </c>
      <c r="D97" s="235"/>
      <c r="E97" s="236">
        <v>18.760000000000002</v>
      </c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13"/>
      <c r="Z97" s="213"/>
      <c r="AA97" s="213"/>
      <c r="AB97" s="213"/>
      <c r="AC97" s="213"/>
      <c r="AD97" s="213"/>
      <c r="AE97" s="213"/>
      <c r="AF97" s="213"/>
      <c r="AG97" s="213" t="s">
        <v>154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30"/>
      <c r="B98" s="231"/>
      <c r="C98" s="262" t="s">
        <v>274</v>
      </c>
      <c r="D98" s="235"/>
      <c r="E98" s="236">
        <v>24.287500000000001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13"/>
      <c r="Z98" s="213"/>
      <c r="AA98" s="213"/>
      <c r="AB98" s="213"/>
      <c r="AC98" s="213"/>
      <c r="AD98" s="213"/>
      <c r="AE98" s="213"/>
      <c r="AF98" s="213"/>
      <c r="AG98" s="213" t="s">
        <v>154</v>
      </c>
      <c r="AH98" s="213">
        <v>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30"/>
      <c r="B99" s="231"/>
      <c r="C99" s="262" t="s">
        <v>275</v>
      </c>
      <c r="D99" s="235"/>
      <c r="E99" s="236">
        <v>61.305</v>
      </c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13"/>
      <c r="Z99" s="213"/>
      <c r="AA99" s="213"/>
      <c r="AB99" s="213"/>
      <c r="AC99" s="213"/>
      <c r="AD99" s="213"/>
      <c r="AE99" s="213"/>
      <c r="AF99" s="213"/>
      <c r="AG99" s="213" t="s">
        <v>154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30"/>
      <c r="B100" s="231"/>
      <c r="C100" s="262" t="s">
        <v>276</v>
      </c>
      <c r="D100" s="235"/>
      <c r="E100" s="236">
        <v>-7.2</v>
      </c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13"/>
      <c r="Z100" s="213"/>
      <c r="AA100" s="213"/>
      <c r="AB100" s="213"/>
      <c r="AC100" s="213"/>
      <c r="AD100" s="213"/>
      <c r="AE100" s="213"/>
      <c r="AF100" s="213"/>
      <c r="AG100" s="213" t="s">
        <v>154</v>
      </c>
      <c r="AH100" s="213">
        <v>0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30"/>
      <c r="B101" s="231"/>
      <c r="C101" s="262" t="s">
        <v>277</v>
      </c>
      <c r="D101" s="235"/>
      <c r="E101" s="236">
        <v>-3.2</v>
      </c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154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30"/>
      <c r="B102" s="231"/>
      <c r="C102" s="262" t="s">
        <v>278</v>
      </c>
      <c r="D102" s="235"/>
      <c r="E102" s="236">
        <v>1.8</v>
      </c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13"/>
      <c r="Z102" s="213"/>
      <c r="AA102" s="213"/>
      <c r="AB102" s="213"/>
      <c r="AC102" s="213"/>
      <c r="AD102" s="213"/>
      <c r="AE102" s="213"/>
      <c r="AF102" s="213"/>
      <c r="AG102" s="213" t="s">
        <v>154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30"/>
      <c r="B103" s="231"/>
      <c r="C103" s="262" t="s">
        <v>279</v>
      </c>
      <c r="D103" s="235"/>
      <c r="E103" s="236">
        <v>8.64</v>
      </c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13"/>
      <c r="Z103" s="213"/>
      <c r="AA103" s="213"/>
      <c r="AB103" s="213"/>
      <c r="AC103" s="213"/>
      <c r="AD103" s="213"/>
      <c r="AE103" s="213"/>
      <c r="AF103" s="213"/>
      <c r="AG103" s="213" t="s">
        <v>154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30"/>
      <c r="B104" s="231"/>
      <c r="C104" s="262" t="s">
        <v>280</v>
      </c>
      <c r="D104" s="235"/>
      <c r="E104" s="236">
        <v>4.125</v>
      </c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154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44">
        <v>33</v>
      </c>
      <c r="B105" s="245" t="s">
        <v>267</v>
      </c>
      <c r="C105" s="261" t="s">
        <v>268</v>
      </c>
      <c r="D105" s="246" t="s">
        <v>149</v>
      </c>
      <c r="E105" s="247">
        <v>27.919</v>
      </c>
      <c r="F105" s="248"/>
      <c r="G105" s="249">
        <f>ROUND(E105*F105,2)</f>
        <v>0</v>
      </c>
      <c r="H105" s="248"/>
      <c r="I105" s="249">
        <f>ROUND(E105*H105,2)</f>
        <v>0</v>
      </c>
      <c r="J105" s="248"/>
      <c r="K105" s="249">
        <f>ROUND(E105*J105,2)</f>
        <v>0</v>
      </c>
      <c r="L105" s="249">
        <v>21</v>
      </c>
      <c r="M105" s="249">
        <f>G105*(1+L105/100)</f>
        <v>0</v>
      </c>
      <c r="N105" s="249">
        <v>3.2000000000000003E-4</v>
      </c>
      <c r="O105" s="249">
        <f>ROUND(E105*N105,2)</f>
        <v>0.01</v>
      </c>
      <c r="P105" s="249">
        <v>0</v>
      </c>
      <c r="Q105" s="249">
        <f>ROUND(E105*P105,2)</f>
        <v>0</v>
      </c>
      <c r="R105" s="249"/>
      <c r="S105" s="249" t="s">
        <v>150</v>
      </c>
      <c r="T105" s="249" t="s">
        <v>150</v>
      </c>
      <c r="U105" s="249">
        <v>7.0000000000000007E-2</v>
      </c>
      <c r="V105" s="250">
        <f>ROUND(E105*U105,2)</f>
        <v>1.95</v>
      </c>
      <c r="W105" s="233"/>
      <c r="X105" s="233" t="s">
        <v>151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152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30"/>
      <c r="B106" s="231"/>
      <c r="C106" s="262" t="s">
        <v>281</v>
      </c>
      <c r="D106" s="235"/>
      <c r="E106" s="236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154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30"/>
      <c r="B107" s="231"/>
      <c r="C107" s="262" t="s">
        <v>282</v>
      </c>
      <c r="D107" s="235"/>
      <c r="E107" s="236">
        <v>17.556000000000001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13"/>
      <c r="Z107" s="213"/>
      <c r="AA107" s="213"/>
      <c r="AB107" s="213"/>
      <c r="AC107" s="213"/>
      <c r="AD107" s="213"/>
      <c r="AE107" s="213"/>
      <c r="AF107" s="213"/>
      <c r="AG107" s="213" t="s">
        <v>154</v>
      </c>
      <c r="AH107" s="213">
        <v>0</v>
      </c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30"/>
      <c r="B108" s="231"/>
      <c r="C108" s="262" t="s">
        <v>283</v>
      </c>
      <c r="D108" s="235"/>
      <c r="E108" s="236">
        <v>10.45</v>
      </c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13"/>
      <c r="Z108" s="213"/>
      <c r="AA108" s="213"/>
      <c r="AB108" s="213"/>
      <c r="AC108" s="213"/>
      <c r="AD108" s="213"/>
      <c r="AE108" s="213"/>
      <c r="AF108" s="213"/>
      <c r="AG108" s="213" t="s">
        <v>154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30"/>
      <c r="B109" s="231"/>
      <c r="C109" s="262" t="s">
        <v>284</v>
      </c>
      <c r="D109" s="235"/>
      <c r="E109" s="236">
        <v>-1.75</v>
      </c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13"/>
      <c r="Z109" s="213"/>
      <c r="AA109" s="213"/>
      <c r="AB109" s="213"/>
      <c r="AC109" s="213"/>
      <c r="AD109" s="213"/>
      <c r="AE109" s="213"/>
      <c r="AF109" s="213"/>
      <c r="AG109" s="213" t="s">
        <v>154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30"/>
      <c r="B110" s="231"/>
      <c r="C110" s="262" t="s">
        <v>206</v>
      </c>
      <c r="D110" s="235"/>
      <c r="E110" s="236">
        <v>-2.2770000000000001</v>
      </c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13"/>
      <c r="Z110" s="213"/>
      <c r="AA110" s="213"/>
      <c r="AB110" s="213"/>
      <c r="AC110" s="213"/>
      <c r="AD110" s="213"/>
      <c r="AE110" s="213"/>
      <c r="AF110" s="213"/>
      <c r="AG110" s="213" t="s">
        <v>154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">
      <c r="A111" s="230"/>
      <c r="B111" s="231"/>
      <c r="C111" s="262" t="s">
        <v>204</v>
      </c>
      <c r="D111" s="235"/>
      <c r="E111" s="236">
        <v>-0.35</v>
      </c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13"/>
      <c r="Z111" s="213"/>
      <c r="AA111" s="213"/>
      <c r="AB111" s="213"/>
      <c r="AC111" s="213"/>
      <c r="AD111" s="213"/>
      <c r="AE111" s="213"/>
      <c r="AF111" s="213"/>
      <c r="AG111" s="213" t="s">
        <v>154</v>
      </c>
      <c r="AH111" s="213">
        <v>0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30"/>
      <c r="B112" s="231"/>
      <c r="C112" s="262" t="s">
        <v>285</v>
      </c>
      <c r="D112" s="235"/>
      <c r="E112" s="236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154</v>
      </c>
      <c r="AH112" s="213">
        <v>0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">
      <c r="A113" s="230"/>
      <c r="B113" s="231"/>
      <c r="C113" s="262" t="s">
        <v>286</v>
      </c>
      <c r="D113" s="235"/>
      <c r="E113" s="236">
        <v>1.6875</v>
      </c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154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">
      <c r="A114" s="230"/>
      <c r="B114" s="231"/>
      <c r="C114" s="262" t="s">
        <v>287</v>
      </c>
      <c r="D114" s="235"/>
      <c r="E114" s="236">
        <v>1.9650000000000001</v>
      </c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13"/>
      <c r="Z114" s="213"/>
      <c r="AA114" s="213"/>
      <c r="AB114" s="213"/>
      <c r="AC114" s="213"/>
      <c r="AD114" s="213"/>
      <c r="AE114" s="213"/>
      <c r="AF114" s="213"/>
      <c r="AG114" s="213" t="s">
        <v>154</v>
      </c>
      <c r="AH114" s="213">
        <v>0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">
      <c r="A115" s="230"/>
      <c r="B115" s="231"/>
      <c r="C115" s="262" t="s">
        <v>288</v>
      </c>
      <c r="D115" s="235"/>
      <c r="E115" s="236">
        <v>0.63749999999999996</v>
      </c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13"/>
      <c r="Z115" s="213"/>
      <c r="AA115" s="213"/>
      <c r="AB115" s="213"/>
      <c r="AC115" s="213"/>
      <c r="AD115" s="213"/>
      <c r="AE115" s="213"/>
      <c r="AF115" s="213"/>
      <c r="AG115" s="213" t="s">
        <v>154</v>
      </c>
      <c r="AH115" s="213">
        <v>0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x14ac:dyDescent="0.2">
      <c r="A116" s="238" t="s">
        <v>145</v>
      </c>
      <c r="B116" s="239" t="s">
        <v>75</v>
      </c>
      <c r="C116" s="260" t="s">
        <v>76</v>
      </c>
      <c r="D116" s="240"/>
      <c r="E116" s="241"/>
      <c r="F116" s="242"/>
      <c r="G116" s="242">
        <f>SUMIF(AG117:AG118,"&lt;&gt;NOR",G117:G118)</f>
        <v>0</v>
      </c>
      <c r="H116" s="242"/>
      <c r="I116" s="242">
        <f>SUM(I117:I118)</f>
        <v>0</v>
      </c>
      <c r="J116" s="242"/>
      <c r="K116" s="242">
        <f>SUM(K117:K118)</f>
        <v>0</v>
      </c>
      <c r="L116" s="242"/>
      <c r="M116" s="242">
        <f>SUM(M117:M118)</f>
        <v>0</v>
      </c>
      <c r="N116" s="242"/>
      <c r="O116" s="242">
        <f>SUM(O117:O118)</f>
        <v>2.2000000000000002</v>
      </c>
      <c r="P116" s="242"/>
      <c r="Q116" s="242">
        <f>SUM(Q117:Q118)</f>
        <v>0</v>
      </c>
      <c r="R116" s="242"/>
      <c r="S116" s="242"/>
      <c r="T116" s="242"/>
      <c r="U116" s="242"/>
      <c r="V116" s="243">
        <f>SUM(V117:V118)</f>
        <v>146.93</v>
      </c>
      <c r="W116" s="237"/>
      <c r="X116" s="237"/>
      <c r="AG116" t="s">
        <v>146</v>
      </c>
    </row>
    <row r="117" spans="1:60" outlineLevel="1" x14ac:dyDescent="0.2">
      <c r="A117" s="251">
        <v>34</v>
      </c>
      <c r="B117" s="252" t="s">
        <v>289</v>
      </c>
      <c r="C117" s="263" t="s">
        <v>290</v>
      </c>
      <c r="D117" s="253" t="s">
        <v>149</v>
      </c>
      <c r="E117" s="254">
        <v>216.38749999999999</v>
      </c>
      <c r="F117" s="255"/>
      <c r="G117" s="256">
        <f>ROUND(E117*F117,2)</f>
        <v>0</v>
      </c>
      <c r="H117" s="255"/>
      <c r="I117" s="256">
        <f>ROUND(E117*H117,2)</f>
        <v>0</v>
      </c>
      <c r="J117" s="255"/>
      <c r="K117" s="256">
        <f>ROUND(E117*J117,2)</f>
        <v>0</v>
      </c>
      <c r="L117" s="256">
        <v>21</v>
      </c>
      <c r="M117" s="256">
        <f>G117*(1+L117/100)</f>
        <v>0</v>
      </c>
      <c r="N117" s="256">
        <v>6.5799999999999999E-3</v>
      </c>
      <c r="O117" s="256">
        <f>ROUND(E117*N117,2)</f>
        <v>1.42</v>
      </c>
      <c r="P117" s="256">
        <v>0</v>
      </c>
      <c r="Q117" s="256">
        <f>ROUND(E117*P117,2)</f>
        <v>0</v>
      </c>
      <c r="R117" s="256"/>
      <c r="S117" s="256" t="s">
        <v>150</v>
      </c>
      <c r="T117" s="256" t="s">
        <v>150</v>
      </c>
      <c r="U117" s="256">
        <v>0.31900000000000001</v>
      </c>
      <c r="V117" s="257">
        <f>ROUND(E117*U117,2)</f>
        <v>69.03</v>
      </c>
      <c r="W117" s="233"/>
      <c r="X117" s="233" t="s">
        <v>151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152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ht="22.5" outlineLevel="1" x14ac:dyDescent="0.2">
      <c r="A118" s="251">
        <v>35</v>
      </c>
      <c r="B118" s="252" t="s">
        <v>291</v>
      </c>
      <c r="C118" s="263" t="s">
        <v>292</v>
      </c>
      <c r="D118" s="253" t="s">
        <v>149</v>
      </c>
      <c r="E118" s="254">
        <v>216.38749999999999</v>
      </c>
      <c r="F118" s="255"/>
      <c r="G118" s="256">
        <f>ROUND(E118*F118,2)</f>
        <v>0</v>
      </c>
      <c r="H118" s="255"/>
      <c r="I118" s="256">
        <f>ROUND(E118*H118,2)</f>
        <v>0</v>
      </c>
      <c r="J118" s="255"/>
      <c r="K118" s="256">
        <f>ROUND(E118*J118,2)</f>
        <v>0</v>
      </c>
      <c r="L118" s="256">
        <v>21</v>
      </c>
      <c r="M118" s="256">
        <f>G118*(1+L118/100)</f>
        <v>0</v>
      </c>
      <c r="N118" s="256">
        <v>3.6099999999999999E-3</v>
      </c>
      <c r="O118" s="256">
        <f>ROUND(E118*N118,2)</f>
        <v>0.78</v>
      </c>
      <c r="P118" s="256">
        <v>0</v>
      </c>
      <c r="Q118" s="256">
        <f>ROUND(E118*P118,2)</f>
        <v>0</v>
      </c>
      <c r="R118" s="256"/>
      <c r="S118" s="256" t="s">
        <v>150</v>
      </c>
      <c r="T118" s="256" t="s">
        <v>201</v>
      </c>
      <c r="U118" s="256">
        <v>0.36</v>
      </c>
      <c r="V118" s="257">
        <f>ROUND(E118*U118,2)</f>
        <v>77.900000000000006</v>
      </c>
      <c r="W118" s="233"/>
      <c r="X118" s="233" t="s">
        <v>151</v>
      </c>
      <c r="Y118" s="213"/>
      <c r="Z118" s="213"/>
      <c r="AA118" s="213"/>
      <c r="AB118" s="213"/>
      <c r="AC118" s="213"/>
      <c r="AD118" s="213"/>
      <c r="AE118" s="213"/>
      <c r="AF118" s="213"/>
      <c r="AG118" s="213" t="s">
        <v>152</v>
      </c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x14ac:dyDescent="0.2">
      <c r="A119" s="238" t="s">
        <v>145</v>
      </c>
      <c r="B119" s="239" t="s">
        <v>77</v>
      </c>
      <c r="C119" s="260" t="s">
        <v>78</v>
      </c>
      <c r="D119" s="240"/>
      <c r="E119" s="241"/>
      <c r="F119" s="242"/>
      <c r="G119" s="242">
        <f>SUMIF(AG120:AG128,"&lt;&gt;NOR",G120:G128)</f>
        <v>0</v>
      </c>
      <c r="H119" s="242"/>
      <c r="I119" s="242">
        <f>SUM(I120:I128)</f>
        <v>0</v>
      </c>
      <c r="J119" s="242"/>
      <c r="K119" s="242">
        <f>SUM(K120:K128)</f>
        <v>0</v>
      </c>
      <c r="L119" s="242"/>
      <c r="M119" s="242">
        <f>SUM(M120:M128)</f>
        <v>0</v>
      </c>
      <c r="N119" s="242"/>
      <c r="O119" s="242">
        <f>SUM(O120:O128)</f>
        <v>0.15</v>
      </c>
      <c r="P119" s="242"/>
      <c r="Q119" s="242">
        <f>SUM(Q120:Q128)</f>
        <v>0</v>
      </c>
      <c r="R119" s="242"/>
      <c r="S119" s="242"/>
      <c r="T119" s="242"/>
      <c r="U119" s="242"/>
      <c r="V119" s="243">
        <f>SUM(V120:V128)</f>
        <v>2.6100000000000003</v>
      </c>
      <c r="W119" s="237"/>
      <c r="X119" s="237"/>
      <c r="AG119" t="s">
        <v>146</v>
      </c>
    </row>
    <row r="120" spans="1:60" outlineLevel="1" x14ac:dyDescent="0.2">
      <c r="A120" s="244">
        <v>36</v>
      </c>
      <c r="B120" s="245" t="s">
        <v>293</v>
      </c>
      <c r="C120" s="261" t="s">
        <v>294</v>
      </c>
      <c r="D120" s="246" t="s">
        <v>149</v>
      </c>
      <c r="E120" s="247">
        <v>3.04</v>
      </c>
      <c r="F120" s="248"/>
      <c r="G120" s="249">
        <f>ROUND(E120*F120,2)</f>
        <v>0</v>
      </c>
      <c r="H120" s="248"/>
      <c r="I120" s="249">
        <f>ROUND(E120*H120,2)</f>
        <v>0</v>
      </c>
      <c r="J120" s="248"/>
      <c r="K120" s="249">
        <f>ROUND(E120*J120,2)</f>
        <v>0</v>
      </c>
      <c r="L120" s="249">
        <v>21</v>
      </c>
      <c r="M120" s="249">
        <f>G120*(1+L120/100)</f>
        <v>0</v>
      </c>
      <c r="N120" s="249">
        <v>6.1799999999999997E-3</v>
      </c>
      <c r="O120" s="249">
        <f>ROUND(E120*N120,2)</f>
        <v>0.02</v>
      </c>
      <c r="P120" s="249">
        <v>0</v>
      </c>
      <c r="Q120" s="249">
        <f>ROUND(E120*P120,2)</f>
        <v>0</v>
      </c>
      <c r="R120" s="249"/>
      <c r="S120" s="249" t="s">
        <v>150</v>
      </c>
      <c r="T120" s="249" t="s">
        <v>150</v>
      </c>
      <c r="U120" s="249">
        <v>0.5</v>
      </c>
      <c r="V120" s="250">
        <f>ROUND(E120*U120,2)</f>
        <v>1.52</v>
      </c>
      <c r="W120" s="233"/>
      <c r="X120" s="233" t="s">
        <v>151</v>
      </c>
      <c r="Y120" s="213"/>
      <c r="Z120" s="213"/>
      <c r="AA120" s="213"/>
      <c r="AB120" s="213"/>
      <c r="AC120" s="213"/>
      <c r="AD120" s="213"/>
      <c r="AE120" s="213"/>
      <c r="AF120" s="213"/>
      <c r="AG120" s="213" t="s">
        <v>152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30"/>
      <c r="B121" s="231"/>
      <c r="C121" s="262" t="s">
        <v>295</v>
      </c>
      <c r="D121" s="235"/>
      <c r="E121" s="236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154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30"/>
      <c r="B122" s="231"/>
      <c r="C122" s="262" t="s">
        <v>296</v>
      </c>
      <c r="D122" s="235"/>
      <c r="E122" s="236">
        <v>3.04</v>
      </c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13"/>
      <c r="Z122" s="213"/>
      <c r="AA122" s="213"/>
      <c r="AB122" s="213"/>
      <c r="AC122" s="213"/>
      <c r="AD122" s="213"/>
      <c r="AE122" s="213"/>
      <c r="AF122" s="213"/>
      <c r="AG122" s="213" t="s">
        <v>154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">
      <c r="A123" s="244">
        <v>37</v>
      </c>
      <c r="B123" s="245" t="s">
        <v>297</v>
      </c>
      <c r="C123" s="261" t="s">
        <v>298</v>
      </c>
      <c r="D123" s="246" t="s">
        <v>149</v>
      </c>
      <c r="E123" s="247">
        <v>4.6360000000000001</v>
      </c>
      <c r="F123" s="248"/>
      <c r="G123" s="249">
        <f>ROUND(E123*F123,2)</f>
        <v>0</v>
      </c>
      <c r="H123" s="248"/>
      <c r="I123" s="249">
        <f>ROUND(E123*H123,2)</f>
        <v>0</v>
      </c>
      <c r="J123" s="248"/>
      <c r="K123" s="249">
        <f>ROUND(E123*J123,2)</f>
        <v>0</v>
      </c>
      <c r="L123" s="249">
        <v>21</v>
      </c>
      <c r="M123" s="249">
        <f>G123*(1+L123/100)</f>
        <v>0</v>
      </c>
      <c r="N123" s="249">
        <v>9.3000000000000005E-4</v>
      </c>
      <c r="O123" s="249">
        <f>ROUND(E123*N123,2)</f>
        <v>0</v>
      </c>
      <c r="P123" s="249">
        <v>0</v>
      </c>
      <c r="Q123" s="249">
        <f>ROUND(E123*P123,2)</f>
        <v>0</v>
      </c>
      <c r="R123" s="249"/>
      <c r="S123" s="249" t="s">
        <v>150</v>
      </c>
      <c r="T123" s="249" t="s">
        <v>150</v>
      </c>
      <c r="U123" s="249">
        <v>0.23499999999999999</v>
      </c>
      <c r="V123" s="250">
        <f>ROUND(E123*U123,2)</f>
        <v>1.0900000000000001</v>
      </c>
      <c r="W123" s="233"/>
      <c r="X123" s="233" t="s">
        <v>151</v>
      </c>
      <c r="Y123" s="213"/>
      <c r="Z123" s="213"/>
      <c r="AA123" s="213"/>
      <c r="AB123" s="213"/>
      <c r="AC123" s="213"/>
      <c r="AD123" s="213"/>
      <c r="AE123" s="213"/>
      <c r="AF123" s="213"/>
      <c r="AG123" s="213" t="s">
        <v>152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">
      <c r="A124" s="230"/>
      <c r="B124" s="231"/>
      <c r="C124" s="262" t="s">
        <v>299</v>
      </c>
      <c r="D124" s="235"/>
      <c r="E124" s="236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13"/>
      <c r="Z124" s="213"/>
      <c r="AA124" s="213"/>
      <c r="AB124" s="213"/>
      <c r="AC124" s="213"/>
      <c r="AD124" s="213"/>
      <c r="AE124" s="213"/>
      <c r="AF124" s="213"/>
      <c r="AG124" s="213" t="s">
        <v>154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">
      <c r="A125" s="230"/>
      <c r="B125" s="231"/>
      <c r="C125" s="262" t="s">
        <v>300</v>
      </c>
      <c r="D125" s="235"/>
      <c r="E125" s="236">
        <v>0.56999999999999995</v>
      </c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13"/>
      <c r="Z125" s="213"/>
      <c r="AA125" s="213"/>
      <c r="AB125" s="213"/>
      <c r="AC125" s="213"/>
      <c r="AD125" s="213"/>
      <c r="AE125" s="213"/>
      <c r="AF125" s="213"/>
      <c r="AG125" s="213" t="s">
        <v>154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">
      <c r="A126" s="230"/>
      <c r="B126" s="231"/>
      <c r="C126" s="262" t="s">
        <v>301</v>
      </c>
      <c r="D126" s="235"/>
      <c r="E126" s="236">
        <v>1.52</v>
      </c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13"/>
      <c r="Z126" s="213"/>
      <c r="AA126" s="213"/>
      <c r="AB126" s="213"/>
      <c r="AC126" s="213"/>
      <c r="AD126" s="213"/>
      <c r="AE126" s="213"/>
      <c r="AF126" s="213"/>
      <c r="AG126" s="213" t="s">
        <v>154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">
      <c r="A127" s="230"/>
      <c r="B127" s="231"/>
      <c r="C127" s="262" t="s">
        <v>302</v>
      </c>
      <c r="D127" s="235"/>
      <c r="E127" s="236">
        <v>2.5459999999999998</v>
      </c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13"/>
      <c r="Z127" s="213"/>
      <c r="AA127" s="213"/>
      <c r="AB127" s="213"/>
      <c r="AC127" s="213"/>
      <c r="AD127" s="213"/>
      <c r="AE127" s="213"/>
      <c r="AF127" s="213"/>
      <c r="AG127" s="213" t="s">
        <v>154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51">
        <v>38</v>
      </c>
      <c r="B128" s="252" t="s">
        <v>303</v>
      </c>
      <c r="C128" s="263" t="s">
        <v>304</v>
      </c>
      <c r="D128" s="253" t="s">
        <v>190</v>
      </c>
      <c r="E128" s="254">
        <v>1</v>
      </c>
      <c r="F128" s="255"/>
      <c r="G128" s="256">
        <f>ROUND(E128*F128,2)</f>
        <v>0</v>
      </c>
      <c r="H128" s="255"/>
      <c r="I128" s="256">
        <f>ROUND(E128*H128,2)</f>
        <v>0</v>
      </c>
      <c r="J128" s="255"/>
      <c r="K128" s="256">
        <f>ROUND(E128*J128,2)</f>
        <v>0</v>
      </c>
      <c r="L128" s="256">
        <v>21</v>
      </c>
      <c r="M128" s="256">
        <f>G128*(1+L128/100)</f>
        <v>0</v>
      </c>
      <c r="N128" s="256">
        <v>0.125</v>
      </c>
      <c r="O128" s="256">
        <f>ROUND(E128*N128,2)</f>
        <v>0.13</v>
      </c>
      <c r="P128" s="256">
        <v>0</v>
      </c>
      <c r="Q128" s="256">
        <f>ROUND(E128*P128,2)</f>
        <v>0</v>
      </c>
      <c r="R128" s="256"/>
      <c r="S128" s="256" t="s">
        <v>305</v>
      </c>
      <c r="T128" s="256" t="s">
        <v>306</v>
      </c>
      <c r="U128" s="256">
        <v>0</v>
      </c>
      <c r="V128" s="257">
        <f>ROUND(E128*U128,2)</f>
        <v>0</v>
      </c>
      <c r="W128" s="233"/>
      <c r="X128" s="233" t="s">
        <v>151</v>
      </c>
      <c r="Y128" s="213"/>
      <c r="Z128" s="213"/>
      <c r="AA128" s="213"/>
      <c r="AB128" s="213"/>
      <c r="AC128" s="213"/>
      <c r="AD128" s="213"/>
      <c r="AE128" s="213"/>
      <c r="AF128" s="213"/>
      <c r="AG128" s="213" t="s">
        <v>152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x14ac:dyDescent="0.2">
      <c r="A129" s="238" t="s">
        <v>145</v>
      </c>
      <c r="B129" s="239" t="s">
        <v>79</v>
      </c>
      <c r="C129" s="260" t="s">
        <v>80</v>
      </c>
      <c r="D129" s="240"/>
      <c r="E129" s="241"/>
      <c r="F129" s="242"/>
      <c r="G129" s="242">
        <f>SUMIF(AG130:AG145,"&lt;&gt;NOR",G130:G145)</f>
        <v>0</v>
      </c>
      <c r="H129" s="242"/>
      <c r="I129" s="242">
        <f>SUM(I130:I145)</f>
        <v>0</v>
      </c>
      <c r="J129" s="242"/>
      <c r="K129" s="242">
        <f>SUM(K130:K145)</f>
        <v>0</v>
      </c>
      <c r="L129" s="242"/>
      <c r="M129" s="242">
        <f>SUM(M130:M145)</f>
        <v>0</v>
      </c>
      <c r="N129" s="242"/>
      <c r="O129" s="242">
        <f>SUM(O130:O145)</f>
        <v>12.969999999999999</v>
      </c>
      <c r="P129" s="242"/>
      <c r="Q129" s="242">
        <f>SUM(Q130:Q145)</f>
        <v>0</v>
      </c>
      <c r="R129" s="242"/>
      <c r="S129" s="242"/>
      <c r="T129" s="242"/>
      <c r="U129" s="242"/>
      <c r="V129" s="243">
        <f>SUM(V130:V145)</f>
        <v>17.87</v>
      </c>
      <c r="W129" s="237"/>
      <c r="X129" s="237"/>
      <c r="AG129" t="s">
        <v>146</v>
      </c>
    </row>
    <row r="130" spans="1:60" outlineLevel="1" x14ac:dyDescent="0.2">
      <c r="A130" s="244">
        <v>39</v>
      </c>
      <c r="B130" s="245" t="s">
        <v>307</v>
      </c>
      <c r="C130" s="261" t="s">
        <v>308</v>
      </c>
      <c r="D130" s="246" t="s">
        <v>157</v>
      </c>
      <c r="E130" s="247">
        <v>1.2882</v>
      </c>
      <c r="F130" s="248"/>
      <c r="G130" s="249">
        <f>ROUND(E130*F130,2)</f>
        <v>0</v>
      </c>
      <c r="H130" s="248"/>
      <c r="I130" s="249">
        <f>ROUND(E130*H130,2)</f>
        <v>0</v>
      </c>
      <c r="J130" s="248"/>
      <c r="K130" s="249">
        <f>ROUND(E130*J130,2)</f>
        <v>0</v>
      </c>
      <c r="L130" s="249">
        <v>21</v>
      </c>
      <c r="M130" s="249">
        <f>G130*(1+L130/100)</f>
        <v>0</v>
      </c>
      <c r="N130" s="249">
        <v>2.5249999999999999</v>
      </c>
      <c r="O130" s="249">
        <f>ROUND(E130*N130,2)</f>
        <v>3.25</v>
      </c>
      <c r="P130" s="249">
        <v>0</v>
      </c>
      <c r="Q130" s="249">
        <f>ROUND(E130*P130,2)</f>
        <v>0</v>
      </c>
      <c r="R130" s="249"/>
      <c r="S130" s="249" t="s">
        <v>150</v>
      </c>
      <c r="T130" s="249" t="s">
        <v>150</v>
      </c>
      <c r="U130" s="249">
        <v>3.2130000000000001</v>
      </c>
      <c r="V130" s="250">
        <f>ROUND(E130*U130,2)</f>
        <v>4.1399999999999997</v>
      </c>
      <c r="W130" s="233"/>
      <c r="X130" s="233" t="s">
        <v>151</v>
      </c>
      <c r="Y130" s="213"/>
      <c r="Z130" s="213"/>
      <c r="AA130" s="213"/>
      <c r="AB130" s="213"/>
      <c r="AC130" s="213"/>
      <c r="AD130" s="213"/>
      <c r="AE130" s="213"/>
      <c r="AF130" s="213"/>
      <c r="AG130" s="213" t="s">
        <v>152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30"/>
      <c r="B131" s="231"/>
      <c r="C131" s="262" t="s">
        <v>309</v>
      </c>
      <c r="D131" s="235"/>
      <c r="E131" s="236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13"/>
      <c r="Z131" s="213"/>
      <c r="AA131" s="213"/>
      <c r="AB131" s="213"/>
      <c r="AC131" s="213"/>
      <c r="AD131" s="213"/>
      <c r="AE131" s="213"/>
      <c r="AF131" s="213"/>
      <c r="AG131" s="213" t="s">
        <v>154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30"/>
      <c r="B132" s="231"/>
      <c r="C132" s="262" t="s">
        <v>310</v>
      </c>
      <c r="D132" s="235"/>
      <c r="E132" s="236">
        <v>1.2882</v>
      </c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13"/>
      <c r="Z132" s="213"/>
      <c r="AA132" s="213"/>
      <c r="AB132" s="213"/>
      <c r="AC132" s="213"/>
      <c r="AD132" s="213"/>
      <c r="AE132" s="213"/>
      <c r="AF132" s="213"/>
      <c r="AG132" s="213" t="s">
        <v>154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">
      <c r="A133" s="244">
        <v>40</v>
      </c>
      <c r="B133" s="245" t="s">
        <v>311</v>
      </c>
      <c r="C133" s="261" t="s">
        <v>312</v>
      </c>
      <c r="D133" s="246" t="s">
        <v>157</v>
      </c>
      <c r="E133" s="247">
        <v>2.1469999999999998</v>
      </c>
      <c r="F133" s="248"/>
      <c r="G133" s="249">
        <f>ROUND(E133*F133,2)</f>
        <v>0</v>
      </c>
      <c r="H133" s="248"/>
      <c r="I133" s="249">
        <f>ROUND(E133*H133,2)</f>
        <v>0</v>
      </c>
      <c r="J133" s="248"/>
      <c r="K133" s="249">
        <f>ROUND(E133*J133,2)</f>
        <v>0</v>
      </c>
      <c r="L133" s="249">
        <v>21</v>
      </c>
      <c r="M133" s="249">
        <f>G133*(1+L133/100)</f>
        <v>0</v>
      </c>
      <c r="N133" s="249">
        <v>2.5249999999999999</v>
      </c>
      <c r="O133" s="249">
        <f>ROUND(E133*N133,2)</f>
        <v>5.42</v>
      </c>
      <c r="P133" s="249">
        <v>0</v>
      </c>
      <c r="Q133" s="249">
        <f>ROUND(E133*P133,2)</f>
        <v>0</v>
      </c>
      <c r="R133" s="249"/>
      <c r="S133" s="249" t="s">
        <v>150</v>
      </c>
      <c r="T133" s="249" t="s">
        <v>150</v>
      </c>
      <c r="U133" s="249">
        <v>2.58</v>
      </c>
      <c r="V133" s="250">
        <f>ROUND(E133*U133,2)</f>
        <v>5.54</v>
      </c>
      <c r="W133" s="233"/>
      <c r="X133" s="233" t="s">
        <v>151</v>
      </c>
      <c r="Y133" s="213"/>
      <c r="Z133" s="213"/>
      <c r="AA133" s="213"/>
      <c r="AB133" s="213"/>
      <c r="AC133" s="213"/>
      <c r="AD133" s="213"/>
      <c r="AE133" s="213"/>
      <c r="AF133" s="213"/>
      <c r="AG133" s="213" t="s">
        <v>152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">
      <c r="A134" s="230"/>
      <c r="B134" s="231"/>
      <c r="C134" s="262" t="s">
        <v>313</v>
      </c>
      <c r="D134" s="235"/>
      <c r="E134" s="236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13"/>
      <c r="Z134" s="213"/>
      <c r="AA134" s="213"/>
      <c r="AB134" s="213"/>
      <c r="AC134" s="213"/>
      <c r="AD134" s="213"/>
      <c r="AE134" s="213"/>
      <c r="AF134" s="213"/>
      <c r="AG134" s="213" t="s">
        <v>154</v>
      </c>
      <c r="AH134" s="213">
        <v>0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30"/>
      <c r="B135" s="231"/>
      <c r="C135" s="262" t="s">
        <v>314</v>
      </c>
      <c r="D135" s="235"/>
      <c r="E135" s="236">
        <v>2.1469999999999998</v>
      </c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13"/>
      <c r="Z135" s="213"/>
      <c r="AA135" s="213"/>
      <c r="AB135" s="213"/>
      <c r="AC135" s="213"/>
      <c r="AD135" s="213"/>
      <c r="AE135" s="213"/>
      <c r="AF135" s="213"/>
      <c r="AG135" s="213" t="s">
        <v>154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51">
        <v>41</v>
      </c>
      <c r="B136" s="252" t="s">
        <v>315</v>
      </c>
      <c r="C136" s="263" t="s">
        <v>316</v>
      </c>
      <c r="D136" s="253" t="s">
        <v>157</v>
      </c>
      <c r="E136" s="254">
        <v>1.2882</v>
      </c>
      <c r="F136" s="255"/>
      <c r="G136" s="256">
        <f>ROUND(E136*F136,2)</f>
        <v>0</v>
      </c>
      <c r="H136" s="255"/>
      <c r="I136" s="256">
        <f>ROUND(E136*H136,2)</f>
        <v>0</v>
      </c>
      <c r="J136" s="255"/>
      <c r="K136" s="256">
        <f>ROUND(E136*J136,2)</f>
        <v>0</v>
      </c>
      <c r="L136" s="256">
        <v>21</v>
      </c>
      <c r="M136" s="256">
        <f>G136*(1+L136/100)</f>
        <v>0</v>
      </c>
      <c r="N136" s="256">
        <v>0</v>
      </c>
      <c r="O136" s="256">
        <f>ROUND(E136*N136,2)</f>
        <v>0</v>
      </c>
      <c r="P136" s="256">
        <v>0</v>
      </c>
      <c r="Q136" s="256">
        <f>ROUND(E136*P136,2)</f>
        <v>0</v>
      </c>
      <c r="R136" s="256"/>
      <c r="S136" s="256" t="s">
        <v>150</v>
      </c>
      <c r="T136" s="256" t="s">
        <v>150</v>
      </c>
      <c r="U136" s="256">
        <v>0.82</v>
      </c>
      <c r="V136" s="257">
        <f>ROUND(E136*U136,2)</f>
        <v>1.06</v>
      </c>
      <c r="W136" s="233"/>
      <c r="X136" s="233" t="s">
        <v>151</v>
      </c>
      <c r="Y136" s="213"/>
      <c r="Z136" s="213"/>
      <c r="AA136" s="213"/>
      <c r="AB136" s="213"/>
      <c r="AC136" s="213"/>
      <c r="AD136" s="213"/>
      <c r="AE136" s="213"/>
      <c r="AF136" s="213"/>
      <c r="AG136" s="213" t="s">
        <v>152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51">
        <v>42</v>
      </c>
      <c r="B137" s="252" t="s">
        <v>317</v>
      </c>
      <c r="C137" s="263" t="s">
        <v>318</v>
      </c>
      <c r="D137" s="253" t="s">
        <v>157</v>
      </c>
      <c r="E137" s="254">
        <v>2.1469999999999998</v>
      </c>
      <c r="F137" s="255"/>
      <c r="G137" s="256">
        <f>ROUND(E137*F137,2)</f>
        <v>0</v>
      </c>
      <c r="H137" s="255"/>
      <c r="I137" s="256">
        <f>ROUND(E137*H137,2)</f>
        <v>0</v>
      </c>
      <c r="J137" s="255"/>
      <c r="K137" s="256">
        <f>ROUND(E137*J137,2)</f>
        <v>0</v>
      </c>
      <c r="L137" s="256">
        <v>21</v>
      </c>
      <c r="M137" s="256">
        <f>G137*(1+L137/100)</f>
        <v>0</v>
      </c>
      <c r="N137" s="256">
        <v>0</v>
      </c>
      <c r="O137" s="256">
        <f>ROUND(E137*N137,2)</f>
        <v>0</v>
      </c>
      <c r="P137" s="256">
        <v>0</v>
      </c>
      <c r="Q137" s="256">
        <f>ROUND(E137*P137,2)</f>
        <v>0</v>
      </c>
      <c r="R137" s="256"/>
      <c r="S137" s="256" t="s">
        <v>150</v>
      </c>
      <c r="T137" s="256" t="s">
        <v>150</v>
      </c>
      <c r="U137" s="256">
        <v>0.41</v>
      </c>
      <c r="V137" s="257">
        <f>ROUND(E137*U137,2)</f>
        <v>0.88</v>
      </c>
      <c r="W137" s="233"/>
      <c r="X137" s="233" t="s">
        <v>151</v>
      </c>
      <c r="Y137" s="213"/>
      <c r="Z137" s="213"/>
      <c r="AA137" s="213"/>
      <c r="AB137" s="213"/>
      <c r="AC137" s="213"/>
      <c r="AD137" s="213"/>
      <c r="AE137" s="213"/>
      <c r="AF137" s="213"/>
      <c r="AG137" s="213" t="s">
        <v>152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ht="22.5" outlineLevel="1" x14ac:dyDescent="0.2">
      <c r="A138" s="244">
        <v>43</v>
      </c>
      <c r="B138" s="245" t="s">
        <v>319</v>
      </c>
      <c r="C138" s="261" t="s">
        <v>320</v>
      </c>
      <c r="D138" s="246" t="s">
        <v>193</v>
      </c>
      <c r="E138" s="247">
        <v>0.10864</v>
      </c>
      <c r="F138" s="248"/>
      <c r="G138" s="249">
        <f>ROUND(E138*F138,2)</f>
        <v>0</v>
      </c>
      <c r="H138" s="248"/>
      <c r="I138" s="249">
        <f>ROUND(E138*H138,2)</f>
        <v>0</v>
      </c>
      <c r="J138" s="248"/>
      <c r="K138" s="249">
        <f>ROUND(E138*J138,2)</f>
        <v>0</v>
      </c>
      <c r="L138" s="249">
        <v>21</v>
      </c>
      <c r="M138" s="249">
        <f>G138*(1+L138/100)</f>
        <v>0</v>
      </c>
      <c r="N138" s="249">
        <v>1.0662499999999999</v>
      </c>
      <c r="O138" s="249">
        <f>ROUND(E138*N138,2)</f>
        <v>0.12</v>
      </c>
      <c r="P138" s="249">
        <v>0</v>
      </c>
      <c r="Q138" s="249">
        <f>ROUND(E138*P138,2)</f>
        <v>0</v>
      </c>
      <c r="R138" s="249"/>
      <c r="S138" s="249" t="s">
        <v>150</v>
      </c>
      <c r="T138" s="249" t="s">
        <v>150</v>
      </c>
      <c r="U138" s="249">
        <v>15.231</v>
      </c>
      <c r="V138" s="250">
        <f>ROUND(E138*U138,2)</f>
        <v>1.65</v>
      </c>
      <c r="W138" s="233"/>
      <c r="X138" s="233" t="s">
        <v>151</v>
      </c>
      <c r="Y138" s="213"/>
      <c r="Z138" s="213"/>
      <c r="AA138" s="213"/>
      <c r="AB138" s="213"/>
      <c r="AC138" s="213"/>
      <c r="AD138" s="213"/>
      <c r="AE138" s="213"/>
      <c r="AF138" s="213"/>
      <c r="AG138" s="213" t="s">
        <v>152</v>
      </c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">
      <c r="A139" s="230"/>
      <c r="B139" s="231"/>
      <c r="C139" s="262" t="s">
        <v>321</v>
      </c>
      <c r="D139" s="235"/>
      <c r="E139" s="236">
        <v>0.10864</v>
      </c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13"/>
      <c r="Z139" s="213"/>
      <c r="AA139" s="213"/>
      <c r="AB139" s="213"/>
      <c r="AC139" s="213"/>
      <c r="AD139" s="213"/>
      <c r="AE139" s="213"/>
      <c r="AF139" s="213"/>
      <c r="AG139" s="213" t="s">
        <v>154</v>
      </c>
      <c r="AH139" s="213">
        <v>0</v>
      </c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">
      <c r="A140" s="244">
        <v>44</v>
      </c>
      <c r="B140" s="245" t="s">
        <v>322</v>
      </c>
      <c r="C140" s="261" t="s">
        <v>323</v>
      </c>
      <c r="D140" s="246" t="s">
        <v>157</v>
      </c>
      <c r="E140" s="247">
        <v>2.1469999999999998</v>
      </c>
      <c r="F140" s="248"/>
      <c r="G140" s="249">
        <f>ROUND(E140*F140,2)</f>
        <v>0</v>
      </c>
      <c r="H140" s="248"/>
      <c r="I140" s="249">
        <f>ROUND(E140*H140,2)</f>
        <v>0</v>
      </c>
      <c r="J140" s="248"/>
      <c r="K140" s="249">
        <f>ROUND(E140*J140,2)</f>
        <v>0</v>
      </c>
      <c r="L140" s="249">
        <v>21</v>
      </c>
      <c r="M140" s="249">
        <f>G140*(1+L140/100)</f>
        <v>0</v>
      </c>
      <c r="N140" s="249">
        <v>1.837</v>
      </c>
      <c r="O140" s="249">
        <f>ROUND(E140*N140,2)</f>
        <v>3.94</v>
      </c>
      <c r="P140" s="249">
        <v>0</v>
      </c>
      <c r="Q140" s="249">
        <f>ROUND(E140*P140,2)</f>
        <v>0</v>
      </c>
      <c r="R140" s="249"/>
      <c r="S140" s="249" t="s">
        <v>150</v>
      </c>
      <c r="T140" s="249" t="s">
        <v>150</v>
      </c>
      <c r="U140" s="249">
        <v>1.8360000000000001</v>
      </c>
      <c r="V140" s="250">
        <f>ROUND(E140*U140,2)</f>
        <v>3.94</v>
      </c>
      <c r="W140" s="233"/>
      <c r="X140" s="233" t="s">
        <v>151</v>
      </c>
      <c r="Y140" s="213"/>
      <c r="Z140" s="213"/>
      <c r="AA140" s="213"/>
      <c r="AB140" s="213"/>
      <c r="AC140" s="213"/>
      <c r="AD140" s="213"/>
      <c r="AE140" s="213"/>
      <c r="AF140" s="213"/>
      <c r="AG140" s="213" t="s">
        <v>152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">
      <c r="A141" s="230"/>
      <c r="B141" s="231"/>
      <c r="C141" s="262" t="s">
        <v>324</v>
      </c>
      <c r="D141" s="235"/>
      <c r="E141" s="236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13"/>
      <c r="Z141" s="213"/>
      <c r="AA141" s="213"/>
      <c r="AB141" s="213"/>
      <c r="AC141" s="213"/>
      <c r="AD141" s="213"/>
      <c r="AE141" s="213"/>
      <c r="AF141" s="213"/>
      <c r="AG141" s="213" t="s">
        <v>154</v>
      </c>
      <c r="AH141" s="213">
        <v>0</v>
      </c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">
      <c r="A142" s="230"/>
      <c r="B142" s="231"/>
      <c r="C142" s="262" t="s">
        <v>314</v>
      </c>
      <c r="D142" s="235"/>
      <c r="E142" s="236">
        <v>2.1469999999999998</v>
      </c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13"/>
      <c r="Z142" s="213"/>
      <c r="AA142" s="213"/>
      <c r="AB142" s="213"/>
      <c r="AC142" s="213"/>
      <c r="AD142" s="213"/>
      <c r="AE142" s="213"/>
      <c r="AF142" s="213"/>
      <c r="AG142" s="213" t="s">
        <v>154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44">
        <v>45</v>
      </c>
      <c r="B143" s="245" t="s">
        <v>325</v>
      </c>
      <c r="C143" s="261" t="s">
        <v>326</v>
      </c>
      <c r="D143" s="246" t="s">
        <v>149</v>
      </c>
      <c r="E143" s="247">
        <v>1.95</v>
      </c>
      <c r="F143" s="248"/>
      <c r="G143" s="249">
        <f>ROUND(E143*F143,2)</f>
        <v>0</v>
      </c>
      <c r="H143" s="248"/>
      <c r="I143" s="249">
        <f>ROUND(E143*H143,2)</f>
        <v>0</v>
      </c>
      <c r="J143" s="248"/>
      <c r="K143" s="249">
        <f>ROUND(E143*J143,2)</f>
        <v>0</v>
      </c>
      <c r="L143" s="249">
        <v>21</v>
      </c>
      <c r="M143" s="249">
        <f>G143*(1+L143/100)</f>
        <v>0</v>
      </c>
      <c r="N143" s="249">
        <v>0.1231</v>
      </c>
      <c r="O143" s="249">
        <f>ROUND(E143*N143,2)</f>
        <v>0.24</v>
      </c>
      <c r="P143" s="249">
        <v>0</v>
      </c>
      <c r="Q143" s="249">
        <f>ROUND(E143*P143,2)</f>
        <v>0</v>
      </c>
      <c r="R143" s="249"/>
      <c r="S143" s="249" t="s">
        <v>150</v>
      </c>
      <c r="T143" s="249" t="s">
        <v>150</v>
      </c>
      <c r="U143" s="249">
        <v>0.33700000000000002</v>
      </c>
      <c r="V143" s="250">
        <f>ROUND(E143*U143,2)</f>
        <v>0.66</v>
      </c>
      <c r="W143" s="233"/>
      <c r="X143" s="233" t="s">
        <v>151</v>
      </c>
      <c r="Y143" s="213"/>
      <c r="Z143" s="213"/>
      <c r="AA143" s="213"/>
      <c r="AB143" s="213"/>
      <c r="AC143" s="213"/>
      <c r="AD143" s="213"/>
      <c r="AE143" s="213"/>
      <c r="AF143" s="213"/>
      <c r="AG143" s="213" t="s">
        <v>152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">
      <c r="A144" s="230"/>
      <c r="B144" s="231"/>
      <c r="C144" s="262" t="s">
        <v>327</v>
      </c>
      <c r="D144" s="235"/>
      <c r="E144" s="236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13"/>
      <c r="Z144" s="213"/>
      <c r="AA144" s="213"/>
      <c r="AB144" s="213"/>
      <c r="AC144" s="213"/>
      <c r="AD144" s="213"/>
      <c r="AE144" s="213"/>
      <c r="AF144" s="213"/>
      <c r="AG144" s="213" t="s">
        <v>154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">
      <c r="A145" s="230"/>
      <c r="B145" s="231"/>
      <c r="C145" s="262" t="s">
        <v>328</v>
      </c>
      <c r="D145" s="235"/>
      <c r="E145" s="236">
        <v>1.95</v>
      </c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13"/>
      <c r="Z145" s="213"/>
      <c r="AA145" s="213"/>
      <c r="AB145" s="213"/>
      <c r="AC145" s="213"/>
      <c r="AD145" s="213"/>
      <c r="AE145" s="213"/>
      <c r="AF145" s="213"/>
      <c r="AG145" s="213" t="s">
        <v>154</v>
      </c>
      <c r="AH145" s="213">
        <v>0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x14ac:dyDescent="0.2">
      <c r="A146" s="238" t="s">
        <v>145</v>
      </c>
      <c r="B146" s="239" t="s">
        <v>81</v>
      </c>
      <c r="C146" s="260" t="s">
        <v>82</v>
      </c>
      <c r="D146" s="240"/>
      <c r="E146" s="241"/>
      <c r="F146" s="242"/>
      <c r="G146" s="242">
        <f>SUMIF(AG147:AG153,"&lt;&gt;NOR",G147:G153)</f>
        <v>0</v>
      </c>
      <c r="H146" s="242"/>
      <c r="I146" s="242">
        <f>SUM(I147:I153)</f>
        <v>0</v>
      </c>
      <c r="J146" s="242"/>
      <c r="K146" s="242">
        <f>SUM(K147:K153)</f>
        <v>0</v>
      </c>
      <c r="L146" s="242"/>
      <c r="M146" s="242">
        <f>SUM(M147:M153)</f>
        <v>0</v>
      </c>
      <c r="N146" s="242"/>
      <c r="O146" s="242">
        <f>SUM(O147:O153)</f>
        <v>0.48</v>
      </c>
      <c r="P146" s="242"/>
      <c r="Q146" s="242">
        <f>SUM(Q147:Q153)</f>
        <v>0</v>
      </c>
      <c r="R146" s="242"/>
      <c r="S146" s="242"/>
      <c r="T146" s="242"/>
      <c r="U146" s="242"/>
      <c r="V146" s="243">
        <f>SUM(V147:V153)</f>
        <v>16.740000000000002</v>
      </c>
      <c r="W146" s="237"/>
      <c r="X146" s="237"/>
      <c r="AG146" t="s">
        <v>146</v>
      </c>
    </row>
    <row r="147" spans="1:60" ht="22.5" outlineLevel="1" x14ac:dyDescent="0.2">
      <c r="A147" s="251">
        <v>46</v>
      </c>
      <c r="B147" s="252" t="s">
        <v>329</v>
      </c>
      <c r="C147" s="263" t="s">
        <v>330</v>
      </c>
      <c r="D147" s="253" t="s">
        <v>190</v>
      </c>
      <c r="E147" s="254">
        <v>6</v>
      </c>
      <c r="F147" s="255"/>
      <c r="G147" s="256">
        <f>ROUND(E147*F147,2)</f>
        <v>0</v>
      </c>
      <c r="H147" s="255"/>
      <c r="I147" s="256">
        <f>ROUND(E147*H147,2)</f>
        <v>0</v>
      </c>
      <c r="J147" s="255"/>
      <c r="K147" s="256">
        <f>ROUND(E147*J147,2)</f>
        <v>0</v>
      </c>
      <c r="L147" s="256">
        <v>21</v>
      </c>
      <c r="M147" s="256">
        <f>G147*(1+L147/100)</f>
        <v>0</v>
      </c>
      <c r="N147" s="256">
        <v>2.9170000000000001E-2</v>
      </c>
      <c r="O147" s="256">
        <f>ROUND(E147*N147,2)</f>
        <v>0.18</v>
      </c>
      <c r="P147" s="256">
        <v>0</v>
      </c>
      <c r="Q147" s="256">
        <f>ROUND(E147*P147,2)</f>
        <v>0</v>
      </c>
      <c r="R147" s="256"/>
      <c r="S147" s="256" t="s">
        <v>150</v>
      </c>
      <c r="T147" s="256" t="s">
        <v>150</v>
      </c>
      <c r="U147" s="256">
        <v>1.86</v>
      </c>
      <c r="V147" s="257">
        <f>ROUND(E147*U147,2)</f>
        <v>11.16</v>
      </c>
      <c r="W147" s="233"/>
      <c r="X147" s="233" t="s">
        <v>151</v>
      </c>
      <c r="Y147" s="213"/>
      <c r="Z147" s="213"/>
      <c r="AA147" s="213"/>
      <c r="AB147" s="213"/>
      <c r="AC147" s="213"/>
      <c r="AD147" s="213"/>
      <c r="AE147" s="213"/>
      <c r="AF147" s="213"/>
      <c r="AG147" s="213" t="s">
        <v>152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ht="22.5" outlineLevel="1" x14ac:dyDescent="0.2">
      <c r="A148" s="251">
        <v>47</v>
      </c>
      <c r="B148" s="252" t="s">
        <v>331</v>
      </c>
      <c r="C148" s="263" t="s">
        <v>332</v>
      </c>
      <c r="D148" s="253" t="s">
        <v>190</v>
      </c>
      <c r="E148" s="254">
        <v>3</v>
      </c>
      <c r="F148" s="255"/>
      <c r="G148" s="256">
        <f>ROUND(E148*F148,2)</f>
        <v>0</v>
      </c>
      <c r="H148" s="255"/>
      <c r="I148" s="256">
        <f>ROUND(E148*H148,2)</f>
        <v>0</v>
      </c>
      <c r="J148" s="255"/>
      <c r="K148" s="256">
        <f>ROUND(E148*J148,2)</f>
        <v>0</v>
      </c>
      <c r="L148" s="256">
        <v>21</v>
      </c>
      <c r="M148" s="256">
        <f>G148*(1+L148/100)</f>
        <v>0</v>
      </c>
      <c r="N148" s="256">
        <v>2.9569999999999999E-2</v>
      </c>
      <c r="O148" s="256">
        <f>ROUND(E148*N148,2)</f>
        <v>0.09</v>
      </c>
      <c r="P148" s="256">
        <v>0</v>
      </c>
      <c r="Q148" s="256">
        <f>ROUND(E148*P148,2)</f>
        <v>0</v>
      </c>
      <c r="R148" s="256"/>
      <c r="S148" s="256" t="s">
        <v>150</v>
      </c>
      <c r="T148" s="256" t="s">
        <v>150</v>
      </c>
      <c r="U148" s="256">
        <v>1.86</v>
      </c>
      <c r="V148" s="257">
        <f>ROUND(E148*U148,2)</f>
        <v>5.58</v>
      </c>
      <c r="W148" s="233"/>
      <c r="X148" s="233" t="s">
        <v>151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152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">
      <c r="A149" s="244">
        <v>48</v>
      </c>
      <c r="B149" s="245" t="s">
        <v>333</v>
      </c>
      <c r="C149" s="261" t="s">
        <v>334</v>
      </c>
      <c r="D149" s="246" t="s">
        <v>149</v>
      </c>
      <c r="E149" s="247">
        <v>2.1</v>
      </c>
      <c r="F149" s="248"/>
      <c r="G149" s="249">
        <f>ROUND(E149*F149,2)</f>
        <v>0</v>
      </c>
      <c r="H149" s="248"/>
      <c r="I149" s="249">
        <f>ROUND(E149*H149,2)</f>
        <v>0</v>
      </c>
      <c r="J149" s="248"/>
      <c r="K149" s="249">
        <f>ROUND(E149*J149,2)</f>
        <v>0</v>
      </c>
      <c r="L149" s="249">
        <v>21</v>
      </c>
      <c r="M149" s="249">
        <f>G149*(1+L149/100)</f>
        <v>0</v>
      </c>
      <c r="N149" s="249">
        <v>4.2000000000000003E-2</v>
      </c>
      <c r="O149" s="249">
        <f>ROUND(E149*N149,2)</f>
        <v>0.09</v>
      </c>
      <c r="P149" s="249">
        <v>0</v>
      </c>
      <c r="Q149" s="249">
        <f>ROUND(E149*P149,2)</f>
        <v>0</v>
      </c>
      <c r="R149" s="249"/>
      <c r="S149" s="249" t="s">
        <v>305</v>
      </c>
      <c r="T149" s="249" t="s">
        <v>306</v>
      </c>
      <c r="U149" s="249">
        <v>0</v>
      </c>
      <c r="V149" s="250">
        <f>ROUND(E149*U149,2)</f>
        <v>0</v>
      </c>
      <c r="W149" s="233"/>
      <c r="X149" s="233" t="s">
        <v>151</v>
      </c>
      <c r="Y149" s="213"/>
      <c r="Z149" s="213"/>
      <c r="AA149" s="213"/>
      <c r="AB149" s="213"/>
      <c r="AC149" s="213"/>
      <c r="AD149" s="213"/>
      <c r="AE149" s="213"/>
      <c r="AF149" s="213"/>
      <c r="AG149" s="213" t="s">
        <v>152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30"/>
      <c r="B150" s="231"/>
      <c r="C150" s="262" t="s">
        <v>335</v>
      </c>
      <c r="D150" s="235"/>
      <c r="E150" s="236">
        <v>0.35</v>
      </c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13"/>
      <c r="Z150" s="213"/>
      <c r="AA150" s="213"/>
      <c r="AB150" s="213"/>
      <c r="AC150" s="213"/>
      <c r="AD150" s="213"/>
      <c r="AE150" s="213"/>
      <c r="AF150" s="213"/>
      <c r="AG150" s="213" t="s">
        <v>154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30"/>
      <c r="B151" s="231"/>
      <c r="C151" s="262" t="s">
        <v>205</v>
      </c>
      <c r="D151" s="235"/>
      <c r="E151" s="236">
        <v>1.75</v>
      </c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13"/>
      <c r="Z151" s="213"/>
      <c r="AA151" s="213"/>
      <c r="AB151" s="213"/>
      <c r="AC151" s="213"/>
      <c r="AD151" s="213"/>
      <c r="AE151" s="213"/>
      <c r="AF151" s="213"/>
      <c r="AG151" s="213" t="s">
        <v>154</v>
      </c>
      <c r="AH151" s="213">
        <v>0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">
      <c r="A152" s="244">
        <v>49</v>
      </c>
      <c r="B152" s="245" t="s">
        <v>336</v>
      </c>
      <c r="C152" s="261" t="s">
        <v>337</v>
      </c>
      <c r="D152" s="246" t="s">
        <v>149</v>
      </c>
      <c r="E152" s="247">
        <v>2.2770000000000001</v>
      </c>
      <c r="F152" s="248"/>
      <c r="G152" s="249">
        <f>ROUND(E152*F152,2)</f>
        <v>0</v>
      </c>
      <c r="H152" s="248"/>
      <c r="I152" s="249">
        <f>ROUND(E152*H152,2)</f>
        <v>0</v>
      </c>
      <c r="J152" s="248"/>
      <c r="K152" s="249">
        <f>ROUND(E152*J152,2)</f>
        <v>0</v>
      </c>
      <c r="L152" s="249">
        <v>21</v>
      </c>
      <c r="M152" s="249">
        <f>G152*(1+L152/100)</f>
        <v>0</v>
      </c>
      <c r="N152" s="249">
        <v>5.3999999999999999E-2</v>
      </c>
      <c r="O152" s="249">
        <f>ROUND(E152*N152,2)</f>
        <v>0.12</v>
      </c>
      <c r="P152" s="249">
        <v>0</v>
      </c>
      <c r="Q152" s="249">
        <f>ROUND(E152*P152,2)</f>
        <v>0</v>
      </c>
      <c r="R152" s="249"/>
      <c r="S152" s="249" t="s">
        <v>305</v>
      </c>
      <c r="T152" s="249" t="s">
        <v>306</v>
      </c>
      <c r="U152" s="249">
        <v>0</v>
      </c>
      <c r="V152" s="250">
        <f>ROUND(E152*U152,2)</f>
        <v>0</v>
      </c>
      <c r="W152" s="233"/>
      <c r="X152" s="233" t="s">
        <v>151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152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">
      <c r="A153" s="230"/>
      <c r="B153" s="231"/>
      <c r="C153" s="262" t="s">
        <v>338</v>
      </c>
      <c r="D153" s="235"/>
      <c r="E153" s="236">
        <v>2.2770000000000001</v>
      </c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154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x14ac:dyDescent="0.2">
      <c r="A154" s="238" t="s">
        <v>145</v>
      </c>
      <c r="B154" s="239" t="s">
        <v>83</v>
      </c>
      <c r="C154" s="260" t="s">
        <v>84</v>
      </c>
      <c r="D154" s="240"/>
      <c r="E154" s="241"/>
      <c r="F154" s="242"/>
      <c r="G154" s="242">
        <f>SUMIF(AG155:AG162,"&lt;&gt;NOR",G155:G162)</f>
        <v>0</v>
      </c>
      <c r="H154" s="242"/>
      <c r="I154" s="242">
        <f>SUM(I155:I162)</f>
        <v>0</v>
      </c>
      <c r="J154" s="242"/>
      <c r="K154" s="242">
        <f>SUM(K155:K162)</f>
        <v>0</v>
      </c>
      <c r="L154" s="242"/>
      <c r="M154" s="242">
        <f>SUM(M155:M162)</f>
        <v>0</v>
      </c>
      <c r="N154" s="242"/>
      <c r="O154" s="242">
        <f>SUM(O155:O162)</f>
        <v>0.52</v>
      </c>
      <c r="P154" s="242"/>
      <c r="Q154" s="242">
        <f>SUM(Q155:Q162)</f>
        <v>0</v>
      </c>
      <c r="R154" s="242"/>
      <c r="S154" s="242"/>
      <c r="T154" s="242"/>
      <c r="U154" s="242"/>
      <c r="V154" s="243">
        <f>SUM(V155:V162)</f>
        <v>11.280000000000001</v>
      </c>
      <c r="W154" s="237"/>
      <c r="X154" s="237"/>
      <c r="AG154" t="s">
        <v>146</v>
      </c>
    </row>
    <row r="155" spans="1:60" outlineLevel="1" x14ac:dyDescent="0.2">
      <c r="A155" s="244">
        <v>50</v>
      </c>
      <c r="B155" s="245" t="s">
        <v>339</v>
      </c>
      <c r="C155" s="261" t="s">
        <v>340</v>
      </c>
      <c r="D155" s="246" t="s">
        <v>149</v>
      </c>
      <c r="E155" s="247">
        <v>26.1</v>
      </c>
      <c r="F155" s="248"/>
      <c r="G155" s="249">
        <f>ROUND(E155*F155,2)</f>
        <v>0</v>
      </c>
      <c r="H155" s="248"/>
      <c r="I155" s="249">
        <f>ROUND(E155*H155,2)</f>
        <v>0</v>
      </c>
      <c r="J155" s="248"/>
      <c r="K155" s="249">
        <f>ROUND(E155*J155,2)</f>
        <v>0</v>
      </c>
      <c r="L155" s="249">
        <v>21</v>
      </c>
      <c r="M155" s="249">
        <f>G155*(1+L155/100)</f>
        <v>0</v>
      </c>
      <c r="N155" s="249">
        <v>1.8380000000000001E-2</v>
      </c>
      <c r="O155" s="249">
        <f>ROUND(E155*N155,2)</f>
        <v>0.48</v>
      </c>
      <c r="P155" s="249">
        <v>0</v>
      </c>
      <c r="Q155" s="249">
        <f>ROUND(E155*P155,2)</f>
        <v>0</v>
      </c>
      <c r="R155" s="249"/>
      <c r="S155" s="249" t="s">
        <v>150</v>
      </c>
      <c r="T155" s="249" t="s">
        <v>150</v>
      </c>
      <c r="U155" s="249">
        <v>0.13</v>
      </c>
      <c r="V155" s="250">
        <f>ROUND(E155*U155,2)</f>
        <v>3.39</v>
      </c>
      <c r="W155" s="233"/>
      <c r="X155" s="233" t="s">
        <v>151</v>
      </c>
      <c r="Y155" s="213"/>
      <c r="Z155" s="213"/>
      <c r="AA155" s="213"/>
      <c r="AB155" s="213"/>
      <c r="AC155" s="213"/>
      <c r="AD155" s="213"/>
      <c r="AE155" s="213"/>
      <c r="AF155" s="213"/>
      <c r="AG155" s="213" t="s">
        <v>152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30"/>
      <c r="B156" s="231"/>
      <c r="C156" s="262" t="s">
        <v>341</v>
      </c>
      <c r="D156" s="235"/>
      <c r="E156" s="236">
        <v>26.1</v>
      </c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13"/>
      <c r="Z156" s="213"/>
      <c r="AA156" s="213"/>
      <c r="AB156" s="213"/>
      <c r="AC156" s="213"/>
      <c r="AD156" s="213"/>
      <c r="AE156" s="213"/>
      <c r="AF156" s="213"/>
      <c r="AG156" s="213" t="s">
        <v>154</v>
      </c>
      <c r="AH156" s="213">
        <v>0</v>
      </c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44">
        <v>51</v>
      </c>
      <c r="B157" s="245" t="s">
        <v>342</v>
      </c>
      <c r="C157" s="261" t="s">
        <v>343</v>
      </c>
      <c r="D157" s="246" t="s">
        <v>149</v>
      </c>
      <c r="E157" s="247">
        <v>1174.5</v>
      </c>
      <c r="F157" s="248"/>
      <c r="G157" s="249">
        <f>ROUND(E157*F157,2)</f>
        <v>0</v>
      </c>
      <c r="H157" s="248"/>
      <c r="I157" s="249">
        <f>ROUND(E157*H157,2)</f>
        <v>0</v>
      </c>
      <c r="J157" s="248"/>
      <c r="K157" s="249">
        <f>ROUND(E157*J157,2)</f>
        <v>0</v>
      </c>
      <c r="L157" s="249">
        <v>21</v>
      </c>
      <c r="M157" s="249">
        <f>G157*(1+L157/100)</f>
        <v>0</v>
      </c>
      <c r="N157" s="249">
        <v>0</v>
      </c>
      <c r="O157" s="249">
        <f>ROUND(E157*N157,2)</f>
        <v>0</v>
      </c>
      <c r="P157" s="249">
        <v>0</v>
      </c>
      <c r="Q157" s="249">
        <f>ROUND(E157*P157,2)</f>
        <v>0</v>
      </c>
      <c r="R157" s="249"/>
      <c r="S157" s="249" t="s">
        <v>150</v>
      </c>
      <c r="T157" s="249" t="s">
        <v>150</v>
      </c>
      <c r="U157" s="249">
        <v>0</v>
      </c>
      <c r="V157" s="250">
        <f>ROUND(E157*U157,2)</f>
        <v>0</v>
      </c>
      <c r="W157" s="233"/>
      <c r="X157" s="233" t="s">
        <v>151</v>
      </c>
      <c r="Y157" s="213"/>
      <c r="Z157" s="213"/>
      <c r="AA157" s="213"/>
      <c r="AB157" s="213"/>
      <c r="AC157" s="213"/>
      <c r="AD157" s="213"/>
      <c r="AE157" s="213"/>
      <c r="AF157" s="213"/>
      <c r="AG157" s="213" t="s">
        <v>152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30"/>
      <c r="B158" s="231"/>
      <c r="C158" s="262" t="s">
        <v>344</v>
      </c>
      <c r="D158" s="235"/>
      <c r="E158" s="236">
        <v>1174.5</v>
      </c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13"/>
      <c r="Z158" s="213"/>
      <c r="AA158" s="213"/>
      <c r="AB158" s="213"/>
      <c r="AC158" s="213"/>
      <c r="AD158" s="213"/>
      <c r="AE158" s="213"/>
      <c r="AF158" s="213"/>
      <c r="AG158" s="213" t="s">
        <v>154</v>
      </c>
      <c r="AH158" s="213">
        <v>0</v>
      </c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51">
        <v>52</v>
      </c>
      <c r="B159" s="252" t="s">
        <v>345</v>
      </c>
      <c r="C159" s="263" t="s">
        <v>346</v>
      </c>
      <c r="D159" s="253" t="s">
        <v>149</v>
      </c>
      <c r="E159" s="254">
        <v>26.1</v>
      </c>
      <c r="F159" s="255"/>
      <c r="G159" s="256">
        <f>ROUND(E159*F159,2)</f>
        <v>0</v>
      </c>
      <c r="H159" s="255"/>
      <c r="I159" s="256">
        <f>ROUND(E159*H159,2)</f>
        <v>0</v>
      </c>
      <c r="J159" s="255"/>
      <c r="K159" s="256">
        <f>ROUND(E159*J159,2)</f>
        <v>0</v>
      </c>
      <c r="L159" s="256">
        <v>21</v>
      </c>
      <c r="M159" s="256">
        <f>G159*(1+L159/100)</f>
        <v>0</v>
      </c>
      <c r="N159" s="256">
        <v>0</v>
      </c>
      <c r="O159" s="256">
        <f>ROUND(E159*N159,2)</f>
        <v>0</v>
      </c>
      <c r="P159" s="256">
        <v>0</v>
      </c>
      <c r="Q159" s="256">
        <f>ROUND(E159*P159,2)</f>
        <v>0</v>
      </c>
      <c r="R159" s="256"/>
      <c r="S159" s="256" t="s">
        <v>150</v>
      </c>
      <c r="T159" s="256" t="s">
        <v>150</v>
      </c>
      <c r="U159" s="256">
        <v>0.10199999999999999</v>
      </c>
      <c r="V159" s="257">
        <f>ROUND(E159*U159,2)</f>
        <v>2.66</v>
      </c>
      <c r="W159" s="233"/>
      <c r="X159" s="233" t="s">
        <v>151</v>
      </c>
      <c r="Y159" s="213"/>
      <c r="Z159" s="213"/>
      <c r="AA159" s="213"/>
      <c r="AB159" s="213"/>
      <c r="AC159" s="213"/>
      <c r="AD159" s="213"/>
      <c r="AE159" s="213"/>
      <c r="AF159" s="213"/>
      <c r="AG159" s="213" t="s">
        <v>152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44">
        <v>53</v>
      </c>
      <c r="B160" s="245" t="s">
        <v>347</v>
      </c>
      <c r="C160" s="261" t="s">
        <v>348</v>
      </c>
      <c r="D160" s="246" t="s">
        <v>149</v>
      </c>
      <c r="E160" s="247">
        <v>24.44</v>
      </c>
      <c r="F160" s="248"/>
      <c r="G160" s="249">
        <f>ROUND(E160*F160,2)</f>
        <v>0</v>
      </c>
      <c r="H160" s="248"/>
      <c r="I160" s="249">
        <f>ROUND(E160*H160,2)</f>
        <v>0</v>
      </c>
      <c r="J160" s="248"/>
      <c r="K160" s="249">
        <f>ROUND(E160*J160,2)</f>
        <v>0</v>
      </c>
      <c r="L160" s="249">
        <v>21</v>
      </c>
      <c r="M160" s="249">
        <f>G160*(1+L160/100)</f>
        <v>0</v>
      </c>
      <c r="N160" s="249">
        <v>1.58E-3</v>
      </c>
      <c r="O160" s="249">
        <f>ROUND(E160*N160,2)</f>
        <v>0.04</v>
      </c>
      <c r="P160" s="249">
        <v>0</v>
      </c>
      <c r="Q160" s="249">
        <f>ROUND(E160*P160,2)</f>
        <v>0</v>
      </c>
      <c r="R160" s="249"/>
      <c r="S160" s="249" t="s">
        <v>150</v>
      </c>
      <c r="T160" s="249" t="s">
        <v>150</v>
      </c>
      <c r="U160" s="249">
        <v>0.214</v>
      </c>
      <c r="V160" s="250">
        <f>ROUND(E160*U160,2)</f>
        <v>5.23</v>
      </c>
      <c r="W160" s="233"/>
      <c r="X160" s="233" t="s">
        <v>151</v>
      </c>
      <c r="Y160" s="213"/>
      <c r="Z160" s="213"/>
      <c r="AA160" s="213"/>
      <c r="AB160" s="213"/>
      <c r="AC160" s="213"/>
      <c r="AD160" s="213"/>
      <c r="AE160" s="213"/>
      <c r="AF160" s="213"/>
      <c r="AG160" s="213" t="s">
        <v>152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">
      <c r="A161" s="230"/>
      <c r="B161" s="231"/>
      <c r="C161" s="262" t="s">
        <v>249</v>
      </c>
      <c r="D161" s="235"/>
      <c r="E161" s="236">
        <v>22.04</v>
      </c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13"/>
      <c r="Z161" s="213"/>
      <c r="AA161" s="213"/>
      <c r="AB161" s="213"/>
      <c r="AC161" s="213"/>
      <c r="AD161" s="213"/>
      <c r="AE161" s="213"/>
      <c r="AF161" s="213"/>
      <c r="AG161" s="213" t="s">
        <v>154</v>
      </c>
      <c r="AH161" s="213"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">
      <c r="A162" s="230"/>
      <c r="B162" s="231"/>
      <c r="C162" s="262" t="s">
        <v>250</v>
      </c>
      <c r="D162" s="235"/>
      <c r="E162" s="236">
        <v>2.4</v>
      </c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13"/>
      <c r="Z162" s="213"/>
      <c r="AA162" s="213"/>
      <c r="AB162" s="213"/>
      <c r="AC162" s="213"/>
      <c r="AD162" s="213"/>
      <c r="AE162" s="213"/>
      <c r="AF162" s="213"/>
      <c r="AG162" s="213" t="s">
        <v>154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ht="25.5" x14ac:dyDescent="0.2">
      <c r="A163" s="238" t="s">
        <v>145</v>
      </c>
      <c r="B163" s="239" t="s">
        <v>85</v>
      </c>
      <c r="C163" s="260" t="s">
        <v>86</v>
      </c>
      <c r="D163" s="240"/>
      <c r="E163" s="241"/>
      <c r="F163" s="242"/>
      <c r="G163" s="242">
        <f>SUMIF(AG164:AG165,"&lt;&gt;NOR",G164:G165)</f>
        <v>0</v>
      </c>
      <c r="H163" s="242"/>
      <c r="I163" s="242">
        <f>SUM(I164:I165)</f>
        <v>0</v>
      </c>
      <c r="J163" s="242"/>
      <c r="K163" s="242">
        <f>SUM(K164:K165)</f>
        <v>0</v>
      </c>
      <c r="L163" s="242"/>
      <c r="M163" s="242">
        <f>SUM(M164:M165)</f>
        <v>0</v>
      </c>
      <c r="N163" s="242"/>
      <c r="O163" s="242">
        <f>SUM(O164:O165)</f>
        <v>0</v>
      </c>
      <c r="P163" s="242"/>
      <c r="Q163" s="242">
        <f>SUM(Q164:Q165)</f>
        <v>0</v>
      </c>
      <c r="R163" s="242"/>
      <c r="S163" s="242"/>
      <c r="T163" s="242"/>
      <c r="U163" s="242"/>
      <c r="V163" s="243">
        <f>SUM(V164:V165)</f>
        <v>7.49</v>
      </c>
      <c r="W163" s="237"/>
      <c r="X163" s="237"/>
      <c r="AG163" t="s">
        <v>146</v>
      </c>
    </row>
    <row r="164" spans="1:60" outlineLevel="1" x14ac:dyDescent="0.2">
      <c r="A164" s="244">
        <v>54</v>
      </c>
      <c r="B164" s="245" t="s">
        <v>349</v>
      </c>
      <c r="C164" s="261" t="s">
        <v>350</v>
      </c>
      <c r="D164" s="246" t="s">
        <v>149</v>
      </c>
      <c r="E164" s="247">
        <v>24.32</v>
      </c>
      <c r="F164" s="248"/>
      <c r="G164" s="249">
        <f>ROUND(E164*F164,2)</f>
        <v>0</v>
      </c>
      <c r="H164" s="248"/>
      <c r="I164" s="249">
        <f>ROUND(E164*H164,2)</f>
        <v>0</v>
      </c>
      <c r="J164" s="248"/>
      <c r="K164" s="249">
        <f>ROUND(E164*J164,2)</f>
        <v>0</v>
      </c>
      <c r="L164" s="249">
        <v>21</v>
      </c>
      <c r="M164" s="249">
        <f>G164*(1+L164/100)</f>
        <v>0</v>
      </c>
      <c r="N164" s="249">
        <v>4.0000000000000003E-5</v>
      </c>
      <c r="O164" s="249">
        <f>ROUND(E164*N164,2)</f>
        <v>0</v>
      </c>
      <c r="P164" s="249">
        <v>0</v>
      </c>
      <c r="Q164" s="249">
        <f>ROUND(E164*P164,2)</f>
        <v>0</v>
      </c>
      <c r="R164" s="249"/>
      <c r="S164" s="249" t="s">
        <v>150</v>
      </c>
      <c r="T164" s="249" t="s">
        <v>150</v>
      </c>
      <c r="U164" s="249">
        <v>0.308</v>
      </c>
      <c r="V164" s="250">
        <f>ROUND(E164*U164,2)</f>
        <v>7.49</v>
      </c>
      <c r="W164" s="233"/>
      <c r="X164" s="233" t="s">
        <v>151</v>
      </c>
      <c r="Y164" s="213"/>
      <c r="Z164" s="213"/>
      <c r="AA164" s="213"/>
      <c r="AB164" s="213"/>
      <c r="AC164" s="213"/>
      <c r="AD164" s="213"/>
      <c r="AE164" s="213"/>
      <c r="AF164" s="213"/>
      <c r="AG164" s="213" t="s">
        <v>152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30"/>
      <c r="B165" s="231"/>
      <c r="C165" s="262" t="s">
        <v>153</v>
      </c>
      <c r="D165" s="235"/>
      <c r="E165" s="236">
        <v>24.32</v>
      </c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13"/>
      <c r="Z165" s="213"/>
      <c r="AA165" s="213"/>
      <c r="AB165" s="213"/>
      <c r="AC165" s="213"/>
      <c r="AD165" s="213"/>
      <c r="AE165" s="213"/>
      <c r="AF165" s="213"/>
      <c r="AG165" s="213" t="s">
        <v>154</v>
      </c>
      <c r="AH165" s="213">
        <v>0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x14ac:dyDescent="0.2">
      <c r="A166" s="238" t="s">
        <v>145</v>
      </c>
      <c r="B166" s="239" t="s">
        <v>87</v>
      </c>
      <c r="C166" s="260" t="s">
        <v>88</v>
      </c>
      <c r="D166" s="240"/>
      <c r="E166" s="241"/>
      <c r="F166" s="242"/>
      <c r="G166" s="242">
        <f>SUMIF(AG167:AG186,"&lt;&gt;NOR",G167:G186)</f>
        <v>0</v>
      </c>
      <c r="H166" s="242"/>
      <c r="I166" s="242">
        <f>SUM(I167:I186)</f>
        <v>0</v>
      </c>
      <c r="J166" s="242"/>
      <c r="K166" s="242">
        <f>SUM(K167:K186)</f>
        <v>0</v>
      </c>
      <c r="L166" s="242"/>
      <c r="M166" s="242">
        <f>SUM(M167:M186)</f>
        <v>0</v>
      </c>
      <c r="N166" s="242"/>
      <c r="O166" s="242">
        <f>SUM(O167:O186)</f>
        <v>0.01</v>
      </c>
      <c r="P166" s="242"/>
      <c r="Q166" s="242">
        <f>SUM(Q167:Q186)</f>
        <v>5.2399999999999993</v>
      </c>
      <c r="R166" s="242"/>
      <c r="S166" s="242"/>
      <c r="T166" s="242"/>
      <c r="U166" s="242"/>
      <c r="V166" s="243">
        <f>SUM(V167:V186)</f>
        <v>20.490000000000002</v>
      </c>
      <c r="W166" s="237"/>
      <c r="X166" s="237"/>
      <c r="AG166" t="s">
        <v>146</v>
      </c>
    </row>
    <row r="167" spans="1:60" outlineLevel="1" x14ac:dyDescent="0.2">
      <c r="A167" s="244">
        <v>55</v>
      </c>
      <c r="B167" s="245" t="s">
        <v>351</v>
      </c>
      <c r="C167" s="261" t="s">
        <v>352</v>
      </c>
      <c r="D167" s="246" t="s">
        <v>157</v>
      </c>
      <c r="E167" s="247">
        <v>2.0263100000000001</v>
      </c>
      <c r="F167" s="248"/>
      <c r="G167" s="249">
        <f>ROUND(E167*F167,2)</f>
        <v>0</v>
      </c>
      <c r="H167" s="248"/>
      <c r="I167" s="249">
        <f>ROUND(E167*H167,2)</f>
        <v>0</v>
      </c>
      <c r="J167" s="248"/>
      <c r="K167" s="249">
        <f>ROUND(E167*J167,2)</f>
        <v>0</v>
      </c>
      <c r="L167" s="249">
        <v>21</v>
      </c>
      <c r="M167" s="249">
        <f>G167*(1+L167/100)</f>
        <v>0</v>
      </c>
      <c r="N167" s="249">
        <v>1.2800000000000001E-3</v>
      </c>
      <c r="O167" s="249">
        <f>ROUND(E167*N167,2)</f>
        <v>0</v>
      </c>
      <c r="P167" s="249">
        <v>1.95</v>
      </c>
      <c r="Q167" s="249">
        <f>ROUND(E167*P167,2)</f>
        <v>3.95</v>
      </c>
      <c r="R167" s="249"/>
      <c r="S167" s="249" t="s">
        <v>150</v>
      </c>
      <c r="T167" s="249" t="s">
        <v>150</v>
      </c>
      <c r="U167" s="249">
        <v>1.7010000000000001</v>
      </c>
      <c r="V167" s="250">
        <f>ROUND(E167*U167,2)</f>
        <v>3.45</v>
      </c>
      <c r="W167" s="233"/>
      <c r="X167" s="233" t="s">
        <v>151</v>
      </c>
      <c r="Y167" s="213"/>
      <c r="Z167" s="213"/>
      <c r="AA167" s="213"/>
      <c r="AB167" s="213"/>
      <c r="AC167" s="213"/>
      <c r="AD167" s="213"/>
      <c r="AE167" s="213"/>
      <c r="AF167" s="213"/>
      <c r="AG167" s="213" t="s">
        <v>152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30"/>
      <c r="B168" s="231"/>
      <c r="C168" s="262" t="s">
        <v>353</v>
      </c>
      <c r="D168" s="235"/>
      <c r="E168" s="236">
        <v>1.296</v>
      </c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13"/>
      <c r="Z168" s="213"/>
      <c r="AA168" s="213"/>
      <c r="AB168" s="213"/>
      <c r="AC168" s="213"/>
      <c r="AD168" s="213"/>
      <c r="AE168" s="213"/>
      <c r="AF168" s="213"/>
      <c r="AG168" s="213" t="s">
        <v>154</v>
      </c>
      <c r="AH168" s="213"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">
      <c r="A169" s="230"/>
      <c r="B169" s="231"/>
      <c r="C169" s="262" t="s">
        <v>354</v>
      </c>
      <c r="D169" s="235"/>
      <c r="E169" s="236">
        <v>0.73031000000000001</v>
      </c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13"/>
      <c r="Z169" s="213"/>
      <c r="AA169" s="213"/>
      <c r="AB169" s="213"/>
      <c r="AC169" s="213"/>
      <c r="AD169" s="213"/>
      <c r="AE169" s="213"/>
      <c r="AF169" s="213"/>
      <c r="AG169" s="213" t="s">
        <v>154</v>
      </c>
      <c r="AH169" s="213">
        <v>0</v>
      </c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">
      <c r="A170" s="244">
        <v>56</v>
      </c>
      <c r="B170" s="245" t="s">
        <v>355</v>
      </c>
      <c r="C170" s="261" t="s">
        <v>356</v>
      </c>
      <c r="D170" s="246" t="s">
        <v>149</v>
      </c>
      <c r="E170" s="247">
        <v>8.64</v>
      </c>
      <c r="F170" s="248"/>
      <c r="G170" s="249">
        <f>ROUND(E170*F170,2)</f>
        <v>0</v>
      </c>
      <c r="H170" s="248"/>
      <c r="I170" s="249">
        <f>ROUND(E170*H170,2)</f>
        <v>0</v>
      </c>
      <c r="J170" s="248"/>
      <c r="K170" s="249">
        <f>ROUND(E170*J170,2)</f>
        <v>0</v>
      </c>
      <c r="L170" s="249">
        <v>21</v>
      </c>
      <c r="M170" s="249">
        <f>G170*(1+L170/100)</f>
        <v>0</v>
      </c>
      <c r="N170" s="249">
        <v>6.7000000000000002E-4</v>
      </c>
      <c r="O170" s="249">
        <f>ROUND(E170*N170,2)</f>
        <v>0.01</v>
      </c>
      <c r="P170" s="249">
        <v>5.5E-2</v>
      </c>
      <c r="Q170" s="249">
        <f>ROUND(E170*P170,2)</f>
        <v>0.48</v>
      </c>
      <c r="R170" s="249"/>
      <c r="S170" s="249" t="s">
        <v>150</v>
      </c>
      <c r="T170" s="249" t="s">
        <v>150</v>
      </c>
      <c r="U170" s="249">
        <v>0.38100000000000001</v>
      </c>
      <c r="V170" s="250">
        <f>ROUND(E170*U170,2)</f>
        <v>3.29</v>
      </c>
      <c r="W170" s="233"/>
      <c r="X170" s="233" t="s">
        <v>151</v>
      </c>
      <c r="Y170" s="213"/>
      <c r="Z170" s="213"/>
      <c r="AA170" s="213"/>
      <c r="AB170" s="213"/>
      <c r="AC170" s="213"/>
      <c r="AD170" s="213"/>
      <c r="AE170" s="213"/>
      <c r="AF170" s="213"/>
      <c r="AG170" s="213" t="s">
        <v>152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">
      <c r="A171" s="230"/>
      <c r="B171" s="231"/>
      <c r="C171" s="262" t="s">
        <v>279</v>
      </c>
      <c r="D171" s="235"/>
      <c r="E171" s="236">
        <v>8.64</v>
      </c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13"/>
      <c r="Z171" s="213"/>
      <c r="AA171" s="213"/>
      <c r="AB171" s="213"/>
      <c r="AC171" s="213"/>
      <c r="AD171" s="213"/>
      <c r="AE171" s="213"/>
      <c r="AF171" s="213"/>
      <c r="AG171" s="213" t="s">
        <v>154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">
      <c r="A172" s="244">
        <v>57</v>
      </c>
      <c r="B172" s="245" t="s">
        <v>357</v>
      </c>
      <c r="C172" s="261" t="s">
        <v>358</v>
      </c>
      <c r="D172" s="246" t="s">
        <v>157</v>
      </c>
      <c r="E172" s="247">
        <v>0.126</v>
      </c>
      <c r="F172" s="248"/>
      <c r="G172" s="249">
        <f>ROUND(E172*F172,2)</f>
        <v>0</v>
      </c>
      <c r="H172" s="248"/>
      <c r="I172" s="249">
        <f>ROUND(E172*H172,2)</f>
        <v>0</v>
      </c>
      <c r="J172" s="248"/>
      <c r="K172" s="249">
        <f>ROUND(E172*J172,2)</f>
        <v>0</v>
      </c>
      <c r="L172" s="249">
        <v>21</v>
      </c>
      <c r="M172" s="249">
        <f>G172*(1+L172/100)</f>
        <v>0</v>
      </c>
      <c r="N172" s="249">
        <v>0</v>
      </c>
      <c r="O172" s="249">
        <f>ROUND(E172*N172,2)</f>
        <v>0</v>
      </c>
      <c r="P172" s="249">
        <v>2.2000000000000002</v>
      </c>
      <c r="Q172" s="249">
        <f>ROUND(E172*P172,2)</f>
        <v>0.28000000000000003</v>
      </c>
      <c r="R172" s="249"/>
      <c r="S172" s="249" t="s">
        <v>150</v>
      </c>
      <c r="T172" s="249" t="s">
        <v>150</v>
      </c>
      <c r="U172" s="249">
        <v>10.47</v>
      </c>
      <c r="V172" s="250">
        <f>ROUND(E172*U172,2)</f>
        <v>1.32</v>
      </c>
      <c r="W172" s="233"/>
      <c r="X172" s="233" t="s">
        <v>151</v>
      </c>
      <c r="Y172" s="213"/>
      <c r="Z172" s="213"/>
      <c r="AA172" s="213"/>
      <c r="AB172" s="213"/>
      <c r="AC172" s="213"/>
      <c r="AD172" s="213"/>
      <c r="AE172" s="213"/>
      <c r="AF172" s="213"/>
      <c r="AG172" s="213" t="s">
        <v>152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30"/>
      <c r="B173" s="231"/>
      <c r="C173" s="262" t="s">
        <v>359</v>
      </c>
      <c r="D173" s="235"/>
      <c r="E173" s="236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13"/>
      <c r="Z173" s="213"/>
      <c r="AA173" s="213"/>
      <c r="AB173" s="213"/>
      <c r="AC173" s="213"/>
      <c r="AD173" s="213"/>
      <c r="AE173" s="213"/>
      <c r="AF173" s="213"/>
      <c r="AG173" s="213" t="s">
        <v>154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">
      <c r="A174" s="230"/>
      <c r="B174" s="231"/>
      <c r="C174" s="262" t="s">
        <v>360</v>
      </c>
      <c r="D174" s="235"/>
      <c r="E174" s="236">
        <v>0.126</v>
      </c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13"/>
      <c r="Z174" s="213"/>
      <c r="AA174" s="213"/>
      <c r="AB174" s="213"/>
      <c r="AC174" s="213"/>
      <c r="AD174" s="213"/>
      <c r="AE174" s="213"/>
      <c r="AF174" s="213"/>
      <c r="AG174" s="213" t="s">
        <v>154</v>
      </c>
      <c r="AH174" s="213">
        <v>0</v>
      </c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44">
        <v>58</v>
      </c>
      <c r="B175" s="245" t="s">
        <v>361</v>
      </c>
      <c r="C175" s="261" t="s">
        <v>362</v>
      </c>
      <c r="D175" s="246" t="s">
        <v>157</v>
      </c>
      <c r="E175" s="247">
        <v>0.126</v>
      </c>
      <c r="F175" s="248"/>
      <c r="G175" s="249">
        <f>ROUND(E175*F175,2)</f>
        <v>0</v>
      </c>
      <c r="H175" s="248"/>
      <c r="I175" s="249">
        <f>ROUND(E175*H175,2)</f>
        <v>0</v>
      </c>
      <c r="J175" s="248"/>
      <c r="K175" s="249">
        <f>ROUND(E175*J175,2)</f>
        <v>0</v>
      </c>
      <c r="L175" s="249">
        <v>21</v>
      </c>
      <c r="M175" s="249">
        <f>G175*(1+L175/100)</f>
        <v>0</v>
      </c>
      <c r="N175" s="249">
        <v>0</v>
      </c>
      <c r="O175" s="249">
        <f>ROUND(E175*N175,2)</f>
        <v>0</v>
      </c>
      <c r="P175" s="249">
        <v>1.4</v>
      </c>
      <c r="Q175" s="249">
        <f>ROUND(E175*P175,2)</f>
        <v>0.18</v>
      </c>
      <c r="R175" s="249"/>
      <c r="S175" s="249" t="s">
        <v>150</v>
      </c>
      <c r="T175" s="249" t="s">
        <v>150</v>
      </c>
      <c r="U175" s="249">
        <v>1.151</v>
      </c>
      <c r="V175" s="250">
        <f>ROUND(E175*U175,2)</f>
        <v>0.15</v>
      </c>
      <c r="W175" s="233"/>
      <c r="X175" s="233" t="s">
        <v>151</v>
      </c>
      <c r="Y175" s="213"/>
      <c r="Z175" s="213"/>
      <c r="AA175" s="213"/>
      <c r="AB175" s="213"/>
      <c r="AC175" s="213"/>
      <c r="AD175" s="213"/>
      <c r="AE175" s="213"/>
      <c r="AF175" s="213"/>
      <c r="AG175" s="213" t="s">
        <v>152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">
      <c r="A176" s="230"/>
      <c r="B176" s="231"/>
      <c r="C176" s="262" t="s">
        <v>359</v>
      </c>
      <c r="D176" s="235"/>
      <c r="E176" s="236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13"/>
      <c r="Z176" s="213"/>
      <c r="AA176" s="213"/>
      <c r="AB176" s="213"/>
      <c r="AC176" s="213"/>
      <c r="AD176" s="213"/>
      <c r="AE176" s="213"/>
      <c r="AF176" s="213"/>
      <c r="AG176" s="213" t="s">
        <v>154</v>
      </c>
      <c r="AH176" s="213"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">
      <c r="A177" s="230"/>
      <c r="B177" s="231"/>
      <c r="C177" s="262" t="s">
        <v>360</v>
      </c>
      <c r="D177" s="235"/>
      <c r="E177" s="236">
        <v>0.126</v>
      </c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13"/>
      <c r="Z177" s="213"/>
      <c r="AA177" s="213"/>
      <c r="AB177" s="213"/>
      <c r="AC177" s="213"/>
      <c r="AD177" s="213"/>
      <c r="AE177" s="213"/>
      <c r="AF177" s="213"/>
      <c r="AG177" s="213" t="s">
        <v>154</v>
      </c>
      <c r="AH177" s="213"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">
      <c r="A178" s="244">
        <v>59</v>
      </c>
      <c r="B178" s="245" t="s">
        <v>363</v>
      </c>
      <c r="C178" s="261" t="s">
        <v>364</v>
      </c>
      <c r="D178" s="246" t="s">
        <v>242</v>
      </c>
      <c r="E178" s="247">
        <v>13.5</v>
      </c>
      <c r="F178" s="248"/>
      <c r="G178" s="249">
        <f>ROUND(E178*F178,2)</f>
        <v>0</v>
      </c>
      <c r="H178" s="248"/>
      <c r="I178" s="249">
        <f>ROUND(E178*H178,2)</f>
        <v>0</v>
      </c>
      <c r="J178" s="248"/>
      <c r="K178" s="249">
        <f>ROUND(E178*J178,2)</f>
        <v>0</v>
      </c>
      <c r="L178" s="249">
        <v>21</v>
      </c>
      <c r="M178" s="249">
        <f>G178*(1+L178/100)</f>
        <v>0</v>
      </c>
      <c r="N178" s="249">
        <v>0</v>
      </c>
      <c r="O178" s="249">
        <f>ROUND(E178*N178,2)</f>
        <v>0</v>
      </c>
      <c r="P178" s="249">
        <v>1.4999999999999999E-2</v>
      </c>
      <c r="Q178" s="249">
        <f>ROUND(E178*P178,2)</f>
        <v>0.2</v>
      </c>
      <c r="R178" s="249"/>
      <c r="S178" s="249" t="s">
        <v>150</v>
      </c>
      <c r="T178" s="249" t="s">
        <v>150</v>
      </c>
      <c r="U178" s="249">
        <v>0.70599999999999996</v>
      </c>
      <c r="V178" s="250">
        <f>ROUND(E178*U178,2)</f>
        <v>9.5299999999999994</v>
      </c>
      <c r="W178" s="233"/>
      <c r="X178" s="233" t="s">
        <v>151</v>
      </c>
      <c r="Y178" s="213"/>
      <c r="Z178" s="213"/>
      <c r="AA178" s="213"/>
      <c r="AB178" s="213"/>
      <c r="AC178" s="213"/>
      <c r="AD178" s="213"/>
      <c r="AE178" s="213"/>
      <c r="AF178" s="213"/>
      <c r="AG178" s="213" t="s">
        <v>152</v>
      </c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">
      <c r="A179" s="230"/>
      <c r="B179" s="231"/>
      <c r="C179" s="262" t="s">
        <v>365</v>
      </c>
      <c r="D179" s="235"/>
      <c r="E179" s="236">
        <v>11</v>
      </c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13"/>
      <c r="Z179" s="213"/>
      <c r="AA179" s="213"/>
      <c r="AB179" s="213"/>
      <c r="AC179" s="213"/>
      <c r="AD179" s="213"/>
      <c r="AE179" s="213"/>
      <c r="AF179" s="213"/>
      <c r="AG179" s="213" t="s">
        <v>154</v>
      </c>
      <c r="AH179" s="213"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">
      <c r="A180" s="230"/>
      <c r="B180" s="231"/>
      <c r="C180" s="262" t="s">
        <v>366</v>
      </c>
      <c r="D180" s="235"/>
      <c r="E180" s="236">
        <v>2.5</v>
      </c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13"/>
      <c r="Z180" s="213"/>
      <c r="AA180" s="213"/>
      <c r="AB180" s="213"/>
      <c r="AC180" s="213"/>
      <c r="AD180" s="213"/>
      <c r="AE180" s="213"/>
      <c r="AF180" s="213"/>
      <c r="AG180" s="213" t="s">
        <v>154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">
      <c r="A181" s="244">
        <v>60</v>
      </c>
      <c r="B181" s="245" t="s">
        <v>367</v>
      </c>
      <c r="C181" s="261" t="s">
        <v>368</v>
      </c>
      <c r="D181" s="246" t="s">
        <v>242</v>
      </c>
      <c r="E181" s="247">
        <v>3</v>
      </c>
      <c r="F181" s="248"/>
      <c r="G181" s="249">
        <f>ROUND(E181*F181,2)</f>
        <v>0</v>
      </c>
      <c r="H181" s="248"/>
      <c r="I181" s="249">
        <f>ROUND(E181*H181,2)</f>
        <v>0</v>
      </c>
      <c r="J181" s="248"/>
      <c r="K181" s="249">
        <f>ROUND(E181*J181,2)</f>
        <v>0</v>
      </c>
      <c r="L181" s="249">
        <v>21</v>
      </c>
      <c r="M181" s="249">
        <f>G181*(1+L181/100)</f>
        <v>0</v>
      </c>
      <c r="N181" s="249">
        <v>4.8999999999999998E-4</v>
      </c>
      <c r="O181" s="249">
        <f>ROUND(E181*N181,2)</f>
        <v>0</v>
      </c>
      <c r="P181" s="249">
        <v>1.7999999999999999E-2</v>
      </c>
      <c r="Q181" s="249">
        <f>ROUND(E181*P181,2)</f>
        <v>0.05</v>
      </c>
      <c r="R181" s="249"/>
      <c r="S181" s="249" t="s">
        <v>150</v>
      </c>
      <c r="T181" s="249" t="s">
        <v>150</v>
      </c>
      <c r="U181" s="249">
        <v>0.34200000000000003</v>
      </c>
      <c r="V181" s="250">
        <f>ROUND(E181*U181,2)</f>
        <v>1.03</v>
      </c>
      <c r="W181" s="233"/>
      <c r="X181" s="233" t="s">
        <v>151</v>
      </c>
      <c r="Y181" s="213"/>
      <c r="Z181" s="213"/>
      <c r="AA181" s="213"/>
      <c r="AB181" s="213"/>
      <c r="AC181" s="213"/>
      <c r="AD181" s="213"/>
      <c r="AE181" s="213"/>
      <c r="AF181" s="213"/>
      <c r="AG181" s="213" t="s">
        <v>152</v>
      </c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">
      <c r="A182" s="230"/>
      <c r="B182" s="231"/>
      <c r="C182" s="262" t="s">
        <v>369</v>
      </c>
      <c r="D182" s="235"/>
      <c r="E182" s="236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13"/>
      <c r="Z182" s="213"/>
      <c r="AA182" s="213"/>
      <c r="AB182" s="213"/>
      <c r="AC182" s="213"/>
      <c r="AD182" s="213"/>
      <c r="AE182" s="213"/>
      <c r="AF182" s="213"/>
      <c r="AG182" s="213" t="s">
        <v>154</v>
      </c>
      <c r="AH182" s="213">
        <v>0</v>
      </c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">
      <c r="A183" s="230"/>
      <c r="B183" s="231"/>
      <c r="C183" s="262" t="s">
        <v>370</v>
      </c>
      <c r="D183" s="235"/>
      <c r="E183" s="236">
        <v>3</v>
      </c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13"/>
      <c r="Z183" s="213"/>
      <c r="AA183" s="213"/>
      <c r="AB183" s="213"/>
      <c r="AC183" s="213"/>
      <c r="AD183" s="213"/>
      <c r="AE183" s="213"/>
      <c r="AF183" s="213"/>
      <c r="AG183" s="213" t="s">
        <v>154</v>
      </c>
      <c r="AH183" s="213">
        <v>0</v>
      </c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">
      <c r="A184" s="244">
        <v>61</v>
      </c>
      <c r="B184" s="245" t="s">
        <v>371</v>
      </c>
      <c r="C184" s="261" t="s">
        <v>372</v>
      </c>
      <c r="D184" s="246" t="s">
        <v>242</v>
      </c>
      <c r="E184" s="247">
        <v>2.4</v>
      </c>
      <c r="F184" s="248"/>
      <c r="G184" s="249">
        <f>ROUND(E184*F184,2)</f>
        <v>0</v>
      </c>
      <c r="H184" s="248"/>
      <c r="I184" s="249">
        <f>ROUND(E184*H184,2)</f>
        <v>0</v>
      </c>
      <c r="J184" s="248"/>
      <c r="K184" s="249">
        <f>ROUND(E184*J184,2)</f>
        <v>0</v>
      </c>
      <c r="L184" s="249">
        <v>21</v>
      </c>
      <c r="M184" s="249">
        <f>G184*(1+L184/100)</f>
        <v>0</v>
      </c>
      <c r="N184" s="249">
        <v>0</v>
      </c>
      <c r="O184" s="249">
        <f>ROUND(E184*N184,2)</f>
        <v>0</v>
      </c>
      <c r="P184" s="249">
        <v>4.2000000000000003E-2</v>
      </c>
      <c r="Q184" s="249">
        <f>ROUND(E184*P184,2)</f>
        <v>0.1</v>
      </c>
      <c r="R184" s="249"/>
      <c r="S184" s="249" t="s">
        <v>150</v>
      </c>
      <c r="T184" s="249" t="s">
        <v>150</v>
      </c>
      <c r="U184" s="249">
        <v>0.71499999999999997</v>
      </c>
      <c r="V184" s="250">
        <f>ROUND(E184*U184,2)</f>
        <v>1.72</v>
      </c>
      <c r="W184" s="233"/>
      <c r="X184" s="233" t="s">
        <v>151</v>
      </c>
      <c r="Y184" s="213"/>
      <c r="Z184" s="213"/>
      <c r="AA184" s="213"/>
      <c r="AB184" s="213"/>
      <c r="AC184" s="213"/>
      <c r="AD184" s="213"/>
      <c r="AE184" s="213"/>
      <c r="AF184" s="213"/>
      <c r="AG184" s="213" t="s">
        <v>152</v>
      </c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">
      <c r="A185" s="230"/>
      <c r="B185" s="231"/>
      <c r="C185" s="262" t="s">
        <v>222</v>
      </c>
      <c r="D185" s="235"/>
      <c r="E185" s="236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13"/>
      <c r="Z185" s="213"/>
      <c r="AA185" s="213"/>
      <c r="AB185" s="213"/>
      <c r="AC185" s="213"/>
      <c r="AD185" s="213"/>
      <c r="AE185" s="213"/>
      <c r="AF185" s="213"/>
      <c r="AG185" s="213" t="s">
        <v>154</v>
      </c>
      <c r="AH185" s="213">
        <v>0</v>
      </c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">
      <c r="A186" s="230"/>
      <c r="B186" s="231"/>
      <c r="C186" s="262" t="s">
        <v>373</v>
      </c>
      <c r="D186" s="235"/>
      <c r="E186" s="236">
        <v>2.4</v>
      </c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13"/>
      <c r="Z186" s="213"/>
      <c r="AA186" s="213"/>
      <c r="AB186" s="213"/>
      <c r="AC186" s="213"/>
      <c r="AD186" s="213"/>
      <c r="AE186" s="213"/>
      <c r="AF186" s="213"/>
      <c r="AG186" s="213" t="s">
        <v>154</v>
      </c>
      <c r="AH186" s="213">
        <v>0</v>
      </c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x14ac:dyDescent="0.2">
      <c r="A187" s="238" t="s">
        <v>145</v>
      </c>
      <c r="B187" s="239" t="s">
        <v>89</v>
      </c>
      <c r="C187" s="260" t="s">
        <v>90</v>
      </c>
      <c r="D187" s="240"/>
      <c r="E187" s="241"/>
      <c r="F187" s="242"/>
      <c r="G187" s="242">
        <f>SUMIF(AG188:AG188,"&lt;&gt;NOR",G188:G188)</f>
        <v>0</v>
      </c>
      <c r="H187" s="242"/>
      <c r="I187" s="242">
        <f>SUM(I188:I188)</f>
        <v>0</v>
      </c>
      <c r="J187" s="242"/>
      <c r="K187" s="242">
        <f>SUM(K188:K188)</f>
        <v>0</v>
      </c>
      <c r="L187" s="242"/>
      <c r="M187" s="242">
        <f>SUM(M188:M188)</f>
        <v>0</v>
      </c>
      <c r="N187" s="242"/>
      <c r="O187" s="242">
        <f>SUM(O188:O188)</f>
        <v>0</v>
      </c>
      <c r="P187" s="242"/>
      <c r="Q187" s="242">
        <f>SUM(Q188:Q188)</f>
        <v>0</v>
      </c>
      <c r="R187" s="242"/>
      <c r="S187" s="242"/>
      <c r="T187" s="242"/>
      <c r="U187" s="242"/>
      <c r="V187" s="243">
        <f>SUM(V188:V188)</f>
        <v>40.36</v>
      </c>
      <c r="W187" s="237"/>
      <c r="X187" s="237"/>
      <c r="AG187" t="s">
        <v>146</v>
      </c>
    </row>
    <row r="188" spans="1:60" outlineLevel="1" x14ac:dyDescent="0.2">
      <c r="A188" s="251">
        <v>62</v>
      </c>
      <c r="B188" s="252" t="s">
        <v>374</v>
      </c>
      <c r="C188" s="263" t="s">
        <v>375</v>
      </c>
      <c r="D188" s="253" t="s">
        <v>193</v>
      </c>
      <c r="E188" s="254">
        <v>47.369450000000001</v>
      </c>
      <c r="F188" s="255"/>
      <c r="G188" s="256">
        <f>ROUND(E188*F188,2)</f>
        <v>0</v>
      </c>
      <c r="H188" s="255"/>
      <c r="I188" s="256">
        <f>ROUND(E188*H188,2)</f>
        <v>0</v>
      </c>
      <c r="J188" s="255"/>
      <c r="K188" s="256">
        <f>ROUND(E188*J188,2)</f>
        <v>0</v>
      </c>
      <c r="L188" s="256">
        <v>21</v>
      </c>
      <c r="M188" s="256">
        <f>G188*(1+L188/100)</f>
        <v>0</v>
      </c>
      <c r="N188" s="256">
        <v>0</v>
      </c>
      <c r="O188" s="256">
        <f>ROUND(E188*N188,2)</f>
        <v>0</v>
      </c>
      <c r="P188" s="256">
        <v>0</v>
      </c>
      <c r="Q188" s="256">
        <f>ROUND(E188*P188,2)</f>
        <v>0</v>
      </c>
      <c r="R188" s="256"/>
      <c r="S188" s="256" t="s">
        <v>150</v>
      </c>
      <c r="T188" s="256" t="s">
        <v>150</v>
      </c>
      <c r="U188" s="256">
        <v>0.85199999999999998</v>
      </c>
      <c r="V188" s="257">
        <f>ROUND(E188*U188,2)</f>
        <v>40.36</v>
      </c>
      <c r="W188" s="233"/>
      <c r="X188" s="233" t="s">
        <v>376</v>
      </c>
      <c r="Y188" s="213"/>
      <c r="Z188" s="213"/>
      <c r="AA188" s="213"/>
      <c r="AB188" s="213"/>
      <c r="AC188" s="213"/>
      <c r="AD188" s="213"/>
      <c r="AE188" s="213"/>
      <c r="AF188" s="213"/>
      <c r="AG188" s="213" t="s">
        <v>377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x14ac:dyDescent="0.2">
      <c r="A189" s="238" t="s">
        <v>145</v>
      </c>
      <c r="B189" s="239" t="s">
        <v>91</v>
      </c>
      <c r="C189" s="260" t="s">
        <v>92</v>
      </c>
      <c r="D189" s="240"/>
      <c r="E189" s="241"/>
      <c r="F189" s="242"/>
      <c r="G189" s="242">
        <f>SUMIF(AG190:AG194,"&lt;&gt;NOR",G190:G194)</f>
        <v>0</v>
      </c>
      <c r="H189" s="242"/>
      <c r="I189" s="242">
        <f>SUM(I190:I194)</f>
        <v>0</v>
      </c>
      <c r="J189" s="242"/>
      <c r="K189" s="242">
        <f>SUM(K190:K194)</f>
        <v>0</v>
      </c>
      <c r="L189" s="242"/>
      <c r="M189" s="242">
        <f>SUM(M190:M194)</f>
        <v>0</v>
      </c>
      <c r="N189" s="242"/>
      <c r="O189" s="242">
        <f>SUM(O190:O194)</f>
        <v>0.15000000000000002</v>
      </c>
      <c r="P189" s="242"/>
      <c r="Q189" s="242">
        <f>SUM(Q190:Q194)</f>
        <v>0</v>
      </c>
      <c r="R189" s="242"/>
      <c r="S189" s="242"/>
      <c r="T189" s="242"/>
      <c r="U189" s="242"/>
      <c r="V189" s="243">
        <f>SUM(V190:V194)</f>
        <v>6.49</v>
      </c>
      <c r="W189" s="237"/>
      <c r="X189" s="237"/>
      <c r="AG189" t="s">
        <v>146</v>
      </c>
    </row>
    <row r="190" spans="1:60" ht="22.5" outlineLevel="1" x14ac:dyDescent="0.2">
      <c r="A190" s="244">
        <v>63</v>
      </c>
      <c r="B190" s="245" t="s">
        <v>378</v>
      </c>
      <c r="C190" s="261" t="s">
        <v>379</v>
      </c>
      <c r="D190" s="246" t="s">
        <v>149</v>
      </c>
      <c r="E190" s="247">
        <v>24.32</v>
      </c>
      <c r="F190" s="248"/>
      <c r="G190" s="249">
        <f>ROUND(E190*F190,2)</f>
        <v>0</v>
      </c>
      <c r="H190" s="248"/>
      <c r="I190" s="249">
        <f>ROUND(E190*H190,2)</f>
        <v>0</v>
      </c>
      <c r="J190" s="248"/>
      <c r="K190" s="249">
        <f>ROUND(E190*J190,2)</f>
        <v>0</v>
      </c>
      <c r="L190" s="249">
        <v>21</v>
      </c>
      <c r="M190" s="249">
        <f>G190*(1+L190/100)</f>
        <v>0</v>
      </c>
      <c r="N190" s="249">
        <v>3.3E-4</v>
      </c>
      <c r="O190" s="249">
        <f>ROUND(E190*N190,2)</f>
        <v>0.01</v>
      </c>
      <c r="P190" s="249">
        <v>0</v>
      </c>
      <c r="Q190" s="249">
        <f>ROUND(E190*P190,2)</f>
        <v>0</v>
      </c>
      <c r="R190" s="249"/>
      <c r="S190" s="249" t="s">
        <v>150</v>
      </c>
      <c r="T190" s="249" t="s">
        <v>150</v>
      </c>
      <c r="U190" s="249">
        <v>2.75E-2</v>
      </c>
      <c r="V190" s="250">
        <f>ROUND(E190*U190,2)</f>
        <v>0.67</v>
      </c>
      <c r="W190" s="233"/>
      <c r="X190" s="233" t="s">
        <v>151</v>
      </c>
      <c r="Y190" s="213"/>
      <c r="Z190" s="213"/>
      <c r="AA190" s="213"/>
      <c r="AB190" s="213"/>
      <c r="AC190" s="213"/>
      <c r="AD190" s="213"/>
      <c r="AE190" s="213"/>
      <c r="AF190" s="213"/>
      <c r="AG190" s="213" t="s">
        <v>152</v>
      </c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">
      <c r="A191" s="230"/>
      <c r="B191" s="231"/>
      <c r="C191" s="262" t="s">
        <v>153</v>
      </c>
      <c r="D191" s="235"/>
      <c r="E191" s="236">
        <v>24.32</v>
      </c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13"/>
      <c r="Z191" s="213"/>
      <c r="AA191" s="213"/>
      <c r="AB191" s="213"/>
      <c r="AC191" s="213"/>
      <c r="AD191" s="213"/>
      <c r="AE191" s="213"/>
      <c r="AF191" s="213"/>
      <c r="AG191" s="213" t="s">
        <v>154</v>
      </c>
      <c r="AH191" s="213">
        <v>0</v>
      </c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ht="22.5" outlineLevel="1" x14ac:dyDescent="0.2">
      <c r="A192" s="244">
        <v>64</v>
      </c>
      <c r="B192" s="245" t="s">
        <v>380</v>
      </c>
      <c r="C192" s="261" t="s">
        <v>381</v>
      </c>
      <c r="D192" s="246" t="s">
        <v>149</v>
      </c>
      <c r="E192" s="247">
        <v>24.32</v>
      </c>
      <c r="F192" s="248"/>
      <c r="G192" s="249">
        <f>ROUND(E192*F192,2)</f>
        <v>0</v>
      </c>
      <c r="H192" s="248"/>
      <c r="I192" s="249">
        <f>ROUND(E192*H192,2)</f>
        <v>0</v>
      </c>
      <c r="J192" s="248"/>
      <c r="K192" s="249">
        <f>ROUND(E192*J192,2)</f>
        <v>0</v>
      </c>
      <c r="L192" s="249">
        <v>21</v>
      </c>
      <c r="M192" s="249">
        <f>G192*(1+L192/100)</f>
        <v>0</v>
      </c>
      <c r="N192" s="249">
        <v>5.5900000000000004E-3</v>
      </c>
      <c r="O192" s="249">
        <f>ROUND(E192*N192,2)</f>
        <v>0.14000000000000001</v>
      </c>
      <c r="P192" s="249">
        <v>0</v>
      </c>
      <c r="Q192" s="249">
        <f>ROUND(E192*P192,2)</f>
        <v>0</v>
      </c>
      <c r="R192" s="249"/>
      <c r="S192" s="249" t="s">
        <v>150</v>
      </c>
      <c r="T192" s="249" t="s">
        <v>150</v>
      </c>
      <c r="U192" s="249">
        <v>0.22991</v>
      </c>
      <c r="V192" s="250">
        <f>ROUND(E192*U192,2)</f>
        <v>5.59</v>
      </c>
      <c r="W192" s="233"/>
      <c r="X192" s="233" t="s">
        <v>151</v>
      </c>
      <c r="Y192" s="213"/>
      <c r="Z192" s="213"/>
      <c r="AA192" s="213"/>
      <c r="AB192" s="213"/>
      <c r="AC192" s="213"/>
      <c r="AD192" s="213"/>
      <c r="AE192" s="213"/>
      <c r="AF192" s="213"/>
      <c r="AG192" s="213" t="s">
        <v>152</v>
      </c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">
      <c r="A193" s="230"/>
      <c r="B193" s="231"/>
      <c r="C193" s="262" t="s">
        <v>153</v>
      </c>
      <c r="D193" s="235"/>
      <c r="E193" s="236">
        <v>24.32</v>
      </c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13"/>
      <c r="Z193" s="213"/>
      <c r="AA193" s="213"/>
      <c r="AB193" s="213"/>
      <c r="AC193" s="213"/>
      <c r="AD193" s="213"/>
      <c r="AE193" s="213"/>
      <c r="AF193" s="213"/>
      <c r="AG193" s="213" t="s">
        <v>154</v>
      </c>
      <c r="AH193" s="213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">
      <c r="A194" s="251">
        <v>65</v>
      </c>
      <c r="B194" s="252" t="s">
        <v>382</v>
      </c>
      <c r="C194" s="263" t="s">
        <v>383</v>
      </c>
      <c r="D194" s="253" t="s">
        <v>193</v>
      </c>
      <c r="E194" s="254">
        <v>0.14396999999999999</v>
      </c>
      <c r="F194" s="255"/>
      <c r="G194" s="256">
        <f>ROUND(E194*F194,2)</f>
        <v>0</v>
      </c>
      <c r="H194" s="255"/>
      <c r="I194" s="256">
        <f>ROUND(E194*H194,2)</f>
        <v>0</v>
      </c>
      <c r="J194" s="255"/>
      <c r="K194" s="256">
        <f>ROUND(E194*J194,2)</f>
        <v>0</v>
      </c>
      <c r="L194" s="256">
        <v>21</v>
      </c>
      <c r="M194" s="256">
        <f>G194*(1+L194/100)</f>
        <v>0</v>
      </c>
      <c r="N194" s="256">
        <v>0</v>
      </c>
      <c r="O194" s="256">
        <f>ROUND(E194*N194,2)</f>
        <v>0</v>
      </c>
      <c r="P194" s="256">
        <v>0</v>
      </c>
      <c r="Q194" s="256">
        <f>ROUND(E194*P194,2)</f>
        <v>0</v>
      </c>
      <c r="R194" s="256"/>
      <c r="S194" s="256" t="s">
        <v>150</v>
      </c>
      <c r="T194" s="256" t="s">
        <v>150</v>
      </c>
      <c r="U194" s="256">
        <v>1.5669999999999999</v>
      </c>
      <c r="V194" s="257">
        <f>ROUND(E194*U194,2)</f>
        <v>0.23</v>
      </c>
      <c r="W194" s="233"/>
      <c r="X194" s="233" t="s">
        <v>376</v>
      </c>
      <c r="Y194" s="213"/>
      <c r="Z194" s="213"/>
      <c r="AA194" s="213"/>
      <c r="AB194" s="213"/>
      <c r="AC194" s="213"/>
      <c r="AD194" s="213"/>
      <c r="AE194" s="213"/>
      <c r="AF194" s="213"/>
      <c r="AG194" s="213" t="s">
        <v>377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x14ac:dyDescent="0.2">
      <c r="A195" s="238" t="s">
        <v>145</v>
      </c>
      <c r="B195" s="239" t="s">
        <v>93</v>
      </c>
      <c r="C195" s="260" t="s">
        <v>94</v>
      </c>
      <c r="D195" s="240"/>
      <c r="E195" s="241"/>
      <c r="F195" s="242"/>
      <c r="G195" s="242">
        <f>SUMIF(AG196:AG211,"&lt;&gt;NOR",G196:G211)</f>
        <v>0</v>
      </c>
      <c r="H195" s="242"/>
      <c r="I195" s="242">
        <f>SUM(I196:I211)</f>
        <v>0</v>
      </c>
      <c r="J195" s="242"/>
      <c r="K195" s="242">
        <f>SUM(K196:K211)</f>
        <v>0</v>
      </c>
      <c r="L195" s="242"/>
      <c r="M195" s="242">
        <f>SUM(M196:M211)</f>
        <v>0</v>
      </c>
      <c r="N195" s="242"/>
      <c r="O195" s="242">
        <f>SUM(O196:O211)</f>
        <v>0.19</v>
      </c>
      <c r="P195" s="242"/>
      <c r="Q195" s="242">
        <f>SUM(Q196:Q211)</f>
        <v>0</v>
      </c>
      <c r="R195" s="242"/>
      <c r="S195" s="242"/>
      <c r="T195" s="242"/>
      <c r="U195" s="242"/>
      <c r="V195" s="243">
        <f>SUM(V196:V211)</f>
        <v>20.119999999999997</v>
      </c>
      <c r="W195" s="237"/>
      <c r="X195" s="237"/>
      <c r="AG195" t="s">
        <v>146</v>
      </c>
    </row>
    <row r="196" spans="1:60" ht="22.5" outlineLevel="1" x14ac:dyDescent="0.2">
      <c r="A196" s="244">
        <v>66</v>
      </c>
      <c r="B196" s="245" t="s">
        <v>384</v>
      </c>
      <c r="C196" s="261" t="s">
        <v>385</v>
      </c>
      <c r="D196" s="246" t="s">
        <v>149</v>
      </c>
      <c r="E196" s="247">
        <v>27.41</v>
      </c>
      <c r="F196" s="248"/>
      <c r="G196" s="249">
        <f>ROUND(E196*F196,2)</f>
        <v>0</v>
      </c>
      <c r="H196" s="248"/>
      <c r="I196" s="249">
        <f>ROUND(E196*H196,2)</f>
        <v>0</v>
      </c>
      <c r="J196" s="248"/>
      <c r="K196" s="249">
        <f>ROUND(E196*J196,2)</f>
        <v>0</v>
      </c>
      <c r="L196" s="249">
        <v>21</v>
      </c>
      <c r="M196" s="249">
        <f>G196*(1+L196/100)</f>
        <v>0</v>
      </c>
      <c r="N196" s="249">
        <v>8.3000000000000001E-4</v>
      </c>
      <c r="O196" s="249">
        <f>ROUND(E196*N196,2)</f>
        <v>0.02</v>
      </c>
      <c r="P196" s="249">
        <v>0</v>
      </c>
      <c r="Q196" s="249">
        <f>ROUND(E196*P196,2)</f>
        <v>0</v>
      </c>
      <c r="R196" s="249"/>
      <c r="S196" s="249" t="s">
        <v>150</v>
      </c>
      <c r="T196" s="249" t="s">
        <v>150</v>
      </c>
      <c r="U196" s="249">
        <v>0.46200000000000002</v>
      </c>
      <c r="V196" s="250">
        <f>ROUND(E196*U196,2)</f>
        <v>12.66</v>
      </c>
      <c r="W196" s="233"/>
      <c r="X196" s="233" t="s">
        <v>151</v>
      </c>
      <c r="Y196" s="213"/>
      <c r="Z196" s="213"/>
      <c r="AA196" s="213"/>
      <c r="AB196" s="213"/>
      <c r="AC196" s="213"/>
      <c r="AD196" s="213"/>
      <c r="AE196" s="213"/>
      <c r="AF196" s="213"/>
      <c r="AG196" s="213" t="s">
        <v>152</v>
      </c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">
      <c r="A197" s="230"/>
      <c r="B197" s="231"/>
      <c r="C197" s="262" t="s">
        <v>386</v>
      </c>
      <c r="D197" s="235"/>
      <c r="E197" s="236">
        <v>25.46</v>
      </c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13"/>
      <c r="Z197" s="213"/>
      <c r="AA197" s="213"/>
      <c r="AB197" s="213"/>
      <c r="AC197" s="213"/>
      <c r="AD197" s="213"/>
      <c r="AE197" s="213"/>
      <c r="AF197" s="213"/>
      <c r="AG197" s="213" t="s">
        <v>154</v>
      </c>
      <c r="AH197" s="213">
        <v>0</v>
      </c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">
      <c r="A198" s="230"/>
      <c r="B198" s="231"/>
      <c r="C198" s="262" t="s">
        <v>328</v>
      </c>
      <c r="D198" s="235"/>
      <c r="E198" s="236">
        <v>1.95</v>
      </c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13"/>
      <c r="Z198" s="213"/>
      <c r="AA198" s="213"/>
      <c r="AB198" s="213"/>
      <c r="AC198" s="213"/>
      <c r="AD198" s="213"/>
      <c r="AE198" s="213"/>
      <c r="AF198" s="213"/>
      <c r="AG198" s="213" t="s">
        <v>154</v>
      </c>
      <c r="AH198" s="213"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ht="22.5" outlineLevel="1" x14ac:dyDescent="0.2">
      <c r="A199" s="244">
        <v>67</v>
      </c>
      <c r="B199" s="245" t="s">
        <v>387</v>
      </c>
      <c r="C199" s="261" t="s">
        <v>388</v>
      </c>
      <c r="D199" s="246" t="s">
        <v>149</v>
      </c>
      <c r="E199" s="247">
        <v>24.44</v>
      </c>
      <c r="F199" s="248"/>
      <c r="G199" s="249">
        <f>ROUND(E199*F199,2)</f>
        <v>0</v>
      </c>
      <c r="H199" s="248"/>
      <c r="I199" s="249">
        <f>ROUND(E199*H199,2)</f>
        <v>0</v>
      </c>
      <c r="J199" s="248"/>
      <c r="K199" s="249">
        <f>ROUND(E199*J199,2)</f>
        <v>0</v>
      </c>
      <c r="L199" s="249">
        <v>21</v>
      </c>
      <c r="M199" s="249">
        <f>G199*(1+L199/100)</f>
        <v>0</v>
      </c>
      <c r="N199" s="249">
        <v>1.8000000000000001E-4</v>
      </c>
      <c r="O199" s="249">
        <f>ROUND(E199*N199,2)</f>
        <v>0</v>
      </c>
      <c r="P199" s="249">
        <v>0</v>
      </c>
      <c r="Q199" s="249">
        <f>ROUND(E199*P199,2)</f>
        <v>0</v>
      </c>
      <c r="R199" s="249"/>
      <c r="S199" s="249" t="s">
        <v>150</v>
      </c>
      <c r="T199" s="249" t="s">
        <v>150</v>
      </c>
      <c r="U199" s="249">
        <v>0.16</v>
      </c>
      <c r="V199" s="250">
        <f>ROUND(E199*U199,2)</f>
        <v>3.91</v>
      </c>
      <c r="W199" s="233"/>
      <c r="X199" s="233" t="s">
        <v>151</v>
      </c>
      <c r="Y199" s="213"/>
      <c r="Z199" s="213"/>
      <c r="AA199" s="213"/>
      <c r="AB199" s="213"/>
      <c r="AC199" s="213"/>
      <c r="AD199" s="213"/>
      <c r="AE199" s="213"/>
      <c r="AF199" s="213"/>
      <c r="AG199" s="213" t="s">
        <v>152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">
      <c r="A200" s="230"/>
      <c r="B200" s="231"/>
      <c r="C200" s="262" t="s">
        <v>249</v>
      </c>
      <c r="D200" s="235"/>
      <c r="E200" s="236">
        <v>22.04</v>
      </c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13"/>
      <c r="Z200" s="213"/>
      <c r="AA200" s="213"/>
      <c r="AB200" s="213"/>
      <c r="AC200" s="213"/>
      <c r="AD200" s="213"/>
      <c r="AE200" s="213"/>
      <c r="AF200" s="213"/>
      <c r="AG200" s="213" t="s">
        <v>154</v>
      </c>
      <c r="AH200" s="213"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">
      <c r="A201" s="230"/>
      <c r="B201" s="231"/>
      <c r="C201" s="262" t="s">
        <v>250</v>
      </c>
      <c r="D201" s="235"/>
      <c r="E201" s="236">
        <v>2.4</v>
      </c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13"/>
      <c r="Z201" s="213"/>
      <c r="AA201" s="213"/>
      <c r="AB201" s="213"/>
      <c r="AC201" s="213"/>
      <c r="AD201" s="213"/>
      <c r="AE201" s="213"/>
      <c r="AF201" s="213"/>
      <c r="AG201" s="213" t="s">
        <v>154</v>
      </c>
      <c r="AH201" s="213">
        <v>0</v>
      </c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ht="22.5" outlineLevel="1" x14ac:dyDescent="0.2">
      <c r="A202" s="244">
        <v>68</v>
      </c>
      <c r="B202" s="245" t="s">
        <v>389</v>
      </c>
      <c r="C202" s="261" t="s">
        <v>390</v>
      </c>
      <c r="D202" s="246" t="s">
        <v>149</v>
      </c>
      <c r="E202" s="247">
        <v>21.47</v>
      </c>
      <c r="F202" s="248"/>
      <c r="G202" s="249">
        <f>ROUND(E202*F202,2)</f>
        <v>0</v>
      </c>
      <c r="H202" s="248"/>
      <c r="I202" s="249">
        <f>ROUND(E202*H202,2)</f>
        <v>0</v>
      </c>
      <c r="J202" s="248"/>
      <c r="K202" s="249">
        <f>ROUND(E202*J202,2)</f>
        <v>0</v>
      </c>
      <c r="L202" s="249">
        <v>21</v>
      </c>
      <c r="M202" s="249">
        <f>G202*(1+L202/100)</f>
        <v>0</v>
      </c>
      <c r="N202" s="249">
        <v>0</v>
      </c>
      <c r="O202" s="249">
        <f>ROUND(E202*N202,2)</f>
        <v>0</v>
      </c>
      <c r="P202" s="249">
        <v>0</v>
      </c>
      <c r="Q202" s="249">
        <f>ROUND(E202*P202,2)</f>
        <v>0</v>
      </c>
      <c r="R202" s="249"/>
      <c r="S202" s="249" t="s">
        <v>150</v>
      </c>
      <c r="T202" s="249" t="s">
        <v>150</v>
      </c>
      <c r="U202" s="249">
        <v>0.08</v>
      </c>
      <c r="V202" s="250">
        <f>ROUND(E202*U202,2)</f>
        <v>1.72</v>
      </c>
      <c r="W202" s="233"/>
      <c r="X202" s="233" t="s">
        <v>151</v>
      </c>
      <c r="Y202" s="213"/>
      <c r="Z202" s="213"/>
      <c r="AA202" s="213"/>
      <c r="AB202" s="213"/>
      <c r="AC202" s="213"/>
      <c r="AD202" s="213"/>
      <c r="AE202" s="213"/>
      <c r="AF202" s="213"/>
      <c r="AG202" s="213" t="s">
        <v>152</v>
      </c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">
      <c r="A203" s="230"/>
      <c r="B203" s="231"/>
      <c r="C203" s="262" t="s">
        <v>391</v>
      </c>
      <c r="D203" s="235"/>
      <c r="E203" s="236">
        <v>21.47</v>
      </c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13"/>
      <c r="Z203" s="213"/>
      <c r="AA203" s="213"/>
      <c r="AB203" s="213"/>
      <c r="AC203" s="213"/>
      <c r="AD203" s="213"/>
      <c r="AE203" s="213"/>
      <c r="AF203" s="213"/>
      <c r="AG203" s="213" t="s">
        <v>154</v>
      </c>
      <c r="AH203" s="213"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outlineLevel="1" x14ac:dyDescent="0.2">
      <c r="A204" s="251">
        <v>69</v>
      </c>
      <c r="B204" s="252" t="s">
        <v>392</v>
      </c>
      <c r="C204" s="263" t="s">
        <v>393</v>
      </c>
      <c r="D204" s="253" t="s">
        <v>149</v>
      </c>
      <c r="E204" s="254">
        <v>21.47</v>
      </c>
      <c r="F204" s="255"/>
      <c r="G204" s="256">
        <f>ROUND(E204*F204,2)</f>
        <v>0</v>
      </c>
      <c r="H204" s="255"/>
      <c r="I204" s="256">
        <f>ROUND(E204*H204,2)</f>
        <v>0</v>
      </c>
      <c r="J204" s="255"/>
      <c r="K204" s="256">
        <f>ROUND(E204*J204,2)</f>
        <v>0</v>
      </c>
      <c r="L204" s="256">
        <v>21</v>
      </c>
      <c r="M204" s="256">
        <f>G204*(1+L204/100)</f>
        <v>0</v>
      </c>
      <c r="N204" s="256">
        <v>1.0000000000000001E-5</v>
      </c>
      <c r="O204" s="256">
        <f>ROUND(E204*N204,2)</f>
        <v>0</v>
      </c>
      <c r="P204" s="256">
        <v>0</v>
      </c>
      <c r="Q204" s="256">
        <f>ROUND(E204*P204,2)</f>
        <v>0</v>
      </c>
      <c r="R204" s="256"/>
      <c r="S204" s="256" t="s">
        <v>150</v>
      </c>
      <c r="T204" s="256" t="s">
        <v>150</v>
      </c>
      <c r="U204" s="256">
        <v>7.0000000000000007E-2</v>
      </c>
      <c r="V204" s="257">
        <f>ROUND(E204*U204,2)</f>
        <v>1.5</v>
      </c>
      <c r="W204" s="233"/>
      <c r="X204" s="233" t="s">
        <v>151</v>
      </c>
      <c r="Y204" s="213"/>
      <c r="Z204" s="213"/>
      <c r="AA204" s="213"/>
      <c r="AB204" s="213"/>
      <c r="AC204" s="213"/>
      <c r="AD204" s="213"/>
      <c r="AE204" s="213"/>
      <c r="AF204" s="213"/>
      <c r="AG204" s="213" t="s">
        <v>152</v>
      </c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">
      <c r="A205" s="244">
        <v>70</v>
      </c>
      <c r="B205" s="245" t="s">
        <v>394</v>
      </c>
      <c r="C205" s="261" t="s">
        <v>395</v>
      </c>
      <c r="D205" s="246" t="s">
        <v>157</v>
      </c>
      <c r="E205" s="247">
        <v>2.7567499999999998</v>
      </c>
      <c r="F205" s="248"/>
      <c r="G205" s="249">
        <f>ROUND(E205*F205,2)</f>
        <v>0</v>
      </c>
      <c r="H205" s="248"/>
      <c r="I205" s="249">
        <f>ROUND(E205*H205,2)</f>
        <v>0</v>
      </c>
      <c r="J205" s="248"/>
      <c r="K205" s="249">
        <f>ROUND(E205*J205,2)</f>
        <v>0</v>
      </c>
      <c r="L205" s="249">
        <v>21</v>
      </c>
      <c r="M205" s="249">
        <f>G205*(1+L205/100)</f>
        <v>0</v>
      </c>
      <c r="N205" s="249">
        <v>0.02</v>
      </c>
      <c r="O205" s="249">
        <f>ROUND(E205*N205,2)</f>
        <v>0.06</v>
      </c>
      <c r="P205" s="249">
        <v>0</v>
      </c>
      <c r="Q205" s="249">
        <f>ROUND(E205*P205,2)</f>
        <v>0</v>
      </c>
      <c r="R205" s="249" t="s">
        <v>253</v>
      </c>
      <c r="S205" s="249" t="s">
        <v>150</v>
      </c>
      <c r="T205" s="249" t="s">
        <v>150</v>
      </c>
      <c r="U205" s="249">
        <v>0</v>
      </c>
      <c r="V205" s="250">
        <f>ROUND(E205*U205,2)</f>
        <v>0</v>
      </c>
      <c r="W205" s="233"/>
      <c r="X205" s="233" t="s">
        <v>254</v>
      </c>
      <c r="Y205" s="213"/>
      <c r="Z205" s="213"/>
      <c r="AA205" s="213"/>
      <c r="AB205" s="213"/>
      <c r="AC205" s="213"/>
      <c r="AD205" s="213"/>
      <c r="AE205" s="213"/>
      <c r="AF205" s="213"/>
      <c r="AG205" s="213" t="s">
        <v>255</v>
      </c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">
      <c r="A206" s="230"/>
      <c r="B206" s="231"/>
      <c r="C206" s="262" t="s">
        <v>396</v>
      </c>
      <c r="D206" s="235"/>
      <c r="E206" s="236">
        <v>2.7567499999999998</v>
      </c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  <c r="X206" s="233"/>
      <c r="Y206" s="213"/>
      <c r="Z206" s="213"/>
      <c r="AA206" s="213"/>
      <c r="AB206" s="213"/>
      <c r="AC206" s="213"/>
      <c r="AD206" s="213"/>
      <c r="AE206" s="213"/>
      <c r="AF206" s="213"/>
      <c r="AG206" s="213" t="s">
        <v>154</v>
      </c>
      <c r="AH206" s="213">
        <v>0</v>
      </c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ht="22.5" outlineLevel="1" x14ac:dyDescent="0.2">
      <c r="A207" s="244">
        <v>71</v>
      </c>
      <c r="B207" s="245" t="s">
        <v>397</v>
      </c>
      <c r="C207" s="261" t="s">
        <v>398</v>
      </c>
      <c r="D207" s="246" t="s">
        <v>149</v>
      </c>
      <c r="E207" s="247">
        <v>29.328700000000001</v>
      </c>
      <c r="F207" s="248"/>
      <c r="G207" s="249">
        <f>ROUND(E207*F207,2)</f>
        <v>0</v>
      </c>
      <c r="H207" s="248"/>
      <c r="I207" s="249">
        <f>ROUND(E207*H207,2)</f>
        <v>0</v>
      </c>
      <c r="J207" s="248"/>
      <c r="K207" s="249">
        <f>ROUND(E207*J207,2)</f>
        <v>0</v>
      </c>
      <c r="L207" s="249">
        <v>21</v>
      </c>
      <c r="M207" s="249">
        <f>G207*(1+L207/100)</f>
        <v>0</v>
      </c>
      <c r="N207" s="249">
        <v>1.6800000000000001E-3</v>
      </c>
      <c r="O207" s="249">
        <f>ROUND(E207*N207,2)</f>
        <v>0.05</v>
      </c>
      <c r="P207" s="249">
        <v>0</v>
      </c>
      <c r="Q207" s="249">
        <f>ROUND(E207*P207,2)</f>
        <v>0</v>
      </c>
      <c r="R207" s="249" t="s">
        <v>253</v>
      </c>
      <c r="S207" s="249" t="s">
        <v>150</v>
      </c>
      <c r="T207" s="249" t="s">
        <v>150</v>
      </c>
      <c r="U207" s="249">
        <v>0</v>
      </c>
      <c r="V207" s="250">
        <f>ROUND(E207*U207,2)</f>
        <v>0</v>
      </c>
      <c r="W207" s="233"/>
      <c r="X207" s="233" t="s">
        <v>254</v>
      </c>
      <c r="Y207" s="213"/>
      <c r="Z207" s="213"/>
      <c r="AA207" s="213"/>
      <c r="AB207" s="213"/>
      <c r="AC207" s="213"/>
      <c r="AD207" s="213"/>
      <c r="AE207" s="213"/>
      <c r="AF207" s="213"/>
      <c r="AG207" s="213" t="s">
        <v>255</v>
      </c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outlineLevel="1" x14ac:dyDescent="0.2">
      <c r="A208" s="230"/>
      <c r="B208" s="231"/>
      <c r="C208" s="262" t="s">
        <v>399</v>
      </c>
      <c r="D208" s="235"/>
      <c r="E208" s="236">
        <v>29.328700000000001</v>
      </c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13"/>
      <c r="Z208" s="213"/>
      <c r="AA208" s="213"/>
      <c r="AB208" s="213"/>
      <c r="AC208" s="213"/>
      <c r="AD208" s="213"/>
      <c r="AE208" s="213"/>
      <c r="AF208" s="213"/>
      <c r="AG208" s="213" t="s">
        <v>154</v>
      </c>
      <c r="AH208" s="213">
        <v>0</v>
      </c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ht="22.5" outlineLevel="1" x14ac:dyDescent="0.2">
      <c r="A209" s="244">
        <v>72</v>
      </c>
      <c r="B209" s="245" t="s">
        <v>400</v>
      </c>
      <c r="C209" s="261" t="s">
        <v>401</v>
      </c>
      <c r="D209" s="246" t="s">
        <v>149</v>
      </c>
      <c r="E209" s="247">
        <v>29.328700000000001</v>
      </c>
      <c r="F209" s="248"/>
      <c r="G209" s="249">
        <f>ROUND(E209*F209,2)</f>
        <v>0</v>
      </c>
      <c r="H209" s="248"/>
      <c r="I209" s="249">
        <f>ROUND(E209*H209,2)</f>
        <v>0</v>
      </c>
      <c r="J209" s="248"/>
      <c r="K209" s="249">
        <f>ROUND(E209*J209,2)</f>
        <v>0</v>
      </c>
      <c r="L209" s="249">
        <v>21</v>
      </c>
      <c r="M209" s="249">
        <f>G209*(1+L209/100)</f>
        <v>0</v>
      </c>
      <c r="N209" s="249">
        <v>1.92E-3</v>
      </c>
      <c r="O209" s="249">
        <f>ROUND(E209*N209,2)</f>
        <v>0.06</v>
      </c>
      <c r="P209" s="249">
        <v>0</v>
      </c>
      <c r="Q209" s="249">
        <f>ROUND(E209*P209,2)</f>
        <v>0</v>
      </c>
      <c r="R209" s="249" t="s">
        <v>253</v>
      </c>
      <c r="S209" s="249" t="s">
        <v>150</v>
      </c>
      <c r="T209" s="249" t="s">
        <v>150</v>
      </c>
      <c r="U209" s="249">
        <v>0</v>
      </c>
      <c r="V209" s="250">
        <f>ROUND(E209*U209,2)</f>
        <v>0</v>
      </c>
      <c r="W209" s="233"/>
      <c r="X209" s="233" t="s">
        <v>254</v>
      </c>
      <c r="Y209" s="213"/>
      <c r="Z209" s="213"/>
      <c r="AA209" s="213"/>
      <c r="AB209" s="213"/>
      <c r="AC209" s="213"/>
      <c r="AD209" s="213"/>
      <c r="AE209" s="213"/>
      <c r="AF209" s="213"/>
      <c r="AG209" s="213" t="s">
        <v>255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">
      <c r="A210" s="230"/>
      <c r="B210" s="231"/>
      <c r="C210" s="262" t="s">
        <v>399</v>
      </c>
      <c r="D210" s="235"/>
      <c r="E210" s="236">
        <v>29.328700000000001</v>
      </c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13"/>
      <c r="Z210" s="213"/>
      <c r="AA210" s="213"/>
      <c r="AB210" s="213"/>
      <c r="AC210" s="213"/>
      <c r="AD210" s="213"/>
      <c r="AE210" s="213"/>
      <c r="AF210" s="213"/>
      <c r="AG210" s="213" t="s">
        <v>154</v>
      </c>
      <c r="AH210" s="213">
        <v>0</v>
      </c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">
      <c r="A211" s="251">
        <v>73</v>
      </c>
      <c r="B211" s="252" t="s">
        <v>402</v>
      </c>
      <c r="C211" s="263" t="s">
        <v>403</v>
      </c>
      <c r="D211" s="253" t="s">
        <v>193</v>
      </c>
      <c r="E211" s="254">
        <v>0.18808</v>
      </c>
      <c r="F211" s="255"/>
      <c r="G211" s="256">
        <f>ROUND(E211*F211,2)</f>
        <v>0</v>
      </c>
      <c r="H211" s="255"/>
      <c r="I211" s="256">
        <f>ROUND(E211*H211,2)</f>
        <v>0</v>
      </c>
      <c r="J211" s="255"/>
      <c r="K211" s="256">
        <f>ROUND(E211*J211,2)</f>
        <v>0</v>
      </c>
      <c r="L211" s="256">
        <v>21</v>
      </c>
      <c r="M211" s="256">
        <f>G211*(1+L211/100)</f>
        <v>0</v>
      </c>
      <c r="N211" s="256">
        <v>0</v>
      </c>
      <c r="O211" s="256">
        <f>ROUND(E211*N211,2)</f>
        <v>0</v>
      </c>
      <c r="P211" s="256">
        <v>0</v>
      </c>
      <c r="Q211" s="256">
        <f>ROUND(E211*P211,2)</f>
        <v>0</v>
      </c>
      <c r="R211" s="256"/>
      <c r="S211" s="256" t="s">
        <v>150</v>
      </c>
      <c r="T211" s="256" t="s">
        <v>150</v>
      </c>
      <c r="U211" s="256">
        <v>1.74</v>
      </c>
      <c r="V211" s="257">
        <f>ROUND(E211*U211,2)</f>
        <v>0.33</v>
      </c>
      <c r="W211" s="233"/>
      <c r="X211" s="233" t="s">
        <v>376</v>
      </c>
      <c r="Y211" s="213"/>
      <c r="Z211" s="213"/>
      <c r="AA211" s="213"/>
      <c r="AB211" s="213"/>
      <c r="AC211" s="213"/>
      <c r="AD211" s="213"/>
      <c r="AE211" s="213"/>
      <c r="AF211" s="213"/>
      <c r="AG211" s="213" t="s">
        <v>377</v>
      </c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x14ac:dyDescent="0.2">
      <c r="A212" s="238" t="s">
        <v>145</v>
      </c>
      <c r="B212" s="239" t="s">
        <v>95</v>
      </c>
      <c r="C212" s="260" t="s">
        <v>96</v>
      </c>
      <c r="D212" s="240"/>
      <c r="E212" s="241"/>
      <c r="F212" s="242"/>
      <c r="G212" s="242">
        <f>SUMIF(AG213:AG213,"&lt;&gt;NOR",G213:G213)</f>
        <v>0</v>
      </c>
      <c r="H212" s="242"/>
      <c r="I212" s="242">
        <f>SUM(I213:I213)</f>
        <v>0</v>
      </c>
      <c r="J212" s="242"/>
      <c r="K212" s="242">
        <f>SUM(K213:K213)</f>
        <v>0</v>
      </c>
      <c r="L212" s="242"/>
      <c r="M212" s="242">
        <f>SUM(M213:M213)</f>
        <v>0</v>
      </c>
      <c r="N212" s="242"/>
      <c r="O212" s="242">
        <f>SUM(O213:O213)</f>
        <v>0</v>
      </c>
      <c r="P212" s="242"/>
      <c r="Q212" s="242">
        <f>SUM(Q213:Q213)</f>
        <v>0</v>
      </c>
      <c r="R212" s="242"/>
      <c r="S212" s="242"/>
      <c r="T212" s="242"/>
      <c r="U212" s="242"/>
      <c r="V212" s="243">
        <f>SUM(V213:V213)</f>
        <v>0</v>
      </c>
      <c r="W212" s="237"/>
      <c r="X212" s="237"/>
      <c r="AG212" t="s">
        <v>146</v>
      </c>
    </row>
    <row r="213" spans="1:60" outlineLevel="1" x14ac:dyDescent="0.2">
      <c r="A213" s="251">
        <v>74</v>
      </c>
      <c r="B213" s="252" t="s">
        <v>95</v>
      </c>
      <c r="C213" s="263" t="s">
        <v>404</v>
      </c>
      <c r="D213" s="253" t="s">
        <v>405</v>
      </c>
      <c r="E213" s="254">
        <v>1</v>
      </c>
      <c r="F213" s="255"/>
      <c r="G213" s="256">
        <f>ROUND(E213*F213,2)</f>
        <v>0</v>
      </c>
      <c r="H213" s="255"/>
      <c r="I213" s="256">
        <f>ROUND(E213*H213,2)</f>
        <v>0</v>
      </c>
      <c r="J213" s="255"/>
      <c r="K213" s="256">
        <f>ROUND(E213*J213,2)</f>
        <v>0</v>
      </c>
      <c r="L213" s="256">
        <v>21</v>
      </c>
      <c r="M213" s="256">
        <f>G213*(1+L213/100)</f>
        <v>0</v>
      </c>
      <c r="N213" s="256">
        <v>0</v>
      </c>
      <c r="O213" s="256">
        <f>ROUND(E213*N213,2)</f>
        <v>0</v>
      </c>
      <c r="P213" s="256">
        <v>0</v>
      </c>
      <c r="Q213" s="256">
        <f>ROUND(E213*P213,2)</f>
        <v>0</v>
      </c>
      <c r="R213" s="256"/>
      <c r="S213" s="256" t="s">
        <v>305</v>
      </c>
      <c r="T213" s="256" t="s">
        <v>306</v>
      </c>
      <c r="U213" s="256">
        <v>0</v>
      </c>
      <c r="V213" s="257">
        <f>ROUND(E213*U213,2)</f>
        <v>0</v>
      </c>
      <c r="W213" s="233"/>
      <c r="X213" s="233" t="s">
        <v>151</v>
      </c>
      <c r="Y213" s="213"/>
      <c r="Z213" s="213"/>
      <c r="AA213" s="213"/>
      <c r="AB213" s="213"/>
      <c r="AC213" s="213"/>
      <c r="AD213" s="213"/>
      <c r="AE213" s="213"/>
      <c r="AF213" s="213"/>
      <c r="AG213" s="213" t="s">
        <v>152</v>
      </c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x14ac:dyDescent="0.2">
      <c r="A214" s="238" t="s">
        <v>145</v>
      </c>
      <c r="B214" s="239" t="s">
        <v>97</v>
      </c>
      <c r="C214" s="260" t="s">
        <v>98</v>
      </c>
      <c r="D214" s="240"/>
      <c r="E214" s="241"/>
      <c r="F214" s="242"/>
      <c r="G214" s="242">
        <f>SUMIF(AG215:AG234,"&lt;&gt;NOR",G215:G234)</f>
        <v>0</v>
      </c>
      <c r="H214" s="242"/>
      <c r="I214" s="242">
        <f>SUM(I215:I234)</f>
        <v>0</v>
      </c>
      <c r="J214" s="242"/>
      <c r="K214" s="242">
        <f>SUM(K215:K234)</f>
        <v>0</v>
      </c>
      <c r="L214" s="242"/>
      <c r="M214" s="242">
        <f>SUM(M215:M234)</f>
        <v>0</v>
      </c>
      <c r="N214" s="242"/>
      <c r="O214" s="242">
        <f>SUM(O215:O234)</f>
        <v>0.7</v>
      </c>
      <c r="P214" s="242"/>
      <c r="Q214" s="242">
        <f>SUM(Q215:Q234)</f>
        <v>0</v>
      </c>
      <c r="R214" s="242"/>
      <c r="S214" s="242"/>
      <c r="T214" s="242"/>
      <c r="U214" s="242"/>
      <c r="V214" s="243">
        <f>SUM(V215:V234)</f>
        <v>23.080000000000002</v>
      </c>
      <c r="W214" s="237"/>
      <c r="X214" s="237"/>
      <c r="AG214" t="s">
        <v>146</v>
      </c>
    </row>
    <row r="215" spans="1:60" outlineLevel="1" x14ac:dyDescent="0.2">
      <c r="A215" s="251">
        <v>75</v>
      </c>
      <c r="B215" s="252" t="s">
        <v>406</v>
      </c>
      <c r="C215" s="263" t="s">
        <v>407</v>
      </c>
      <c r="D215" s="253" t="s">
        <v>190</v>
      </c>
      <c r="E215" s="254">
        <v>4</v>
      </c>
      <c r="F215" s="255"/>
      <c r="G215" s="256">
        <f>ROUND(E215*F215,2)</f>
        <v>0</v>
      </c>
      <c r="H215" s="255"/>
      <c r="I215" s="256">
        <f>ROUND(E215*H215,2)</f>
        <v>0</v>
      </c>
      <c r="J215" s="255"/>
      <c r="K215" s="256">
        <f>ROUND(E215*J215,2)</f>
        <v>0</v>
      </c>
      <c r="L215" s="256">
        <v>21</v>
      </c>
      <c r="M215" s="256">
        <f>G215*(1+L215/100)</f>
        <v>0</v>
      </c>
      <c r="N215" s="256">
        <v>3.32E-3</v>
      </c>
      <c r="O215" s="256">
        <f>ROUND(E215*N215,2)</f>
        <v>0.01</v>
      </c>
      <c r="P215" s="256">
        <v>0</v>
      </c>
      <c r="Q215" s="256">
        <f>ROUND(E215*P215,2)</f>
        <v>0</v>
      </c>
      <c r="R215" s="256"/>
      <c r="S215" s="256" t="s">
        <v>150</v>
      </c>
      <c r="T215" s="256" t="s">
        <v>150</v>
      </c>
      <c r="U215" s="256">
        <v>0.377</v>
      </c>
      <c r="V215" s="257">
        <f>ROUND(E215*U215,2)</f>
        <v>1.51</v>
      </c>
      <c r="W215" s="233"/>
      <c r="X215" s="233" t="s">
        <v>151</v>
      </c>
      <c r="Y215" s="213"/>
      <c r="Z215" s="213"/>
      <c r="AA215" s="213"/>
      <c r="AB215" s="213"/>
      <c r="AC215" s="213"/>
      <c r="AD215" s="213"/>
      <c r="AE215" s="213"/>
      <c r="AF215" s="213"/>
      <c r="AG215" s="213" t="s">
        <v>152</v>
      </c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">
      <c r="A216" s="244">
        <v>76</v>
      </c>
      <c r="B216" s="245" t="s">
        <v>408</v>
      </c>
      <c r="C216" s="261" t="s">
        <v>409</v>
      </c>
      <c r="D216" s="246" t="s">
        <v>242</v>
      </c>
      <c r="E216" s="247">
        <v>37.6</v>
      </c>
      <c r="F216" s="248"/>
      <c r="G216" s="249">
        <f>ROUND(E216*F216,2)</f>
        <v>0</v>
      </c>
      <c r="H216" s="248"/>
      <c r="I216" s="249">
        <f>ROUND(E216*H216,2)</f>
        <v>0</v>
      </c>
      <c r="J216" s="248"/>
      <c r="K216" s="249">
        <f>ROUND(E216*J216,2)</f>
        <v>0</v>
      </c>
      <c r="L216" s="249">
        <v>21</v>
      </c>
      <c r="M216" s="249">
        <f>G216*(1+L216/100)</f>
        <v>0</v>
      </c>
      <c r="N216" s="249">
        <v>9.8999999999999999E-4</v>
      </c>
      <c r="O216" s="249">
        <f>ROUND(E216*N216,2)</f>
        <v>0.04</v>
      </c>
      <c r="P216" s="249">
        <v>0</v>
      </c>
      <c r="Q216" s="249">
        <f>ROUND(E216*P216,2)</f>
        <v>0</v>
      </c>
      <c r="R216" s="249"/>
      <c r="S216" s="249" t="s">
        <v>150</v>
      </c>
      <c r="T216" s="249" t="s">
        <v>150</v>
      </c>
      <c r="U216" s="249">
        <v>0.36099999999999999</v>
      </c>
      <c r="V216" s="250">
        <f>ROUND(E216*U216,2)</f>
        <v>13.57</v>
      </c>
      <c r="W216" s="233"/>
      <c r="X216" s="233" t="s">
        <v>151</v>
      </c>
      <c r="Y216" s="213"/>
      <c r="Z216" s="213"/>
      <c r="AA216" s="213"/>
      <c r="AB216" s="213"/>
      <c r="AC216" s="213"/>
      <c r="AD216" s="213"/>
      <c r="AE216" s="213"/>
      <c r="AF216" s="213"/>
      <c r="AG216" s="213" t="s">
        <v>152</v>
      </c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">
      <c r="A217" s="230"/>
      <c r="B217" s="231"/>
      <c r="C217" s="262" t="s">
        <v>410</v>
      </c>
      <c r="D217" s="235"/>
      <c r="E217" s="236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13"/>
      <c r="Z217" s="213"/>
      <c r="AA217" s="213"/>
      <c r="AB217" s="213"/>
      <c r="AC217" s="213"/>
      <c r="AD217" s="213"/>
      <c r="AE217" s="213"/>
      <c r="AF217" s="213"/>
      <c r="AG217" s="213" t="s">
        <v>154</v>
      </c>
      <c r="AH217" s="213">
        <v>0</v>
      </c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1" x14ac:dyDescent="0.2">
      <c r="A218" s="230"/>
      <c r="B218" s="231"/>
      <c r="C218" s="262" t="s">
        <v>411</v>
      </c>
      <c r="D218" s="235"/>
      <c r="E218" s="236">
        <v>37.6</v>
      </c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13"/>
      <c r="Z218" s="213"/>
      <c r="AA218" s="213"/>
      <c r="AB218" s="213"/>
      <c r="AC218" s="213"/>
      <c r="AD218" s="213"/>
      <c r="AE218" s="213"/>
      <c r="AF218" s="213"/>
      <c r="AG218" s="213" t="s">
        <v>154</v>
      </c>
      <c r="AH218" s="213">
        <v>0</v>
      </c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">
      <c r="A219" s="244">
        <v>77</v>
      </c>
      <c r="B219" s="245" t="s">
        <v>412</v>
      </c>
      <c r="C219" s="261" t="s">
        <v>413</v>
      </c>
      <c r="D219" s="246" t="s">
        <v>242</v>
      </c>
      <c r="E219" s="247">
        <v>4.2</v>
      </c>
      <c r="F219" s="248"/>
      <c r="G219" s="249">
        <f>ROUND(E219*F219,2)</f>
        <v>0</v>
      </c>
      <c r="H219" s="248"/>
      <c r="I219" s="249">
        <f>ROUND(E219*H219,2)</f>
        <v>0</v>
      </c>
      <c r="J219" s="248"/>
      <c r="K219" s="249">
        <f>ROUND(E219*J219,2)</f>
        <v>0</v>
      </c>
      <c r="L219" s="249">
        <v>21</v>
      </c>
      <c r="M219" s="249">
        <f>G219*(1+L219/100)</f>
        <v>0</v>
      </c>
      <c r="N219" s="249">
        <v>9.8999999999999999E-4</v>
      </c>
      <c r="O219" s="249">
        <f>ROUND(E219*N219,2)</f>
        <v>0</v>
      </c>
      <c r="P219" s="249">
        <v>0</v>
      </c>
      <c r="Q219" s="249">
        <f>ROUND(E219*P219,2)</f>
        <v>0</v>
      </c>
      <c r="R219" s="249"/>
      <c r="S219" s="249" t="s">
        <v>150</v>
      </c>
      <c r="T219" s="249" t="s">
        <v>150</v>
      </c>
      <c r="U219" s="249">
        <v>0.45300000000000001</v>
      </c>
      <c r="V219" s="250">
        <f>ROUND(E219*U219,2)</f>
        <v>1.9</v>
      </c>
      <c r="W219" s="233"/>
      <c r="X219" s="233" t="s">
        <v>151</v>
      </c>
      <c r="Y219" s="213"/>
      <c r="Z219" s="213"/>
      <c r="AA219" s="213"/>
      <c r="AB219" s="213"/>
      <c r="AC219" s="213"/>
      <c r="AD219" s="213"/>
      <c r="AE219" s="213"/>
      <c r="AF219" s="213"/>
      <c r="AG219" s="213" t="s">
        <v>152</v>
      </c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1" x14ac:dyDescent="0.2">
      <c r="A220" s="230"/>
      <c r="B220" s="231"/>
      <c r="C220" s="262" t="s">
        <v>414</v>
      </c>
      <c r="D220" s="235"/>
      <c r="E220" s="236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13"/>
      <c r="Z220" s="213"/>
      <c r="AA220" s="213"/>
      <c r="AB220" s="213"/>
      <c r="AC220" s="213"/>
      <c r="AD220" s="213"/>
      <c r="AE220" s="213"/>
      <c r="AF220" s="213"/>
      <c r="AG220" s="213" t="s">
        <v>154</v>
      </c>
      <c r="AH220" s="213">
        <v>0</v>
      </c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13"/>
      <c r="BB220" s="213"/>
      <c r="BC220" s="213"/>
      <c r="BD220" s="213"/>
      <c r="BE220" s="213"/>
      <c r="BF220" s="213"/>
      <c r="BG220" s="213"/>
      <c r="BH220" s="213"/>
    </row>
    <row r="221" spans="1:60" outlineLevel="1" x14ac:dyDescent="0.2">
      <c r="A221" s="230"/>
      <c r="B221" s="231"/>
      <c r="C221" s="262" t="s">
        <v>415</v>
      </c>
      <c r="D221" s="235"/>
      <c r="E221" s="236">
        <v>4.2</v>
      </c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13"/>
      <c r="Z221" s="213"/>
      <c r="AA221" s="213"/>
      <c r="AB221" s="213"/>
      <c r="AC221" s="213"/>
      <c r="AD221" s="213"/>
      <c r="AE221" s="213"/>
      <c r="AF221" s="213"/>
      <c r="AG221" s="213" t="s">
        <v>154</v>
      </c>
      <c r="AH221" s="213">
        <v>0</v>
      </c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">
      <c r="A222" s="244">
        <v>78</v>
      </c>
      <c r="B222" s="245" t="s">
        <v>416</v>
      </c>
      <c r="C222" s="261" t="s">
        <v>417</v>
      </c>
      <c r="D222" s="246" t="s">
        <v>149</v>
      </c>
      <c r="E222" s="247">
        <v>28.88</v>
      </c>
      <c r="F222" s="248"/>
      <c r="G222" s="249">
        <f>ROUND(E222*F222,2)</f>
        <v>0</v>
      </c>
      <c r="H222" s="248"/>
      <c r="I222" s="249">
        <f>ROUND(E222*H222,2)</f>
        <v>0</v>
      </c>
      <c r="J222" s="248"/>
      <c r="K222" s="249">
        <f>ROUND(E222*J222,2)</f>
        <v>0</v>
      </c>
      <c r="L222" s="249">
        <v>21</v>
      </c>
      <c r="M222" s="249">
        <f>G222*(1+L222/100)</f>
        <v>0</v>
      </c>
      <c r="N222" s="249">
        <v>0</v>
      </c>
      <c r="O222" s="249">
        <f>ROUND(E222*N222,2)</f>
        <v>0</v>
      </c>
      <c r="P222" s="249">
        <v>0</v>
      </c>
      <c r="Q222" s="249">
        <f>ROUND(E222*P222,2)</f>
        <v>0</v>
      </c>
      <c r="R222" s="249"/>
      <c r="S222" s="249" t="s">
        <v>150</v>
      </c>
      <c r="T222" s="249" t="s">
        <v>150</v>
      </c>
      <c r="U222" s="249">
        <v>0.156</v>
      </c>
      <c r="V222" s="250">
        <f>ROUND(E222*U222,2)</f>
        <v>4.51</v>
      </c>
      <c r="W222" s="233"/>
      <c r="X222" s="233" t="s">
        <v>151</v>
      </c>
      <c r="Y222" s="213"/>
      <c r="Z222" s="213"/>
      <c r="AA222" s="213"/>
      <c r="AB222" s="213"/>
      <c r="AC222" s="213"/>
      <c r="AD222" s="213"/>
      <c r="AE222" s="213"/>
      <c r="AF222" s="213"/>
      <c r="AG222" s="213" t="s">
        <v>152</v>
      </c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">
      <c r="A223" s="230"/>
      <c r="B223" s="231"/>
      <c r="C223" s="262" t="s">
        <v>418</v>
      </c>
      <c r="D223" s="235"/>
      <c r="E223" s="236">
        <v>28.88</v>
      </c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13"/>
      <c r="Z223" s="213"/>
      <c r="AA223" s="213"/>
      <c r="AB223" s="213"/>
      <c r="AC223" s="213"/>
      <c r="AD223" s="213"/>
      <c r="AE223" s="213"/>
      <c r="AF223" s="213"/>
      <c r="AG223" s="213" t="s">
        <v>154</v>
      </c>
      <c r="AH223" s="213">
        <v>0</v>
      </c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">
      <c r="A224" s="251">
        <v>79</v>
      </c>
      <c r="B224" s="252" t="s">
        <v>419</v>
      </c>
      <c r="C224" s="263" t="s">
        <v>420</v>
      </c>
      <c r="D224" s="253" t="s">
        <v>149</v>
      </c>
      <c r="E224" s="254">
        <v>28.88</v>
      </c>
      <c r="F224" s="255"/>
      <c r="G224" s="256">
        <f>ROUND(E224*F224,2)</f>
        <v>0</v>
      </c>
      <c r="H224" s="255"/>
      <c r="I224" s="256">
        <f>ROUND(E224*H224,2)</f>
        <v>0</v>
      </c>
      <c r="J224" s="255"/>
      <c r="K224" s="256">
        <f>ROUND(E224*J224,2)</f>
        <v>0</v>
      </c>
      <c r="L224" s="256">
        <v>21</v>
      </c>
      <c r="M224" s="256">
        <f>G224*(1+L224/100)</f>
        <v>0</v>
      </c>
      <c r="N224" s="256">
        <v>0</v>
      </c>
      <c r="O224" s="256">
        <f>ROUND(E224*N224,2)</f>
        <v>0</v>
      </c>
      <c r="P224" s="256">
        <v>0</v>
      </c>
      <c r="Q224" s="256">
        <f>ROUND(E224*P224,2)</f>
        <v>0</v>
      </c>
      <c r="R224" s="256"/>
      <c r="S224" s="256" t="s">
        <v>150</v>
      </c>
      <c r="T224" s="256" t="s">
        <v>150</v>
      </c>
      <c r="U224" s="256">
        <v>5.5E-2</v>
      </c>
      <c r="V224" s="257">
        <f>ROUND(E224*U224,2)</f>
        <v>1.59</v>
      </c>
      <c r="W224" s="233"/>
      <c r="X224" s="233" t="s">
        <v>151</v>
      </c>
      <c r="Y224" s="213"/>
      <c r="Z224" s="213"/>
      <c r="AA224" s="213"/>
      <c r="AB224" s="213"/>
      <c r="AC224" s="213"/>
      <c r="AD224" s="213"/>
      <c r="AE224" s="213"/>
      <c r="AF224" s="213"/>
      <c r="AG224" s="213" t="s">
        <v>152</v>
      </c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">
      <c r="A225" s="244">
        <v>80</v>
      </c>
      <c r="B225" s="245" t="s">
        <v>421</v>
      </c>
      <c r="C225" s="261" t="s">
        <v>422</v>
      </c>
      <c r="D225" s="246" t="s">
        <v>157</v>
      </c>
      <c r="E225" s="247">
        <v>1.00587</v>
      </c>
      <c r="F225" s="248"/>
      <c r="G225" s="249">
        <f>ROUND(E225*F225,2)</f>
        <v>0</v>
      </c>
      <c r="H225" s="248"/>
      <c r="I225" s="249">
        <f>ROUND(E225*H225,2)</f>
        <v>0</v>
      </c>
      <c r="J225" s="248"/>
      <c r="K225" s="249">
        <f>ROUND(E225*J225,2)</f>
        <v>0</v>
      </c>
      <c r="L225" s="249">
        <v>21</v>
      </c>
      <c r="M225" s="249">
        <f>G225*(1+L225/100)</f>
        <v>0</v>
      </c>
      <c r="N225" s="249">
        <v>2.3570000000000001E-2</v>
      </c>
      <c r="O225" s="249">
        <f>ROUND(E225*N225,2)</f>
        <v>0.02</v>
      </c>
      <c r="P225" s="249">
        <v>0</v>
      </c>
      <c r="Q225" s="249">
        <f>ROUND(E225*P225,2)</f>
        <v>0</v>
      </c>
      <c r="R225" s="249"/>
      <c r="S225" s="249" t="s">
        <v>150</v>
      </c>
      <c r="T225" s="249" t="s">
        <v>150</v>
      </c>
      <c r="U225" s="249">
        <v>0</v>
      </c>
      <c r="V225" s="250">
        <f>ROUND(E225*U225,2)</f>
        <v>0</v>
      </c>
      <c r="W225" s="233"/>
      <c r="X225" s="233" t="s">
        <v>151</v>
      </c>
      <c r="Y225" s="213"/>
      <c r="Z225" s="213"/>
      <c r="AA225" s="213"/>
      <c r="AB225" s="213"/>
      <c r="AC225" s="213"/>
      <c r="AD225" s="213"/>
      <c r="AE225" s="213"/>
      <c r="AF225" s="213"/>
      <c r="AG225" s="213" t="s">
        <v>152</v>
      </c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outlineLevel="1" x14ac:dyDescent="0.2">
      <c r="A226" s="230"/>
      <c r="B226" s="231"/>
      <c r="C226" s="262" t="s">
        <v>423</v>
      </c>
      <c r="D226" s="235"/>
      <c r="E226" s="236">
        <v>0.59</v>
      </c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13"/>
      <c r="Z226" s="213"/>
      <c r="AA226" s="213"/>
      <c r="AB226" s="213"/>
      <c r="AC226" s="213"/>
      <c r="AD226" s="213"/>
      <c r="AE226" s="213"/>
      <c r="AF226" s="213"/>
      <c r="AG226" s="213" t="s">
        <v>154</v>
      </c>
      <c r="AH226" s="213">
        <v>0</v>
      </c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">
      <c r="A227" s="230"/>
      <c r="B227" s="231"/>
      <c r="C227" s="262" t="s">
        <v>424</v>
      </c>
      <c r="D227" s="235"/>
      <c r="E227" s="236">
        <v>0.41587000000000002</v>
      </c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13"/>
      <c r="Z227" s="213"/>
      <c r="AA227" s="213"/>
      <c r="AB227" s="213"/>
      <c r="AC227" s="213"/>
      <c r="AD227" s="213"/>
      <c r="AE227" s="213"/>
      <c r="AF227" s="213"/>
      <c r="AG227" s="213" t="s">
        <v>154</v>
      </c>
      <c r="AH227" s="213">
        <v>0</v>
      </c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1" x14ac:dyDescent="0.2">
      <c r="A228" s="244">
        <v>81</v>
      </c>
      <c r="B228" s="245" t="s">
        <v>425</v>
      </c>
      <c r="C228" s="261" t="s">
        <v>426</v>
      </c>
      <c r="D228" s="246" t="s">
        <v>193</v>
      </c>
      <c r="E228" s="247">
        <v>1.5509999999999999E-2</v>
      </c>
      <c r="F228" s="248"/>
      <c r="G228" s="249">
        <f>ROUND(E228*F228,2)</f>
        <v>0</v>
      </c>
      <c r="H228" s="248"/>
      <c r="I228" s="249">
        <f>ROUND(E228*H228,2)</f>
        <v>0</v>
      </c>
      <c r="J228" s="248"/>
      <c r="K228" s="249">
        <f>ROUND(E228*J228,2)</f>
        <v>0</v>
      </c>
      <c r="L228" s="249">
        <v>21</v>
      </c>
      <c r="M228" s="249">
        <f>G228*(1+L228/100)</f>
        <v>0</v>
      </c>
      <c r="N228" s="249">
        <v>1</v>
      </c>
      <c r="O228" s="249">
        <f>ROUND(E228*N228,2)</f>
        <v>0.02</v>
      </c>
      <c r="P228" s="249">
        <v>0</v>
      </c>
      <c r="Q228" s="249">
        <f>ROUND(E228*P228,2)</f>
        <v>0</v>
      </c>
      <c r="R228" s="249" t="s">
        <v>253</v>
      </c>
      <c r="S228" s="249" t="s">
        <v>150</v>
      </c>
      <c r="T228" s="249" t="s">
        <v>150</v>
      </c>
      <c r="U228" s="249">
        <v>0</v>
      </c>
      <c r="V228" s="250">
        <f>ROUND(E228*U228,2)</f>
        <v>0</v>
      </c>
      <c r="W228" s="233"/>
      <c r="X228" s="233" t="s">
        <v>254</v>
      </c>
      <c r="Y228" s="213"/>
      <c r="Z228" s="213"/>
      <c r="AA228" s="213"/>
      <c r="AB228" s="213"/>
      <c r="AC228" s="213"/>
      <c r="AD228" s="213"/>
      <c r="AE228" s="213"/>
      <c r="AF228" s="213"/>
      <c r="AG228" s="213" t="s">
        <v>255</v>
      </c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1" x14ac:dyDescent="0.2">
      <c r="A229" s="230"/>
      <c r="B229" s="231"/>
      <c r="C229" s="262" t="s">
        <v>427</v>
      </c>
      <c r="D229" s="235"/>
      <c r="E229" s="236">
        <v>1.5509999999999999E-2</v>
      </c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13"/>
      <c r="Z229" s="213"/>
      <c r="AA229" s="213"/>
      <c r="AB229" s="213"/>
      <c r="AC229" s="213"/>
      <c r="AD229" s="213"/>
      <c r="AE229" s="213"/>
      <c r="AF229" s="213"/>
      <c r="AG229" s="213" t="s">
        <v>154</v>
      </c>
      <c r="AH229" s="213">
        <v>0</v>
      </c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3"/>
      <c r="BE229" s="213"/>
      <c r="BF229" s="213"/>
      <c r="BG229" s="213"/>
      <c r="BH229" s="213"/>
    </row>
    <row r="230" spans="1:60" outlineLevel="1" x14ac:dyDescent="0.2">
      <c r="A230" s="244">
        <v>82</v>
      </c>
      <c r="B230" s="245" t="s">
        <v>428</v>
      </c>
      <c r="C230" s="261" t="s">
        <v>429</v>
      </c>
      <c r="D230" s="246" t="s">
        <v>157</v>
      </c>
      <c r="E230" s="247">
        <v>0.45745999999999998</v>
      </c>
      <c r="F230" s="248"/>
      <c r="G230" s="249">
        <f>ROUND(E230*F230,2)</f>
        <v>0</v>
      </c>
      <c r="H230" s="248"/>
      <c r="I230" s="249">
        <f>ROUND(E230*H230,2)</f>
        <v>0</v>
      </c>
      <c r="J230" s="248"/>
      <c r="K230" s="249">
        <f>ROUND(E230*J230,2)</f>
        <v>0</v>
      </c>
      <c r="L230" s="249">
        <v>21</v>
      </c>
      <c r="M230" s="249">
        <f>G230*(1+L230/100)</f>
        <v>0</v>
      </c>
      <c r="N230" s="249">
        <v>0.55000000000000004</v>
      </c>
      <c r="O230" s="249">
        <f>ROUND(E230*N230,2)</f>
        <v>0.25</v>
      </c>
      <c r="P230" s="249">
        <v>0</v>
      </c>
      <c r="Q230" s="249">
        <f>ROUND(E230*P230,2)</f>
        <v>0</v>
      </c>
      <c r="R230" s="249" t="s">
        <v>253</v>
      </c>
      <c r="S230" s="249" t="s">
        <v>150</v>
      </c>
      <c r="T230" s="249" t="s">
        <v>150</v>
      </c>
      <c r="U230" s="249">
        <v>0</v>
      </c>
      <c r="V230" s="250">
        <f>ROUND(E230*U230,2)</f>
        <v>0</v>
      </c>
      <c r="W230" s="233"/>
      <c r="X230" s="233" t="s">
        <v>254</v>
      </c>
      <c r="Y230" s="213"/>
      <c r="Z230" s="213"/>
      <c r="AA230" s="213"/>
      <c r="AB230" s="213"/>
      <c r="AC230" s="213"/>
      <c r="AD230" s="213"/>
      <c r="AE230" s="213"/>
      <c r="AF230" s="213"/>
      <c r="AG230" s="213" t="s">
        <v>255</v>
      </c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</row>
    <row r="231" spans="1:60" outlineLevel="1" x14ac:dyDescent="0.2">
      <c r="A231" s="230"/>
      <c r="B231" s="231"/>
      <c r="C231" s="262" t="s">
        <v>430</v>
      </c>
      <c r="D231" s="235"/>
      <c r="E231" s="236">
        <v>0.45745999999999998</v>
      </c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13"/>
      <c r="Z231" s="213"/>
      <c r="AA231" s="213"/>
      <c r="AB231" s="213"/>
      <c r="AC231" s="213"/>
      <c r="AD231" s="213"/>
      <c r="AE231" s="213"/>
      <c r="AF231" s="213"/>
      <c r="AG231" s="213" t="s">
        <v>154</v>
      </c>
      <c r="AH231" s="213">
        <v>0</v>
      </c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">
      <c r="A232" s="244">
        <v>83</v>
      </c>
      <c r="B232" s="245" t="s">
        <v>431</v>
      </c>
      <c r="C232" s="261" t="s">
        <v>432</v>
      </c>
      <c r="D232" s="246" t="s">
        <v>157</v>
      </c>
      <c r="E232" s="247">
        <v>0.64900000000000002</v>
      </c>
      <c r="F232" s="248"/>
      <c r="G232" s="249">
        <f>ROUND(E232*F232,2)</f>
        <v>0</v>
      </c>
      <c r="H232" s="248"/>
      <c r="I232" s="249">
        <f>ROUND(E232*H232,2)</f>
        <v>0</v>
      </c>
      <c r="J232" s="248"/>
      <c r="K232" s="249">
        <f>ROUND(E232*J232,2)</f>
        <v>0</v>
      </c>
      <c r="L232" s="249">
        <v>21</v>
      </c>
      <c r="M232" s="249">
        <f>G232*(1+L232/100)</f>
        <v>0</v>
      </c>
      <c r="N232" s="249">
        <v>0.55000000000000004</v>
      </c>
      <c r="O232" s="249">
        <f>ROUND(E232*N232,2)</f>
        <v>0.36</v>
      </c>
      <c r="P232" s="249">
        <v>0</v>
      </c>
      <c r="Q232" s="249">
        <f>ROUND(E232*P232,2)</f>
        <v>0</v>
      </c>
      <c r="R232" s="249" t="s">
        <v>253</v>
      </c>
      <c r="S232" s="249" t="s">
        <v>150</v>
      </c>
      <c r="T232" s="249" t="s">
        <v>150</v>
      </c>
      <c r="U232" s="249">
        <v>0</v>
      </c>
      <c r="V232" s="250">
        <f>ROUND(E232*U232,2)</f>
        <v>0</v>
      </c>
      <c r="W232" s="233"/>
      <c r="X232" s="233" t="s">
        <v>254</v>
      </c>
      <c r="Y232" s="213"/>
      <c r="Z232" s="213"/>
      <c r="AA232" s="213"/>
      <c r="AB232" s="213"/>
      <c r="AC232" s="213"/>
      <c r="AD232" s="213"/>
      <c r="AE232" s="213"/>
      <c r="AF232" s="213"/>
      <c r="AG232" s="213" t="s">
        <v>255</v>
      </c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outlineLevel="1" x14ac:dyDescent="0.2">
      <c r="A233" s="230"/>
      <c r="B233" s="231"/>
      <c r="C233" s="262" t="s">
        <v>433</v>
      </c>
      <c r="D233" s="235"/>
      <c r="E233" s="236">
        <v>0.64900000000000002</v>
      </c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13"/>
      <c r="Z233" s="213"/>
      <c r="AA233" s="213"/>
      <c r="AB233" s="213"/>
      <c r="AC233" s="213"/>
      <c r="AD233" s="213"/>
      <c r="AE233" s="213"/>
      <c r="AF233" s="213"/>
      <c r="AG233" s="213" t="s">
        <v>154</v>
      </c>
      <c r="AH233" s="213">
        <v>0</v>
      </c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ht="22.5" outlineLevel="1" x14ac:dyDescent="0.2">
      <c r="A234" s="230">
        <v>84</v>
      </c>
      <c r="B234" s="231" t="s">
        <v>434</v>
      </c>
      <c r="C234" s="264" t="s">
        <v>435</v>
      </c>
      <c r="D234" s="232" t="s">
        <v>0</v>
      </c>
      <c r="E234" s="258"/>
      <c r="F234" s="234"/>
      <c r="G234" s="233">
        <f>ROUND(E234*F234,2)</f>
        <v>0</v>
      </c>
      <c r="H234" s="234"/>
      <c r="I234" s="233">
        <f>ROUND(E234*H234,2)</f>
        <v>0</v>
      </c>
      <c r="J234" s="234"/>
      <c r="K234" s="233">
        <f>ROUND(E234*J234,2)</f>
        <v>0</v>
      </c>
      <c r="L234" s="233">
        <v>21</v>
      </c>
      <c r="M234" s="233">
        <f>G234*(1+L234/100)</f>
        <v>0</v>
      </c>
      <c r="N234" s="233">
        <v>0</v>
      </c>
      <c r="O234" s="233">
        <f>ROUND(E234*N234,2)</f>
        <v>0</v>
      </c>
      <c r="P234" s="233">
        <v>0</v>
      </c>
      <c r="Q234" s="233">
        <f>ROUND(E234*P234,2)</f>
        <v>0</v>
      </c>
      <c r="R234" s="233"/>
      <c r="S234" s="233" t="s">
        <v>150</v>
      </c>
      <c r="T234" s="233" t="s">
        <v>150</v>
      </c>
      <c r="U234" s="233">
        <v>0</v>
      </c>
      <c r="V234" s="233">
        <f>ROUND(E234*U234,2)</f>
        <v>0</v>
      </c>
      <c r="W234" s="233"/>
      <c r="X234" s="233" t="s">
        <v>376</v>
      </c>
      <c r="Y234" s="213"/>
      <c r="Z234" s="213"/>
      <c r="AA234" s="213"/>
      <c r="AB234" s="213"/>
      <c r="AC234" s="213"/>
      <c r="AD234" s="213"/>
      <c r="AE234" s="213"/>
      <c r="AF234" s="213"/>
      <c r="AG234" s="213" t="s">
        <v>377</v>
      </c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x14ac:dyDescent="0.2">
      <c r="A235" s="238" t="s">
        <v>145</v>
      </c>
      <c r="B235" s="239" t="s">
        <v>99</v>
      </c>
      <c r="C235" s="260" t="s">
        <v>100</v>
      </c>
      <c r="D235" s="240"/>
      <c r="E235" s="241"/>
      <c r="F235" s="242"/>
      <c r="G235" s="242">
        <f>SUMIF(AG236:AG245,"&lt;&gt;NOR",G236:G245)</f>
        <v>0</v>
      </c>
      <c r="H235" s="242"/>
      <c r="I235" s="242">
        <f>SUM(I236:I245)</f>
        <v>0</v>
      </c>
      <c r="J235" s="242"/>
      <c r="K235" s="242">
        <f>SUM(K236:K245)</f>
        <v>0</v>
      </c>
      <c r="L235" s="242"/>
      <c r="M235" s="242">
        <f>SUM(M236:M245)</f>
        <v>0</v>
      </c>
      <c r="N235" s="242"/>
      <c r="O235" s="242">
        <f>SUM(O236:O245)</f>
        <v>0.21000000000000002</v>
      </c>
      <c r="P235" s="242"/>
      <c r="Q235" s="242">
        <f>SUM(Q236:Q245)</f>
        <v>0</v>
      </c>
      <c r="R235" s="242"/>
      <c r="S235" s="242"/>
      <c r="T235" s="242"/>
      <c r="U235" s="242"/>
      <c r="V235" s="243">
        <f>SUM(V236:V245)</f>
        <v>34.61</v>
      </c>
      <c r="W235" s="237"/>
      <c r="X235" s="237"/>
      <c r="AG235" t="s">
        <v>146</v>
      </c>
    </row>
    <row r="236" spans="1:60" outlineLevel="1" x14ac:dyDescent="0.2">
      <c r="A236" s="244">
        <v>85</v>
      </c>
      <c r="B236" s="245" t="s">
        <v>436</v>
      </c>
      <c r="C236" s="261" t="s">
        <v>437</v>
      </c>
      <c r="D236" s="246" t="s">
        <v>242</v>
      </c>
      <c r="E236" s="247">
        <v>7.6</v>
      </c>
      <c r="F236" s="248"/>
      <c r="G236" s="249">
        <f>ROUND(E236*F236,2)</f>
        <v>0</v>
      </c>
      <c r="H236" s="248"/>
      <c r="I236" s="249">
        <f>ROUND(E236*H236,2)</f>
        <v>0</v>
      </c>
      <c r="J236" s="248"/>
      <c r="K236" s="249">
        <f>ROUND(E236*J236,2)</f>
        <v>0</v>
      </c>
      <c r="L236" s="249">
        <v>21</v>
      </c>
      <c r="M236" s="249">
        <f>G236*(1+L236/100)</f>
        <v>0</v>
      </c>
      <c r="N236" s="249">
        <v>4.3E-3</v>
      </c>
      <c r="O236" s="249">
        <f>ROUND(E236*N236,2)</f>
        <v>0.03</v>
      </c>
      <c r="P236" s="249">
        <v>0</v>
      </c>
      <c r="Q236" s="249">
        <f>ROUND(E236*P236,2)</f>
        <v>0</v>
      </c>
      <c r="R236" s="249"/>
      <c r="S236" s="249" t="s">
        <v>150</v>
      </c>
      <c r="T236" s="249" t="s">
        <v>150</v>
      </c>
      <c r="U236" s="249">
        <v>0.66274999999999995</v>
      </c>
      <c r="V236" s="250">
        <f>ROUND(E236*U236,2)</f>
        <v>5.04</v>
      </c>
      <c r="W236" s="233"/>
      <c r="X236" s="233" t="s">
        <v>151</v>
      </c>
      <c r="Y236" s="213"/>
      <c r="Z236" s="213"/>
      <c r="AA236" s="213"/>
      <c r="AB236" s="213"/>
      <c r="AC236" s="213"/>
      <c r="AD236" s="213"/>
      <c r="AE236" s="213"/>
      <c r="AF236" s="213"/>
      <c r="AG236" s="213" t="s">
        <v>152</v>
      </c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outlineLevel="1" x14ac:dyDescent="0.2">
      <c r="A237" s="230"/>
      <c r="B237" s="231"/>
      <c r="C237" s="262" t="s">
        <v>438</v>
      </c>
      <c r="D237" s="235"/>
      <c r="E237" s="236">
        <v>7.6</v>
      </c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13"/>
      <c r="Z237" s="213"/>
      <c r="AA237" s="213"/>
      <c r="AB237" s="213"/>
      <c r="AC237" s="213"/>
      <c r="AD237" s="213"/>
      <c r="AE237" s="213"/>
      <c r="AF237" s="213"/>
      <c r="AG237" s="213" t="s">
        <v>154</v>
      </c>
      <c r="AH237" s="213">
        <v>0</v>
      </c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outlineLevel="1" x14ac:dyDescent="0.2">
      <c r="A238" s="244">
        <v>86</v>
      </c>
      <c r="B238" s="245" t="s">
        <v>436</v>
      </c>
      <c r="C238" s="261" t="s">
        <v>437</v>
      </c>
      <c r="D238" s="246" t="s">
        <v>242</v>
      </c>
      <c r="E238" s="247">
        <v>7.6</v>
      </c>
      <c r="F238" s="248"/>
      <c r="G238" s="249">
        <f>ROUND(E238*F238,2)</f>
        <v>0</v>
      </c>
      <c r="H238" s="248"/>
      <c r="I238" s="249">
        <f>ROUND(E238*H238,2)</f>
        <v>0</v>
      </c>
      <c r="J238" s="248"/>
      <c r="K238" s="249">
        <f>ROUND(E238*J238,2)</f>
        <v>0</v>
      </c>
      <c r="L238" s="249">
        <v>21</v>
      </c>
      <c r="M238" s="249">
        <f>G238*(1+L238/100)</f>
        <v>0</v>
      </c>
      <c r="N238" s="249">
        <v>4.3E-3</v>
      </c>
      <c r="O238" s="249">
        <f>ROUND(E238*N238,2)</f>
        <v>0.03</v>
      </c>
      <c r="P238" s="249">
        <v>0</v>
      </c>
      <c r="Q238" s="249">
        <f>ROUND(E238*P238,2)</f>
        <v>0</v>
      </c>
      <c r="R238" s="249"/>
      <c r="S238" s="249" t="s">
        <v>150</v>
      </c>
      <c r="T238" s="249" t="s">
        <v>150</v>
      </c>
      <c r="U238" s="249">
        <v>0.66274999999999995</v>
      </c>
      <c r="V238" s="250">
        <f>ROUND(E238*U238,2)</f>
        <v>5.04</v>
      </c>
      <c r="W238" s="233"/>
      <c r="X238" s="233" t="s">
        <v>151</v>
      </c>
      <c r="Y238" s="213"/>
      <c r="Z238" s="213"/>
      <c r="AA238" s="213"/>
      <c r="AB238" s="213"/>
      <c r="AC238" s="213"/>
      <c r="AD238" s="213"/>
      <c r="AE238" s="213"/>
      <c r="AF238" s="213"/>
      <c r="AG238" s="213" t="s">
        <v>152</v>
      </c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outlineLevel="1" x14ac:dyDescent="0.2">
      <c r="A239" s="230"/>
      <c r="B239" s="231"/>
      <c r="C239" s="262" t="s">
        <v>438</v>
      </c>
      <c r="D239" s="235"/>
      <c r="E239" s="236">
        <v>7.6</v>
      </c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13"/>
      <c r="Z239" s="213"/>
      <c r="AA239" s="213"/>
      <c r="AB239" s="213"/>
      <c r="AC239" s="213"/>
      <c r="AD239" s="213"/>
      <c r="AE239" s="213"/>
      <c r="AF239" s="213"/>
      <c r="AG239" s="213" t="s">
        <v>154</v>
      </c>
      <c r="AH239" s="213">
        <v>0</v>
      </c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1" x14ac:dyDescent="0.2">
      <c r="A240" s="244">
        <v>87</v>
      </c>
      <c r="B240" s="245" t="s">
        <v>439</v>
      </c>
      <c r="C240" s="261" t="s">
        <v>440</v>
      </c>
      <c r="D240" s="246" t="s">
        <v>242</v>
      </c>
      <c r="E240" s="247">
        <v>15.2</v>
      </c>
      <c r="F240" s="248"/>
      <c r="G240" s="249">
        <f>ROUND(E240*F240,2)</f>
        <v>0</v>
      </c>
      <c r="H240" s="248"/>
      <c r="I240" s="249">
        <f>ROUND(E240*H240,2)</f>
        <v>0</v>
      </c>
      <c r="J240" s="248"/>
      <c r="K240" s="249">
        <f>ROUND(E240*J240,2)</f>
        <v>0</v>
      </c>
      <c r="L240" s="249">
        <v>21</v>
      </c>
      <c r="M240" s="249">
        <f>G240*(1+L240/100)</f>
        <v>0</v>
      </c>
      <c r="N240" s="249">
        <v>5.1700000000000001E-3</v>
      </c>
      <c r="O240" s="249">
        <f>ROUND(E240*N240,2)</f>
        <v>0.08</v>
      </c>
      <c r="P240" s="249">
        <v>0</v>
      </c>
      <c r="Q240" s="249">
        <f>ROUND(E240*P240,2)</f>
        <v>0</v>
      </c>
      <c r="R240" s="249"/>
      <c r="S240" s="249" t="s">
        <v>150</v>
      </c>
      <c r="T240" s="249" t="s">
        <v>150</v>
      </c>
      <c r="U240" s="249">
        <v>0.68</v>
      </c>
      <c r="V240" s="250">
        <f>ROUND(E240*U240,2)</f>
        <v>10.34</v>
      </c>
      <c r="W240" s="233"/>
      <c r="X240" s="233" t="s">
        <v>151</v>
      </c>
      <c r="Y240" s="213"/>
      <c r="Z240" s="213"/>
      <c r="AA240" s="213"/>
      <c r="AB240" s="213"/>
      <c r="AC240" s="213"/>
      <c r="AD240" s="213"/>
      <c r="AE240" s="213"/>
      <c r="AF240" s="213"/>
      <c r="AG240" s="213" t="s">
        <v>152</v>
      </c>
      <c r="AH240" s="213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1" x14ac:dyDescent="0.2">
      <c r="A241" s="230"/>
      <c r="B241" s="231"/>
      <c r="C241" s="262" t="s">
        <v>441</v>
      </c>
      <c r="D241" s="235"/>
      <c r="E241" s="236">
        <v>15.2</v>
      </c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13"/>
      <c r="Z241" s="213"/>
      <c r="AA241" s="213"/>
      <c r="AB241" s="213"/>
      <c r="AC241" s="213"/>
      <c r="AD241" s="213"/>
      <c r="AE241" s="213"/>
      <c r="AF241" s="213"/>
      <c r="AG241" s="213" t="s">
        <v>154</v>
      </c>
      <c r="AH241" s="213">
        <v>0</v>
      </c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outlineLevel="1" x14ac:dyDescent="0.2">
      <c r="A242" s="251">
        <v>88</v>
      </c>
      <c r="B242" s="252" t="s">
        <v>442</v>
      </c>
      <c r="C242" s="263" t="s">
        <v>443</v>
      </c>
      <c r="D242" s="253" t="s">
        <v>242</v>
      </c>
      <c r="E242" s="254">
        <v>3.8</v>
      </c>
      <c r="F242" s="255"/>
      <c r="G242" s="256">
        <f>ROUND(E242*F242,2)</f>
        <v>0</v>
      </c>
      <c r="H242" s="255"/>
      <c r="I242" s="256">
        <f>ROUND(E242*H242,2)</f>
        <v>0</v>
      </c>
      <c r="J242" s="255"/>
      <c r="K242" s="256">
        <f>ROUND(E242*J242,2)</f>
        <v>0</v>
      </c>
      <c r="L242" s="256">
        <v>21</v>
      </c>
      <c r="M242" s="256">
        <f>G242*(1+L242/100)</f>
        <v>0</v>
      </c>
      <c r="N242" s="256">
        <v>2.49E-3</v>
      </c>
      <c r="O242" s="256">
        <f>ROUND(E242*N242,2)</f>
        <v>0.01</v>
      </c>
      <c r="P242" s="256">
        <v>0</v>
      </c>
      <c r="Q242" s="256">
        <f>ROUND(E242*P242,2)</f>
        <v>0</v>
      </c>
      <c r="R242" s="256"/>
      <c r="S242" s="256" t="s">
        <v>150</v>
      </c>
      <c r="T242" s="256" t="s">
        <v>150</v>
      </c>
      <c r="U242" s="256">
        <v>0.53</v>
      </c>
      <c r="V242" s="257">
        <f>ROUND(E242*U242,2)</f>
        <v>2.0099999999999998</v>
      </c>
      <c r="W242" s="233"/>
      <c r="X242" s="233" t="s">
        <v>151</v>
      </c>
      <c r="Y242" s="213"/>
      <c r="Z242" s="213"/>
      <c r="AA242" s="213"/>
      <c r="AB242" s="213"/>
      <c r="AC242" s="213"/>
      <c r="AD242" s="213"/>
      <c r="AE242" s="213"/>
      <c r="AF242" s="213"/>
      <c r="AG242" s="213" t="s">
        <v>152</v>
      </c>
      <c r="AH242" s="213"/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outlineLevel="1" x14ac:dyDescent="0.2">
      <c r="A243" s="251">
        <v>89</v>
      </c>
      <c r="B243" s="252" t="s">
        <v>444</v>
      </c>
      <c r="C243" s="263" t="s">
        <v>445</v>
      </c>
      <c r="D243" s="253" t="s">
        <v>242</v>
      </c>
      <c r="E243" s="254">
        <v>7.6</v>
      </c>
      <c r="F243" s="255"/>
      <c r="G243" s="256">
        <f>ROUND(E243*F243,2)</f>
        <v>0</v>
      </c>
      <c r="H243" s="255"/>
      <c r="I243" s="256">
        <f>ROUND(E243*H243,2)</f>
        <v>0</v>
      </c>
      <c r="J243" s="255"/>
      <c r="K243" s="256">
        <f>ROUND(E243*J243,2)</f>
        <v>0</v>
      </c>
      <c r="L243" s="256">
        <v>21</v>
      </c>
      <c r="M243" s="256">
        <f>G243*(1+L243/100)</f>
        <v>0</v>
      </c>
      <c r="N243" s="256">
        <v>4.8900000000000002E-3</v>
      </c>
      <c r="O243" s="256">
        <f>ROUND(E243*N243,2)</f>
        <v>0.04</v>
      </c>
      <c r="P243" s="256">
        <v>0</v>
      </c>
      <c r="Q243" s="256">
        <f>ROUND(E243*P243,2)</f>
        <v>0</v>
      </c>
      <c r="R243" s="256"/>
      <c r="S243" s="256" t="s">
        <v>150</v>
      </c>
      <c r="T243" s="256" t="s">
        <v>150</v>
      </c>
      <c r="U243" s="256">
        <v>0.9</v>
      </c>
      <c r="V243" s="257">
        <f>ROUND(E243*U243,2)</f>
        <v>6.84</v>
      </c>
      <c r="W243" s="233"/>
      <c r="X243" s="233" t="s">
        <v>151</v>
      </c>
      <c r="Y243" s="213"/>
      <c r="Z243" s="213"/>
      <c r="AA243" s="213"/>
      <c r="AB243" s="213"/>
      <c r="AC243" s="213"/>
      <c r="AD243" s="213"/>
      <c r="AE243" s="213"/>
      <c r="AF243" s="213"/>
      <c r="AG243" s="213" t="s">
        <v>152</v>
      </c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outlineLevel="1" x14ac:dyDescent="0.2">
      <c r="A244" s="251">
        <v>90</v>
      </c>
      <c r="B244" s="252" t="s">
        <v>446</v>
      </c>
      <c r="C244" s="263" t="s">
        <v>447</v>
      </c>
      <c r="D244" s="253" t="s">
        <v>242</v>
      </c>
      <c r="E244" s="254">
        <v>8</v>
      </c>
      <c r="F244" s="255"/>
      <c r="G244" s="256">
        <f>ROUND(E244*F244,2)</f>
        <v>0</v>
      </c>
      <c r="H244" s="255"/>
      <c r="I244" s="256">
        <f>ROUND(E244*H244,2)</f>
        <v>0</v>
      </c>
      <c r="J244" s="255"/>
      <c r="K244" s="256">
        <f>ROUND(E244*J244,2)</f>
        <v>0</v>
      </c>
      <c r="L244" s="256">
        <v>21</v>
      </c>
      <c r="M244" s="256">
        <f>G244*(1+L244/100)</f>
        <v>0</v>
      </c>
      <c r="N244" s="256">
        <v>2.63E-3</v>
      </c>
      <c r="O244" s="256">
        <f>ROUND(E244*N244,2)</f>
        <v>0.02</v>
      </c>
      <c r="P244" s="256">
        <v>0</v>
      </c>
      <c r="Q244" s="256">
        <f>ROUND(E244*P244,2)</f>
        <v>0</v>
      </c>
      <c r="R244" s="256"/>
      <c r="S244" s="256" t="s">
        <v>150</v>
      </c>
      <c r="T244" s="256" t="s">
        <v>150</v>
      </c>
      <c r="U244" s="256">
        <v>0.54305000000000003</v>
      </c>
      <c r="V244" s="257">
        <f>ROUND(E244*U244,2)</f>
        <v>4.34</v>
      </c>
      <c r="W244" s="233"/>
      <c r="X244" s="233" t="s">
        <v>151</v>
      </c>
      <c r="Y244" s="213"/>
      <c r="Z244" s="213"/>
      <c r="AA244" s="213"/>
      <c r="AB244" s="213"/>
      <c r="AC244" s="213"/>
      <c r="AD244" s="213"/>
      <c r="AE244" s="213"/>
      <c r="AF244" s="213"/>
      <c r="AG244" s="213" t="s">
        <v>152</v>
      </c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outlineLevel="1" x14ac:dyDescent="0.2">
      <c r="A245" s="251">
        <v>91</v>
      </c>
      <c r="B245" s="252" t="s">
        <v>448</v>
      </c>
      <c r="C245" s="263" t="s">
        <v>449</v>
      </c>
      <c r="D245" s="253" t="s">
        <v>193</v>
      </c>
      <c r="E245" s="254">
        <v>0.21160999999999999</v>
      </c>
      <c r="F245" s="255"/>
      <c r="G245" s="256">
        <f>ROUND(E245*F245,2)</f>
        <v>0</v>
      </c>
      <c r="H245" s="255"/>
      <c r="I245" s="256">
        <f>ROUND(E245*H245,2)</f>
        <v>0</v>
      </c>
      <c r="J245" s="255"/>
      <c r="K245" s="256">
        <f>ROUND(E245*J245,2)</f>
        <v>0</v>
      </c>
      <c r="L245" s="256">
        <v>21</v>
      </c>
      <c r="M245" s="256">
        <f>G245*(1+L245/100)</f>
        <v>0</v>
      </c>
      <c r="N245" s="256">
        <v>0</v>
      </c>
      <c r="O245" s="256">
        <f>ROUND(E245*N245,2)</f>
        <v>0</v>
      </c>
      <c r="P245" s="256">
        <v>0</v>
      </c>
      <c r="Q245" s="256">
        <f>ROUND(E245*P245,2)</f>
        <v>0</v>
      </c>
      <c r="R245" s="256"/>
      <c r="S245" s="256" t="s">
        <v>150</v>
      </c>
      <c r="T245" s="256" t="s">
        <v>150</v>
      </c>
      <c r="U245" s="256">
        <v>4.7370000000000001</v>
      </c>
      <c r="V245" s="257">
        <f>ROUND(E245*U245,2)</f>
        <v>1</v>
      </c>
      <c r="W245" s="233"/>
      <c r="X245" s="233" t="s">
        <v>376</v>
      </c>
      <c r="Y245" s="213"/>
      <c r="Z245" s="213"/>
      <c r="AA245" s="213"/>
      <c r="AB245" s="213"/>
      <c r="AC245" s="213"/>
      <c r="AD245" s="213"/>
      <c r="AE245" s="213"/>
      <c r="AF245" s="213"/>
      <c r="AG245" s="213" t="s">
        <v>377</v>
      </c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x14ac:dyDescent="0.2">
      <c r="A246" s="238" t="s">
        <v>145</v>
      </c>
      <c r="B246" s="239" t="s">
        <v>101</v>
      </c>
      <c r="C246" s="260" t="s">
        <v>102</v>
      </c>
      <c r="D246" s="240"/>
      <c r="E246" s="241"/>
      <c r="F246" s="242"/>
      <c r="G246" s="242">
        <f>SUMIF(AG247:AG257,"&lt;&gt;NOR",G247:G257)</f>
        <v>0</v>
      </c>
      <c r="H246" s="242"/>
      <c r="I246" s="242">
        <f>SUM(I247:I257)</f>
        <v>0</v>
      </c>
      <c r="J246" s="242"/>
      <c r="K246" s="242">
        <f>SUM(K247:K257)</f>
        <v>0</v>
      </c>
      <c r="L246" s="242"/>
      <c r="M246" s="242">
        <f>SUM(M247:M257)</f>
        <v>0</v>
      </c>
      <c r="N246" s="242"/>
      <c r="O246" s="242">
        <f>SUM(O247:O257)</f>
        <v>0.15</v>
      </c>
      <c r="P246" s="242"/>
      <c r="Q246" s="242">
        <f>SUM(Q247:Q257)</f>
        <v>0</v>
      </c>
      <c r="R246" s="242"/>
      <c r="S246" s="242"/>
      <c r="T246" s="242"/>
      <c r="U246" s="242"/>
      <c r="V246" s="243">
        <f>SUM(V247:V257)</f>
        <v>20.380000000000003</v>
      </c>
      <c r="W246" s="237"/>
      <c r="X246" s="237"/>
      <c r="AG246" t="s">
        <v>146</v>
      </c>
    </row>
    <row r="247" spans="1:60" outlineLevel="1" x14ac:dyDescent="0.2">
      <c r="A247" s="244">
        <v>92</v>
      </c>
      <c r="B247" s="245" t="s">
        <v>450</v>
      </c>
      <c r="C247" s="261" t="s">
        <v>451</v>
      </c>
      <c r="D247" s="246" t="s">
        <v>190</v>
      </c>
      <c r="E247" s="247">
        <v>9</v>
      </c>
      <c r="F247" s="248"/>
      <c r="G247" s="249">
        <f>ROUND(E247*F247,2)</f>
        <v>0</v>
      </c>
      <c r="H247" s="248"/>
      <c r="I247" s="249">
        <f>ROUND(E247*H247,2)</f>
        <v>0</v>
      </c>
      <c r="J247" s="248"/>
      <c r="K247" s="249">
        <f>ROUND(E247*J247,2)</f>
        <v>0</v>
      </c>
      <c r="L247" s="249">
        <v>21</v>
      </c>
      <c r="M247" s="249">
        <f>G247*(1+L247/100)</f>
        <v>0</v>
      </c>
      <c r="N247" s="249">
        <v>0</v>
      </c>
      <c r="O247" s="249">
        <f>ROUND(E247*N247,2)</f>
        <v>0</v>
      </c>
      <c r="P247" s="249">
        <v>0</v>
      </c>
      <c r="Q247" s="249">
        <f>ROUND(E247*P247,2)</f>
        <v>0</v>
      </c>
      <c r="R247" s="249"/>
      <c r="S247" s="249" t="s">
        <v>150</v>
      </c>
      <c r="T247" s="249" t="s">
        <v>150</v>
      </c>
      <c r="U247" s="249">
        <v>1.45</v>
      </c>
      <c r="V247" s="250">
        <f>ROUND(E247*U247,2)</f>
        <v>13.05</v>
      </c>
      <c r="W247" s="233"/>
      <c r="X247" s="233" t="s">
        <v>151</v>
      </c>
      <c r="Y247" s="213"/>
      <c r="Z247" s="213"/>
      <c r="AA247" s="213"/>
      <c r="AB247" s="213"/>
      <c r="AC247" s="213"/>
      <c r="AD247" s="213"/>
      <c r="AE247" s="213"/>
      <c r="AF247" s="213"/>
      <c r="AG247" s="213" t="s">
        <v>152</v>
      </c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</row>
    <row r="248" spans="1:60" outlineLevel="1" x14ac:dyDescent="0.2">
      <c r="A248" s="230"/>
      <c r="B248" s="231"/>
      <c r="C248" s="262" t="s">
        <v>452</v>
      </c>
      <c r="D248" s="235"/>
      <c r="E248" s="236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13"/>
      <c r="Z248" s="213"/>
      <c r="AA248" s="213"/>
      <c r="AB248" s="213"/>
      <c r="AC248" s="213"/>
      <c r="AD248" s="213"/>
      <c r="AE248" s="213"/>
      <c r="AF248" s="213"/>
      <c r="AG248" s="213" t="s">
        <v>154</v>
      </c>
      <c r="AH248" s="213">
        <v>0</v>
      </c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1" x14ac:dyDescent="0.2">
      <c r="A249" s="230"/>
      <c r="B249" s="231"/>
      <c r="C249" s="262" t="s">
        <v>453</v>
      </c>
      <c r="D249" s="235"/>
      <c r="E249" s="236">
        <v>6</v>
      </c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13"/>
      <c r="Z249" s="213"/>
      <c r="AA249" s="213"/>
      <c r="AB249" s="213"/>
      <c r="AC249" s="213"/>
      <c r="AD249" s="213"/>
      <c r="AE249" s="213"/>
      <c r="AF249" s="213"/>
      <c r="AG249" s="213" t="s">
        <v>154</v>
      </c>
      <c r="AH249" s="213">
        <v>0</v>
      </c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outlineLevel="1" x14ac:dyDescent="0.2">
      <c r="A250" s="230"/>
      <c r="B250" s="231"/>
      <c r="C250" s="262" t="s">
        <v>454</v>
      </c>
      <c r="D250" s="235"/>
      <c r="E250" s="236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13"/>
      <c r="Z250" s="213"/>
      <c r="AA250" s="213"/>
      <c r="AB250" s="213"/>
      <c r="AC250" s="213"/>
      <c r="AD250" s="213"/>
      <c r="AE250" s="213"/>
      <c r="AF250" s="213"/>
      <c r="AG250" s="213" t="s">
        <v>154</v>
      </c>
      <c r="AH250" s="213">
        <v>0</v>
      </c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outlineLevel="1" x14ac:dyDescent="0.2">
      <c r="A251" s="230"/>
      <c r="B251" s="231"/>
      <c r="C251" s="262" t="s">
        <v>455</v>
      </c>
      <c r="D251" s="235"/>
      <c r="E251" s="236">
        <v>3</v>
      </c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13"/>
      <c r="Z251" s="213"/>
      <c r="AA251" s="213"/>
      <c r="AB251" s="213"/>
      <c r="AC251" s="213"/>
      <c r="AD251" s="213"/>
      <c r="AE251" s="213"/>
      <c r="AF251" s="213"/>
      <c r="AG251" s="213" t="s">
        <v>154</v>
      </c>
      <c r="AH251" s="213">
        <v>0</v>
      </c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</row>
    <row r="252" spans="1:60" outlineLevel="1" x14ac:dyDescent="0.2">
      <c r="A252" s="251">
        <v>93</v>
      </c>
      <c r="B252" s="252" t="s">
        <v>456</v>
      </c>
      <c r="C252" s="263" t="s">
        <v>457</v>
      </c>
      <c r="D252" s="253" t="s">
        <v>190</v>
      </c>
      <c r="E252" s="254">
        <v>9</v>
      </c>
      <c r="F252" s="255"/>
      <c r="G252" s="256">
        <f>ROUND(E252*F252,2)</f>
        <v>0</v>
      </c>
      <c r="H252" s="255"/>
      <c r="I252" s="256">
        <f>ROUND(E252*H252,2)</f>
        <v>0</v>
      </c>
      <c r="J252" s="255"/>
      <c r="K252" s="256">
        <f>ROUND(E252*J252,2)</f>
        <v>0</v>
      </c>
      <c r="L252" s="256">
        <v>21</v>
      </c>
      <c r="M252" s="256">
        <f>G252*(1+L252/100)</f>
        <v>0</v>
      </c>
      <c r="N252" s="256">
        <v>0</v>
      </c>
      <c r="O252" s="256">
        <f>ROUND(E252*N252,2)</f>
        <v>0</v>
      </c>
      <c r="P252" s="256">
        <v>0</v>
      </c>
      <c r="Q252" s="256">
        <f>ROUND(E252*P252,2)</f>
        <v>0</v>
      </c>
      <c r="R252" s="256"/>
      <c r="S252" s="256" t="s">
        <v>150</v>
      </c>
      <c r="T252" s="256" t="s">
        <v>150</v>
      </c>
      <c r="U252" s="256">
        <v>0.77500000000000002</v>
      </c>
      <c r="V252" s="257">
        <f>ROUND(E252*U252,2)</f>
        <v>6.98</v>
      </c>
      <c r="W252" s="233"/>
      <c r="X252" s="233" t="s">
        <v>151</v>
      </c>
      <c r="Y252" s="213"/>
      <c r="Z252" s="213"/>
      <c r="AA252" s="213"/>
      <c r="AB252" s="213"/>
      <c r="AC252" s="213"/>
      <c r="AD252" s="213"/>
      <c r="AE252" s="213"/>
      <c r="AF252" s="213"/>
      <c r="AG252" s="213" t="s">
        <v>152</v>
      </c>
      <c r="AH252" s="213"/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1" x14ac:dyDescent="0.2">
      <c r="A253" s="251">
        <v>94</v>
      </c>
      <c r="B253" s="252" t="s">
        <v>458</v>
      </c>
      <c r="C253" s="263" t="s">
        <v>459</v>
      </c>
      <c r="D253" s="253" t="s">
        <v>190</v>
      </c>
      <c r="E253" s="254">
        <v>6</v>
      </c>
      <c r="F253" s="255"/>
      <c r="G253" s="256">
        <f>ROUND(E253*F253,2)</f>
        <v>0</v>
      </c>
      <c r="H253" s="255"/>
      <c r="I253" s="256">
        <f>ROUND(E253*H253,2)</f>
        <v>0</v>
      </c>
      <c r="J253" s="255"/>
      <c r="K253" s="256">
        <f>ROUND(E253*J253,2)</f>
        <v>0</v>
      </c>
      <c r="L253" s="256">
        <v>21</v>
      </c>
      <c r="M253" s="256">
        <f>G253*(1+L253/100)</f>
        <v>0</v>
      </c>
      <c r="N253" s="256">
        <v>7.5000000000000002E-4</v>
      </c>
      <c r="O253" s="256">
        <f>ROUND(E253*N253,2)</f>
        <v>0</v>
      </c>
      <c r="P253" s="256">
        <v>0</v>
      </c>
      <c r="Q253" s="256">
        <f>ROUND(E253*P253,2)</f>
        <v>0</v>
      </c>
      <c r="R253" s="256" t="s">
        <v>253</v>
      </c>
      <c r="S253" s="256" t="s">
        <v>150</v>
      </c>
      <c r="T253" s="256" t="s">
        <v>150</v>
      </c>
      <c r="U253" s="256">
        <v>0</v>
      </c>
      <c r="V253" s="257">
        <f>ROUND(E253*U253,2)</f>
        <v>0</v>
      </c>
      <c r="W253" s="233"/>
      <c r="X253" s="233" t="s">
        <v>254</v>
      </c>
      <c r="Y253" s="213"/>
      <c r="Z253" s="213"/>
      <c r="AA253" s="213"/>
      <c r="AB253" s="213"/>
      <c r="AC253" s="213"/>
      <c r="AD253" s="213"/>
      <c r="AE253" s="213"/>
      <c r="AF253" s="213"/>
      <c r="AG253" s="213" t="s">
        <v>255</v>
      </c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1" x14ac:dyDescent="0.2">
      <c r="A254" s="251">
        <v>95</v>
      </c>
      <c r="B254" s="252" t="s">
        <v>460</v>
      </c>
      <c r="C254" s="263" t="s">
        <v>461</v>
      </c>
      <c r="D254" s="253" t="s">
        <v>190</v>
      </c>
      <c r="E254" s="254">
        <v>3</v>
      </c>
      <c r="F254" s="255"/>
      <c r="G254" s="256">
        <f>ROUND(E254*F254,2)</f>
        <v>0</v>
      </c>
      <c r="H254" s="255"/>
      <c r="I254" s="256">
        <f>ROUND(E254*H254,2)</f>
        <v>0</v>
      </c>
      <c r="J254" s="255"/>
      <c r="K254" s="256">
        <f>ROUND(E254*J254,2)</f>
        <v>0</v>
      </c>
      <c r="L254" s="256">
        <v>21</v>
      </c>
      <c r="M254" s="256">
        <f>G254*(1+L254/100)</f>
        <v>0</v>
      </c>
      <c r="N254" s="256">
        <v>8.0000000000000004E-4</v>
      </c>
      <c r="O254" s="256">
        <f>ROUND(E254*N254,2)</f>
        <v>0</v>
      </c>
      <c r="P254" s="256">
        <v>0</v>
      </c>
      <c r="Q254" s="256">
        <f>ROUND(E254*P254,2)</f>
        <v>0</v>
      </c>
      <c r="R254" s="256" t="s">
        <v>253</v>
      </c>
      <c r="S254" s="256" t="s">
        <v>150</v>
      </c>
      <c r="T254" s="256" t="s">
        <v>150</v>
      </c>
      <c r="U254" s="256">
        <v>0</v>
      </c>
      <c r="V254" s="257">
        <f>ROUND(E254*U254,2)</f>
        <v>0</v>
      </c>
      <c r="W254" s="233"/>
      <c r="X254" s="233" t="s">
        <v>254</v>
      </c>
      <c r="Y254" s="213"/>
      <c r="Z254" s="213"/>
      <c r="AA254" s="213"/>
      <c r="AB254" s="213"/>
      <c r="AC254" s="213"/>
      <c r="AD254" s="213"/>
      <c r="AE254" s="213"/>
      <c r="AF254" s="213"/>
      <c r="AG254" s="213" t="s">
        <v>255</v>
      </c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1" x14ac:dyDescent="0.2">
      <c r="A255" s="251">
        <v>96</v>
      </c>
      <c r="B255" s="252" t="s">
        <v>462</v>
      </c>
      <c r="C255" s="263" t="s">
        <v>463</v>
      </c>
      <c r="D255" s="253" t="s">
        <v>190</v>
      </c>
      <c r="E255" s="254">
        <v>6</v>
      </c>
      <c r="F255" s="255"/>
      <c r="G255" s="256">
        <f>ROUND(E255*F255,2)</f>
        <v>0</v>
      </c>
      <c r="H255" s="255"/>
      <c r="I255" s="256">
        <f>ROUND(E255*H255,2)</f>
        <v>0</v>
      </c>
      <c r="J255" s="255"/>
      <c r="K255" s="256">
        <f>ROUND(E255*J255,2)</f>
        <v>0</v>
      </c>
      <c r="L255" s="256">
        <v>21</v>
      </c>
      <c r="M255" s="256">
        <f>G255*(1+L255/100)</f>
        <v>0</v>
      </c>
      <c r="N255" s="256">
        <v>1.4999999999999999E-2</v>
      </c>
      <c r="O255" s="256">
        <f>ROUND(E255*N255,2)</f>
        <v>0.09</v>
      </c>
      <c r="P255" s="256">
        <v>0</v>
      </c>
      <c r="Q255" s="256">
        <f>ROUND(E255*P255,2)</f>
        <v>0</v>
      </c>
      <c r="R255" s="256" t="s">
        <v>253</v>
      </c>
      <c r="S255" s="256" t="s">
        <v>150</v>
      </c>
      <c r="T255" s="256" t="s">
        <v>150</v>
      </c>
      <c r="U255" s="256">
        <v>0</v>
      </c>
      <c r="V255" s="257">
        <f>ROUND(E255*U255,2)</f>
        <v>0</v>
      </c>
      <c r="W255" s="233"/>
      <c r="X255" s="233" t="s">
        <v>254</v>
      </c>
      <c r="Y255" s="213"/>
      <c r="Z255" s="213"/>
      <c r="AA255" s="213"/>
      <c r="AB255" s="213"/>
      <c r="AC255" s="213"/>
      <c r="AD255" s="213"/>
      <c r="AE255" s="213"/>
      <c r="AF255" s="213"/>
      <c r="AG255" s="213" t="s">
        <v>255</v>
      </c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outlineLevel="1" x14ac:dyDescent="0.2">
      <c r="A256" s="251">
        <v>97</v>
      </c>
      <c r="B256" s="252" t="s">
        <v>464</v>
      </c>
      <c r="C256" s="263" t="s">
        <v>465</v>
      </c>
      <c r="D256" s="253" t="s">
        <v>190</v>
      </c>
      <c r="E256" s="254">
        <v>3</v>
      </c>
      <c r="F256" s="255"/>
      <c r="G256" s="256">
        <f>ROUND(E256*F256,2)</f>
        <v>0</v>
      </c>
      <c r="H256" s="255"/>
      <c r="I256" s="256">
        <f>ROUND(E256*H256,2)</f>
        <v>0</v>
      </c>
      <c r="J256" s="255"/>
      <c r="K256" s="256">
        <f>ROUND(E256*J256,2)</f>
        <v>0</v>
      </c>
      <c r="L256" s="256">
        <v>21</v>
      </c>
      <c r="M256" s="256">
        <f>G256*(1+L256/100)</f>
        <v>0</v>
      </c>
      <c r="N256" s="256">
        <v>1.9E-2</v>
      </c>
      <c r="O256" s="256">
        <f>ROUND(E256*N256,2)</f>
        <v>0.06</v>
      </c>
      <c r="P256" s="256">
        <v>0</v>
      </c>
      <c r="Q256" s="256">
        <f>ROUND(E256*P256,2)</f>
        <v>0</v>
      </c>
      <c r="R256" s="256" t="s">
        <v>253</v>
      </c>
      <c r="S256" s="256" t="s">
        <v>150</v>
      </c>
      <c r="T256" s="256" t="s">
        <v>150</v>
      </c>
      <c r="U256" s="256">
        <v>0</v>
      </c>
      <c r="V256" s="257">
        <f>ROUND(E256*U256,2)</f>
        <v>0</v>
      </c>
      <c r="W256" s="233"/>
      <c r="X256" s="233" t="s">
        <v>254</v>
      </c>
      <c r="Y256" s="213"/>
      <c r="Z256" s="213"/>
      <c r="AA256" s="213"/>
      <c r="AB256" s="213"/>
      <c r="AC256" s="213"/>
      <c r="AD256" s="213"/>
      <c r="AE256" s="213"/>
      <c r="AF256" s="213"/>
      <c r="AG256" s="213" t="s">
        <v>255</v>
      </c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outlineLevel="1" x14ac:dyDescent="0.2">
      <c r="A257" s="251">
        <v>98</v>
      </c>
      <c r="B257" s="252" t="s">
        <v>466</v>
      </c>
      <c r="C257" s="263" t="s">
        <v>467</v>
      </c>
      <c r="D257" s="253" t="s">
        <v>193</v>
      </c>
      <c r="E257" s="254">
        <v>0.15390000000000001</v>
      </c>
      <c r="F257" s="255"/>
      <c r="G257" s="256">
        <f>ROUND(E257*F257,2)</f>
        <v>0</v>
      </c>
      <c r="H257" s="255"/>
      <c r="I257" s="256">
        <f>ROUND(E257*H257,2)</f>
        <v>0</v>
      </c>
      <c r="J257" s="255"/>
      <c r="K257" s="256">
        <f>ROUND(E257*J257,2)</f>
        <v>0</v>
      </c>
      <c r="L257" s="256">
        <v>21</v>
      </c>
      <c r="M257" s="256">
        <f>G257*(1+L257/100)</f>
        <v>0</v>
      </c>
      <c r="N257" s="256">
        <v>0</v>
      </c>
      <c r="O257" s="256">
        <f>ROUND(E257*N257,2)</f>
        <v>0</v>
      </c>
      <c r="P257" s="256">
        <v>0</v>
      </c>
      <c r="Q257" s="256">
        <f>ROUND(E257*P257,2)</f>
        <v>0</v>
      </c>
      <c r="R257" s="256"/>
      <c r="S257" s="256" t="s">
        <v>150</v>
      </c>
      <c r="T257" s="256" t="s">
        <v>150</v>
      </c>
      <c r="U257" s="256">
        <v>2.2549999999999999</v>
      </c>
      <c r="V257" s="257">
        <f>ROUND(E257*U257,2)</f>
        <v>0.35</v>
      </c>
      <c r="W257" s="233"/>
      <c r="X257" s="233" t="s">
        <v>376</v>
      </c>
      <c r="Y257" s="213"/>
      <c r="Z257" s="213"/>
      <c r="AA257" s="213"/>
      <c r="AB257" s="213"/>
      <c r="AC257" s="213"/>
      <c r="AD257" s="213"/>
      <c r="AE257" s="213"/>
      <c r="AF257" s="213"/>
      <c r="AG257" s="213" t="s">
        <v>377</v>
      </c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x14ac:dyDescent="0.2">
      <c r="A258" s="238" t="s">
        <v>145</v>
      </c>
      <c r="B258" s="239" t="s">
        <v>103</v>
      </c>
      <c r="C258" s="260" t="s">
        <v>104</v>
      </c>
      <c r="D258" s="240"/>
      <c r="E258" s="241"/>
      <c r="F258" s="242"/>
      <c r="G258" s="242">
        <f>SUMIF(AG259:AG263,"&lt;&gt;NOR",G259:G263)</f>
        <v>0</v>
      </c>
      <c r="H258" s="242"/>
      <c r="I258" s="242">
        <f>SUM(I259:I263)</f>
        <v>0</v>
      </c>
      <c r="J258" s="242"/>
      <c r="K258" s="242">
        <f>SUM(K259:K263)</f>
        <v>0</v>
      </c>
      <c r="L258" s="242"/>
      <c r="M258" s="242">
        <f>SUM(M259:M263)</f>
        <v>0</v>
      </c>
      <c r="N258" s="242"/>
      <c r="O258" s="242">
        <f>SUM(O259:O263)</f>
        <v>0.29000000000000004</v>
      </c>
      <c r="P258" s="242"/>
      <c r="Q258" s="242">
        <f>SUM(Q259:Q263)</f>
        <v>0</v>
      </c>
      <c r="R258" s="242"/>
      <c r="S258" s="242"/>
      <c r="T258" s="242"/>
      <c r="U258" s="242"/>
      <c r="V258" s="243">
        <f>SUM(V259:V263)</f>
        <v>10.790000000000001</v>
      </c>
      <c r="W258" s="237"/>
      <c r="X258" s="237"/>
      <c r="AG258" t="s">
        <v>146</v>
      </c>
    </row>
    <row r="259" spans="1:60" outlineLevel="1" x14ac:dyDescent="0.2">
      <c r="A259" s="244">
        <v>99</v>
      </c>
      <c r="B259" s="245" t="s">
        <v>468</v>
      </c>
      <c r="C259" s="261" t="s">
        <v>469</v>
      </c>
      <c r="D259" s="246" t="s">
        <v>149</v>
      </c>
      <c r="E259" s="247">
        <v>28.88</v>
      </c>
      <c r="F259" s="248"/>
      <c r="G259" s="249">
        <f>ROUND(E259*F259,2)</f>
        <v>0</v>
      </c>
      <c r="H259" s="248"/>
      <c r="I259" s="249">
        <f>ROUND(E259*H259,2)</f>
        <v>0</v>
      </c>
      <c r="J259" s="248"/>
      <c r="K259" s="249">
        <f>ROUND(E259*J259,2)</f>
        <v>0</v>
      </c>
      <c r="L259" s="249">
        <v>21</v>
      </c>
      <c r="M259" s="249">
        <f>G259*(1+L259/100)</f>
        <v>0</v>
      </c>
      <c r="N259" s="249">
        <v>7.1000000000000002E-4</v>
      </c>
      <c r="O259" s="249">
        <f>ROUND(E259*N259,2)</f>
        <v>0.02</v>
      </c>
      <c r="P259" s="249">
        <v>0</v>
      </c>
      <c r="Q259" s="249">
        <f>ROUND(E259*P259,2)</f>
        <v>0</v>
      </c>
      <c r="R259" s="249"/>
      <c r="S259" s="249" t="s">
        <v>150</v>
      </c>
      <c r="T259" s="249" t="s">
        <v>150</v>
      </c>
      <c r="U259" s="249">
        <v>0.34</v>
      </c>
      <c r="V259" s="250">
        <f>ROUND(E259*U259,2)</f>
        <v>9.82</v>
      </c>
      <c r="W259" s="233"/>
      <c r="X259" s="233" t="s">
        <v>151</v>
      </c>
      <c r="Y259" s="213"/>
      <c r="Z259" s="213"/>
      <c r="AA259" s="213"/>
      <c r="AB259" s="213"/>
      <c r="AC259" s="213"/>
      <c r="AD259" s="213"/>
      <c r="AE259" s="213"/>
      <c r="AF259" s="213"/>
      <c r="AG259" s="213" t="s">
        <v>152</v>
      </c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">
      <c r="A260" s="230"/>
      <c r="B260" s="231"/>
      <c r="C260" s="262" t="s">
        <v>418</v>
      </c>
      <c r="D260" s="235"/>
      <c r="E260" s="236">
        <v>28.88</v>
      </c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13"/>
      <c r="Z260" s="213"/>
      <c r="AA260" s="213"/>
      <c r="AB260" s="213"/>
      <c r="AC260" s="213"/>
      <c r="AD260" s="213"/>
      <c r="AE260" s="213"/>
      <c r="AF260" s="213"/>
      <c r="AG260" s="213" t="s">
        <v>154</v>
      </c>
      <c r="AH260" s="213">
        <v>0</v>
      </c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outlineLevel="1" x14ac:dyDescent="0.2">
      <c r="A261" s="244">
        <v>100</v>
      </c>
      <c r="B261" s="245" t="s">
        <v>470</v>
      </c>
      <c r="C261" s="261" t="s">
        <v>471</v>
      </c>
      <c r="D261" s="246" t="s">
        <v>149</v>
      </c>
      <c r="E261" s="247">
        <v>41.875999999999998</v>
      </c>
      <c r="F261" s="248"/>
      <c r="G261" s="249">
        <f>ROUND(E261*F261,2)</f>
        <v>0</v>
      </c>
      <c r="H261" s="248"/>
      <c r="I261" s="249">
        <f>ROUND(E261*H261,2)</f>
        <v>0</v>
      </c>
      <c r="J261" s="248"/>
      <c r="K261" s="249">
        <f>ROUND(E261*J261,2)</f>
        <v>0</v>
      </c>
      <c r="L261" s="249">
        <v>21</v>
      </c>
      <c r="M261" s="249">
        <f>G261*(1+L261/100)</f>
        <v>0</v>
      </c>
      <c r="N261" s="249">
        <v>6.4999999999999997E-3</v>
      </c>
      <c r="O261" s="249">
        <f>ROUND(E261*N261,2)</f>
        <v>0.27</v>
      </c>
      <c r="P261" s="249">
        <v>0</v>
      </c>
      <c r="Q261" s="249">
        <f>ROUND(E261*P261,2)</f>
        <v>0</v>
      </c>
      <c r="R261" s="249" t="s">
        <v>253</v>
      </c>
      <c r="S261" s="249" t="s">
        <v>150</v>
      </c>
      <c r="T261" s="249" t="s">
        <v>150</v>
      </c>
      <c r="U261" s="249">
        <v>0</v>
      </c>
      <c r="V261" s="250">
        <f>ROUND(E261*U261,2)</f>
        <v>0</v>
      </c>
      <c r="W261" s="233"/>
      <c r="X261" s="233" t="s">
        <v>254</v>
      </c>
      <c r="Y261" s="213"/>
      <c r="Z261" s="213"/>
      <c r="AA261" s="213"/>
      <c r="AB261" s="213"/>
      <c r="AC261" s="213"/>
      <c r="AD261" s="213"/>
      <c r="AE261" s="213"/>
      <c r="AF261" s="213"/>
      <c r="AG261" s="213" t="s">
        <v>255</v>
      </c>
      <c r="AH261" s="213"/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1" x14ac:dyDescent="0.2">
      <c r="A262" s="230"/>
      <c r="B262" s="231"/>
      <c r="C262" s="262" t="s">
        <v>472</v>
      </c>
      <c r="D262" s="235"/>
      <c r="E262" s="236">
        <v>41.875999999999998</v>
      </c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13"/>
      <c r="Z262" s="213"/>
      <c r="AA262" s="213"/>
      <c r="AB262" s="213"/>
      <c r="AC262" s="213"/>
      <c r="AD262" s="213"/>
      <c r="AE262" s="213"/>
      <c r="AF262" s="213"/>
      <c r="AG262" s="213" t="s">
        <v>154</v>
      </c>
      <c r="AH262" s="213">
        <v>0</v>
      </c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1" x14ac:dyDescent="0.2">
      <c r="A263" s="251">
        <v>101</v>
      </c>
      <c r="B263" s="252" t="s">
        <v>473</v>
      </c>
      <c r="C263" s="263" t="s">
        <v>474</v>
      </c>
      <c r="D263" s="253" t="s">
        <v>193</v>
      </c>
      <c r="E263" s="254">
        <v>0.29270000000000002</v>
      </c>
      <c r="F263" s="255"/>
      <c r="G263" s="256">
        <f>ROUND(E263*F263,2)</f>
        <v>0</v>
      </c>
      <c r="H263" s="255"/>
      <c r="I263" s="256">
        <f>ROUND(E263*H263,2)</f>
        <v>0</v>
      </c>
      <c r="J263" s="255"/>
      <c r="K263" s="256">
        <f>ROUND(E263*J263,2)</f>
        <v>0</v>
      </c>
      <c r="L263" s="256">
        <v>21</v>
      </c>
      <c r="M263" s="256">
        <f>G263*(1+L263/100)</f>
        <v>0</v>
      </c>
      <c r="N263" s="256">
        <v>0</v>
      </c>
      <c r="O263" s="256">
        <f>ROUND(E263*N263,2)</f>
        <v>0</v>
      </c>
      <c r="P263" s="256">
        <v>0</v>
      </c>
      <c r="Q263" s="256">
        <f>ROUND(E263*P263,2)</f>
        <v>0</v>
      </c>
      <c r="R263" s="256"/>
      <c r="S263" s="256" t="s">
        <v>150</v>
      </c>
      <c r="T263" s="256" t="s">
        <v>150</v>
      </c>
      <c r="U263" s="256">
        <v>3.327</v>
      </c>
      <c r="V263" s="257">
        <f>ROUND(E263*U263,2)</f>
        <v>0.97</v>
      </c>
      <c r="W263" s="233"/>
      <c r="X263" s="233" t="s">
        <v>376</v>
      </c>
      <c r="Y263" s="213"/>
      <c r="Z263" s="213"/>
      <c r="AA263" s="213"/>
      <c r="AB263" s="213"/>
      <c r="AC263" s="213"/>
      <c r="AD263" s="213"/>
      <c r="AE263" s="213"/>
      <c r="AF263" s="213"/>
      <c r="AG263" s="213" t="s">
        <v>377</v>
      </c>
      <c r="AH263" s="213"/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x14ac:dyDescent="0.2">
      <c r="A264" s="238" t="s">
        <v>145</v>
      </c>
      <c r="B264" s="239" t="s">
        <v>105</v>
      </c>
      <c r="C264" s="260" t="s">
        <v>106</v>
      </c>
      <c r="D264" s="240"/>
      <c r="E264" s="241"/>
      <c r="F264" s="242"/>
      <c r="G264" s="242">
        <f>SUMIF(AG265:AG281,"&lt;&gt;NOR",G265:G281)</f>
        <v>0</v>
      </c>
      <c r="H264" s="242"/>
      <c r="I264" s="242">
        <f>SUM(I265:I281)</f>
        <v>0</v>
      </c>
      <c r="J264" s="242"/>
      <c r="K264" s="242">
        <f>SUM(K265:K281)</f>
        <v>0</v>
      </c>
      <c r="L264" s="242"/>
      <c r="M264" s="242">
        <f>SUM(M265:M281)</f>
        <v>0</v>
      </c>
      <c r="N264" s="242"/>
      <c r="O264" s="242">
        <f>SUM(O265:O281)</f>
        <v>0.66</v>
      </c>
      <c r="P264" s="242"/>
      <c r="Q264" s="242">
        <f>SUM(Q265:Q281)</f>
        <v>0</v>
      </c>
      <c r="R264" s="242"/>
      <c r="S264" s="242"/>
      <c r="T264" s="242"/>
      <c r="U264" s="242"/>
      <c r="V264" s="243">
        <f>SUM(V265:V281)</f>
        <v>31.73</v>
      </c>
      <c r="W264" s="237"/>
      <c r="X264" s="237"/>
      <c r="AG264" t="s">
        <v>146</v>
      </c>
    </row>
    <row r="265" spans="1:60" ht="22.5" outlineLevel="1" x14ac:dyDescent="0.2">
      <c r="A265" s="244">
        <v>102</v>
      </c>
      <c r="B265" s="245" t="s">
        <v>475</v>
      </c>
      <c r="C265" s="261" t="s">
        <v>476</v>
      </c>
      <c r="D265" s="246" t="s">
        <v>149</v>
      </c>
      <c r="E265" s="247">
        <v>23.87</v>
      </c>
      <c r="F265" s="248"/>
      <c r="G265" s="249">
        <f>ROUND(E265*F265,2)</f>
        <v>0</v>
      </c>
      <c r="H265" s="248"/>
      <c r="I265" s="249">
        <f>ROUND(E265*H265,2)</f>
        <v>0</v>
      </c>
      <c r="J265" s="248"/>
      <c r="K265" s="249">
        <f>ROUND(E265*J265,2)</f>
        <v>0</v>
      </c>
      <c r="L265" s="249">
        <v>21</v>
      </c>
      <c r="M265" s="249">
        <f>G265*(1+L265/100)</f>
        <v>0</v>
      </c>
      <c r="N265" s="249">
        <v>2.1000000000000001E-4</v>
      </c>
      <c r="O265" s="249">
        <f>ROUND(E265*N265,2)</f>
        <v>0.01</v>
      </c>
      <c r="P265" s="249">
        <v>0</v>
      </c>
      <c r="Q265" s="249">
        <f>ROUND(E265*P265,2)</f>
        <v>0</v>
      </c>
      <c r="R265" s="249"/>
      <c r="S265" s="249" t="s">
        <v>150</v>
      </c>
      <c r="T265" s="249" t="s">
        <v>150</v>
      </c>
      <c r="U265" s="249">
        <v>0.05</v>
      </c>
      <c r="V265" s="250">
        <f>ROUND(E265*U265,2)</f>
        <v>1.19</v>
      </c>
      <c r="W265" s="233"/>
      <c r="X265" s="233" t="s">
        <v>151</v>
      </c>
      <c r="Y265" s="213"/>
      <c r="Z265" s="213"/>
      <c r="AA265" s="213"/>
      <c r="AB265" s="213"/>
      <c r="AC265" s="213"/>
      <c r="AD265" s="213"/>
      <c r="AE265" s="213"/>
      <c r="AF265" s="213"/>
      <c r="AG265" s="213" t="s">
        <v>152</v>
      </c>
      <c r="AH265" s="213"/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outlineLevel="1" x14ac:dyDescent="0.2">
      <c r="A266" s="230"/>
      <c r="B266" s="231"/>
      <c r="C266" s="262" t="s">
        <v>391</v>
      </c>
      <c r="D266" s="235"/>
      <c r="E266" s="236">
        <v>21.47</v>
      </c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13"/>
      <c r="Z266" s="213"/>
      <c r="AA266" s="213"/>
      <c r="AB266" s="213"/>
      <c r="AC266" s="213"/>
      <c r="AD266" s="213"/>
      <c r="AE266" s="213"/>
      <c r="AF266" s="213"/>
      <c r="AG266" s="213" t="s">
        <v>154</v>
      </c>
      <c r="AH266" s="213">
        <v>0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outlineLevel="1" x14ac:dyDescent="0.2">
      <c r="A267" s="230"/>
      <c r="B267" s="231"/>
      <c r="C267" s="262" t="s">
        <v>250</v>
      </c>
      <c r="D267" s="235"/>
      <c r="E267" s="236">
        <v>2.4</v>
      </c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  <c r="X267" s="233"/>
      <c r="Y267" s="213"/>
      <c r="Z267" s="213"/>
      <c r="AA267" s="213"/>
      <c r="AB267" s="213"/>
      <c r="AC267" s="213"/>
      <c r="AD267" s="213"/>
      <c r="AE267" s="213"/>
      <c r="AF267" s="213"/>
      <c r="AG267" s="213" t="s">
        <v>154</v>
      </c>
      <c r="AH267" s="213">
        <v>0</v>
      </c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outlineLevel="1" x14ac:dyDescent="0.2">
      <c r="A268" s="244">
        <v>103</v>
      </c>
      <c r="B268" s="245" t="s">
        <v>477</v>
      </c>
      <c r="C268" s="261" t="s">
        <v>478</v>
      </c>
      <c r="D268" s="246" t="s">
        <v>242</v>
      </c>
      <c r="E268" s="247">
        <v>23</v>
      </c>
      <c r="F268" s="248"/>
      <c r="G268" s="249">
        <f>ROUND(E268*F268,2)</f>
        <v>0</v>
      </c>
      <c r="H268" s="248"/>
      <c r="I268" s="249">
        <f>ROUND(E268*H268,2)</f>
        <v>0</v>
      </c>
      <c r="J268" s="248"/>
      <c r="K268" s="249">
        <f>ROUND(E268*J268,2)</f>
        <v>0</v>
      </c>
      <c r="L268" s="249">
        <v>21</v>
      </c>
      <c r="M268" s="249">
        <f>G268*(1+L268/100)</f>
        <v>0</v>
      </c>
      <c r="N268" s="249">
        <v>0</v>
      </c>
      <c r="O268" s="249">
        <f>ROUND(E268*N268,2)</f>
        <v>0</v>
      </c>
      <c r="P268" s="249">
        <v>0</v>
      </c>
      <c r="Q268" s="249">
        <f>ROUND(E268*P268,2)</f>
        <v>0</v>
      </c>
      <c r="R268" s="249"/>
      <c r="S268" s="249" t="s">
        <v>150</v>
      </c>
      <c r="T268" s="249" t="s">
        <v>150</v>
      </c>
      <c r="U268" s="249">
        <v>0.23599999999999999</v>
      </c>
      <c r="V268" s="250">
        <f>ROUND(E268*U268,2)</f>
        <v>5.43</v>
      </c>
      <c r="W268" s="233"/>
      <c r="X268" s="233" t="s">
        <v>151</v>
      </c>
      <c r="Y268" s="213"/>
      <c r="Z268" s="213"/>
      <c r="AA268" s="213"/>
      <c r="AB268" s="213"/>
      <c r="AC268" s="213"/>
      <c r="AD268" s="213"/>
      <c r="AE268" s="213"/>
      <c r="AF268" s="213"/>
      <c r="AG268" s="213" t="s">
        <v>152</v>
      </c>
      <c r="AH268" s="213"/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1" x14ac:dyDescent="0.2">
      <c r="A269" s="230"/>
      <c r="B269" s="231"/>
      <c r="C269" s="262" t="s">
        <v>269</v>
      </c>
      <c r="D269" s="235"/>
      <c r="E269" s="236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13"/>
      <c r="Z269" s="213"/>
      <c r="AA269" s="213"/>
      <c r="AB269" s="213"/>
      <c r="AC269" s="213"/>
      <c r="AD269" s="213"/>
      <c r="AE269" s="213"/>
      <c r="AF269" s="213"/>
      <c r="AG269" s="213" t="s">
        <v>154</v>
      </c>
      <c r="AH269" s="213">
        <v>0</v>
      </c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outlineLevel="1" x14ac:dyDescent="0.2">
      <c r="A270" s="230"/>
      <c r="B270" s="231"/>
      <c r="C270" s="262" t="s">
        <v>479</v>
      </c>
      <c r="D270" s="235"/>
      <c r="E270" s="236">
        <v>18.3</v>
      </c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13"/>
      <c r="Z270" s="213"/>
      <c r="AA270" s="213"/>
      <c r="AB270" s="213"/>
      <c r="AC270" s="213"/>
      <c r="AD270" s="213"/>
      <c r="AE270" s="213"/>
      <c r="AF270" s="213"/>
      <c r="AG270" s="213" t="s">
        <v>154</v>
      </c>
      <c r="AH270" s="213">
        <v>0</v>
      </c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1" x14ac:dyDescent="0.2">
      <c r="A271" s="230"/>
      <c r="B271" s="231"/>
      <c r="C271" s="262" t="s">
        <v>480</v>
      </c>
      <c r="D271" s="235"/>
      <c r="E271" s="236">
        <v>4.7</v>
      </c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13"/>
      <c r="Z271" s="213"/>
      <c r="AA271" s="213"/>
      <c r="AB271" s="213"/>
      <c r="AC271" s="213"/>
      <c r="AD271" s="213"/>
      <c r="AE271" s="213"/>
      <c r="AF271" s="213"/>
      <c r="AG271" s="213" t="s">
        <v>154</v>
      </c>
      <c r="AH271" s="213">
        <v>0</v>
      </c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ht="22.5" outlineLevel="1" x14ac:dyDescent="0.2">
      <c r="A272" s="251">
        <v>104</v>
      </c>
      <c r="B272" s="252" t="s">
        <v>481</v>
      </c>
      <c r="C272" s="263" t="s">
        <v>482</v>
      </c>
      <c r="D272" s="253" t="s">
        <v>149</v>
      </c>
      <c r="E272" s="254">
        <v>23.87</v>
      </c>
      <c r="F272" s="255"/>
      <c r="G272" s="256">
        <f>ROUND(E272*F272,2)</f>
        <v>0</v>
      </c>
      <c r="H272" s="255"/>
      <c r="I272" s="256">
        <f>ROUND(E272*H272,2)</f>
        <v>0</v>
      </c>
      <c r="J272" s="255"/>
      <c r="K272" s="256">
        <f>ROUND(E272*J272,2)</f>
        <v>0</v>
      </c>
      <c r="L272" s="256">
        <v>21</v>
      </c>
      <c r="M272" s="256">
        <f>G272*(1+L272/100)</f>
        <v>0</v>
      </c>
      <c r="N272" s="256">
        <v>0</v>
      </c>
      <c r="O272" s="256">
        <f>ROUND(E272*N272,2)</f>
        <v>0</v>
      </c>
      <c r="P272" s="256">
        <v>0</v>
      </c>
      <c r="Q272" s="256">
        <f>ROUND(E272*P272,2)</f>
        <v>0</v>
      </c>
      <c r="R272" s="256"/>
      <c r="S272" s="256" t="s">
        <v>150</v>
      </c>
      <c r="T272" s="256" t="s">
        <v>150</v>
      </c>
      <c r="U272" s="256">
        <v>0.97799999999999998</v>
      </c>
      <c r="V272" s="257">
        <f>ROUND(E272*U272,2)</f>
        <v>23.34</v>
      </c>
      <c r="W272" s="233"/>
      <c r="X272" s="233" t="s">
        <v>151</v>
      </c>
      <c r="Y272" s="213"/>
      <c r="Z272" s="213"/>
      <c r="AA272" s="213"/>
      <c r="AB272" s="213"/>
      <c r="AC272" s="213"/>
      <c r="AD272" s="213"/>
      <c r="AE272" s="213"/>
      <c r="AF272" s="213"/>
      <c r="AG272" s="213" t="s">
        <v>152</v>
      </c>
      <c r="AH272" s="213"/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outlineLevel="1" x14ac:dyDescent="0.2">
      <c r="A273" s="251">
        <v>105</v>
      </c>
      <c r="B273" s="252" t="s">
        <v>483</v>
      </c>
      <c r="C273" s="263" t="s">
        <v>484</v>
      </c>
      <c r="D273" s="253" t="s">
        <v>149</v>
      </c>
      <c r="E273" s="254">
        <v>23.87</v>
      </c>
      <c r="F273" s="255"/>
      <c r="G273" s="256">
        <f>ROUND(E273*F273,2)</f>
        <v>0</v>
      </c>
      <c r="H273" s="255"/>
      <c r="I273" s="256">
        <f>ROUND(E273*H273,2)</f>
        <v>0</v>
      </c>
      <c r="J273" s="255"/>
      <c r="K273" s="256">
        <f>ROUND(E273*J273,2)</f>
        <v>0</v>
      </c>
      <c r="L273" s="256">
        <v>21</v>
      </c>
      <c r="M273" s="256">
        <f>G273*(1+L273/100)</f>
        <v>0</v>
      </c>
      <c r="N273" s="256">
        <v>0</v>
      </c>
      <c r="O273" s="256">
        <f>ROUND(E273*N273,2)</f>
        <v>0</v>
      </c>
      <c r="P273" s="256">
        <v>0</v>
      </c>
      <c r="Q273" s="256">
        <f>ROUND(E273*P273,2)</f>
        <v>0</v>
      </c>
      <c r="R273" s="256"/>
      <c r="S273" s="256" t="s">
        <v>150</v>
      </c>
      <c r="T273" s="256" t="s">
        <v>150</v>
      </c>
      <c r="U273" s="256">
        <v>0.03</v>
      </c>
      <c r="V273" s="257">
        <f>ROUND(E273*U273,2)</f>
        <v>0.72</v>
      </c>
      <c r="W273" s="233"/>
      <c r="X273" s="233" t="s">
        <v>151</v>
      </c>
      <c r="Y273" s="213"/>
      <c r="Z273" s="213"/>
      <c r="AA273" s="213"/>
      <c r="AB273" s="213"/>
      <c r="AC273" s="213"/>
      <c r="AD273" s="213"/>
      <c r="AE273" s="213"/>
      <c r="AF273" s="213"/>
      <c r="AG273" s="213" t="s">
        <v>152</v>
      </c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outlineLevel="1" x14ac:dyDescent="0.2">
      <c r="A274" s="251">
        <v>106</v>
      </c>
      <c r="B274" s="252" t="s">
        <v>485</v>
      </c>
      <c r="C274" s="263" t="s">
        <v>486</v>
      </c>
      <c r="D274" s="253" t="s">
        <v>149</v>
      </c>
      <c r="E274" s="254">
        <v>23.87</v>
      </c>
      <c r="F274" s="255"/>
      <c r="G274" s="256">
        <f>ROUND(E274*F274,2)</f>
        <v>0</v>
      </c>
      <c r="H274" s="255"/>
      <c r="I274" s="256">
        <f>ROUND(E274*H274,2)</f>
        <v>0</v>
      </c>
      <c r="J274" s="255"/>
      <c r="K274" s="256">
        <f>ROUND(E274*J274,2)</f>
        <v>0</v>
      </c>
      <c r="L274" s="256">
        <v>21</v>
      </c>
      <c r="M274" s="256">
        <f>G274*(1+L274/100)</f>
        <v>0</v>
      </c>
      <c r="N274" s="256">
        <v>1.1999999999999999E-3</v>
      </c>
      <c r="O274" s="256">
        <f>ROUND(E274*N274,2)</f>
        <v>0.03</v>
      </c>
      <c r="P274" s="256">
        <v>0</v>
      </c>
      <c r="Q274" s="256">
        <f>ROUND(E274*P274,2)</f>
        <v>0</v>
      </c>
      <c r="R274" s="256"/>
      <c r="S274" s="256" t="s">
        <v>150</v>
      </c>
      <c r="T274" s="256" t="s">
        <v>150</v>
      </c>
      <c r="U274" s="256">
        <v>0</v>
      </c>
      <c r="V274" s="257">
        <f>ROUND(E274*U274,2)</f>
        <v>0</v>
      </c>
      <c r="W274" s="233"/>
      <c r="X274" s="233" t="s">
        <v>151</v>
      </c>
      <c r="Y274" s="213"/>
      <c r="Z274" s="213"/>
      <c r="AA274" s="213"/>
      <c r="AB274" s="213"/>
      <c r="AC274" s="213"/>
      <c r="AD274" s="213"/>
      <c r="AE274" s="213"/>
      <c r="AF274" s="213"/>
      <c r="AG274" s="213" t="s">
        <v>152</v>
      </c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ht="22.5" outlineLevel="1" x14ac:dyDescent="0.2">
      <c r="A275" s="244">
        <v>107</v>
      </c>
      <c r="B275" s="245" t="s">
        <v>487</v>
      </c>
      <c r="C275" s="261" t="s">
        <v>488</v>
      </c>
      <c r="D275" s="246" t="s">
        <v>489</v>
      </c>
      <c r="E275" s="247">
        <v>84.005700000000004</v>
      </c>
      <c r="F275" s="248"/>
      <c r="G275" s="249">
        <f>ROUND(E275*F275,2)</f>
        <v>0</v>
      </c>
      <c r="H275" s="248"/>
      <c r="I275" s="249">
        <f>ROUND(E275*H275,2)</f>
        <v>0</v>
      </c>
      <c r="J275" s="248"/>
      <c r="K275" s="249">
        <f>ROUND(E275*J275,2)</f>
        <v>0</v>
      </c>
      <c r="L275" s="249">
        <v>21</v>
      </c>
      <c r="M275" s="249">
        <f>G275*(1+L275/100)</f>
        <v>0</v>
      </c>
      <c r="N275" s="249">
        <v>1E-3</v>
      </c>
      <c r="O275" s="249">
        <f>ROUND(E275*N275,2)</f>
        <v>0.08</v>
      </c>
      <c r="P275" s="249">
        <v>0</v>
      </c>
      <c r="Q275" s="249">
        <f>ROUND(E275*P275,2)</f>
        <v>0</v>
      </c>
      <c r="R275" s="249" t="s">
        <v>253</v>
      </c>
      <c r="S275" s="249" t="s">
        <v>150</v>
      </c>
      <c r="T275" s="249" t="s">
        <v>150</v>
      </c>
      <c r="U275" s="249">
        <v>0</v>
      </c>
      <c r="V275" s="250">
        <f>ROUND(E275*U275,2)</f>
        <v>0</v>
      </c>
      <c r="W275" s="233"/>
      <c r="X275" s="233" t="s">
        <v>254</v>
      </c>
      <c r="Y275" s="213"/>
      <c r="Z275" s="213"/>
      <c r="AA275" s="213"/>
      <c r="AB275" s="213"/>
      <c r="AC275" s="213"/>
      <c r="AD275" s="213"/>
      <c r="AE275" s="213"/>
      <c r="AF275" s="213"/>
      <c r="AG275" s="213" t="s">
        <v>255</v>
      </c>
      <c r="AH275" s="213"/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outlineLevel="1" x14ac:dyDescent="0.2">
      <c r="A276" s="230"/>
      <c r="B276" s="231"/>
      <c r="C276" s="262" t="s">
        <v>490</v>
      </c>
      <c r="D276" s="235"/>
      <c r="E276" s="236">
        <v>7.383</v>
      </c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13"/>
      <c r="Z276" s="213"/>
      <c r="AA276" s="213"/>
      <c r="AB276" s="213"/>
      <c r="AC276" s="213"/>
      <c r="AD276" s="213"/>
      <c r="AE276" s="213"/>
      <c r="AF276" s="213"/>
      <c r="AG276" s="213" t="s">
        <v>154</v>
      </c>
      <c r="AH276" s="213">
        <v>0</v>
      </c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outlineLevel="1" x14ac:dyDescent="0.2">
      <c r="A277" s="230"/>
      <c r="B277" s="231"/>
      <c r="C277" s="262" t="s">
        <v>491</v>
      </c>
      <c r="D277" s="235"/>
      <c r="E277" s="236">
        <v>76.622699999999995</v>
      </c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13"/>
      <c r="Z277" s="213"/>
      <c r="AA277" s="213"/>
      <c r="AB277" s="213"/>
      <c r="AC277" s="213"/>
      <c r="AD277" s="213"/>
      <c r="AE277" s="213"/>
      <c r="AF277" s="213"/>
      <c r="AG277" s="213" t="s">
        <v>154</v>
      </c>
      <c r="AH277" s="213">
        <v>0</v>
      </c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ht="22.5" outlineLevel="1" x14ac:dyDescent="0.2">
      <c r="A278" s="244">
        <v>108</v>
      </c>
      <c r="B278" s="245" t="s">
        <v>492</v>
      </c>
      <c r="C278" s="261" t="s">
        <v>493</v>
      </c>
      <c r="D278" s="246" t="s">
        <v>149</v>
      </c>
      <c r="E278" s="247">
        <v>28.001899999999999</v>
      </c>
      <c r="F278" s="248"/>
      <c r="G278" s="249">
        <f>ROUND(E278*F278,2)</f>
        <v>0</v>
      </c>
      <c r="H278" s="248"/>
      <c r="I278" s="249">
        <f>ROUND(E278*H278,2)</f>
        <v>0</v>
      </c>
      <c r="J278" s="248"/>
      <c r="K278" s="249">
        <f>ROUND(E278*J278,2)</f>
        <v>0</v>
      </c>
      <c r="L278" s="249">
        <v>21</v>
      </c>
      <c r="M278" s="249">
        <f>G278*(1+L278/100)</f>
        <v>0</v>
      </c>
      <c r="N278" s="249">
        <v>1.9199999999999998E-2</v>
      </c>
      <c r="O278" s="249">
        <f>ROUND(E278*N278,2)</f>
        <v>0.54</v>
      </c>
      <c r="P278" s="249">
        <v>0</v>
      </c>
      <c r="Q278" s="249">
        <f>ROUND(E278*P278,2)</f>
        <v>0</v>
      </c>
      <c r="R278" s="249" t="s">
        <v>253</v>
      </c>
      <c r="S278" s="249" t="s">
        <v>150</v>
      </c>
      <c r="T278" s="249" t="s">
        <v>306</v>
      </c>
      <c r="U278" s="249">
        <v>0</v>
      </c>
      <c r="V278" s="250">
        <f>ROUND(E278*U278,2)</f>
        <v>0</v>
      </c>
      <c r="W278" s="233"/>
      <c r="X278" s="233" t="s">
        <v>254</v>
      </c>
      <c r="Y278" s="213"/>
      <c r="Z278" s="213"/>
      <c r="AA278" s="213"/>
      <c r="AB278" s="213"/>
      <c r="AC278" s="213"/>
      <c r="AD278" s="213"/>
      <c r="AE278" s="213"/>
      <c r="AF278" s="213"/>
      <c r="AG278" s="213" t="s">
        <v>255</v>
      </c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1" x14ac:dyDescent="0.2">
      <c r="A279" s="230"/>
      <c r="B279" s="231"/>
      <c r="C279" s="262" t="s">
        <v>494</v>
      </c>
      <c r="D279" s="235"/>
      <c r="E279" s="236">
        <v>2.4609999999999999</v>
      </c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13"/>
      <c r="Z279" s="213"/>
      <c r="AA279" s="213"/>
      <c r="AB279" s="213"/>
      <c r="AC279" s="213"/>
      <c r="AD279" s="213"/>
      <c r="AE279" s="213"/>
      <c r="AF279" s="213"/>
      <c r="AG279" s="213" t="s">
        <v>154</v>
      </c>
      <c r="AH279" s="213">
        <v>0</v>
      </c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outlineLevel="1" x14ac:dyDescent="0.2">
      <c r="A280" s="230"/>
      <c r="B280" s="231"/>
      <c r="C280" s="262" t="s">
        <v>495</v>
      </c>
      <c r="D280" s="235"/>
      <c r="E280" s="236">
        <v>25.540900000000001</v>
      </c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  <c r="V280" s="233"/>
      <c r="W280" s="233"/>
      <c r="X280" s="233"/>
      <c r="Y280" s="213"/>
      <c r="Z280" s="213"/>
      <c r="AA280" s="213"/>
      <c r="AB280" s="213"/>
      <c r="AC280" s="213"/>
      <c r="AD280" s="213"/>
      <c r="AE280" s="213"/>
      <c r="AF280" s="213"/>
      <c r="AG280" s="213" t="s">
        <v>154</v>
      </c>
      <c r="AH280" s="213">
        <v>0</v>
      </c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outlineLevel="1" x14ac:dyDescent="0.2">
      <c r="A281" s="251">
        <v>109</v>
      </c>
      <c r="B281" s="252" t="s">
        <v>496</v>
      </c>
      <c r="C281" s="263" t="s">
        <v>497</v>
      </c>
      <c r="D281" s="253" t="s">
        <v>193</v>
      </c>
      <c r="E281" s="254">
        <v>0.65529999999999999</v>
      </c>
      <c r="F281" s="255"/>
      <c r="G281" s="256">
        <f>ROUND(E281*F281,2)</f>
        <v>0</v>
      </c>
      <c r="H281" s="255"/>
      <c r="I281" s="256">
        <f>ROUND(E281*H281,2)</f>
        <v>0</v>
      </c>
      <c r="J281" s="255"/>
      <c r="K281" s="256">
        <f>ROUND(E281*J281,2)</f>
        <v>0</v>
      </c>
      <c r="L281" s="256">
        <v>21</v>
      </c>
      <c r="M281" s="256">
        <f>G281*(1+L281/100)</f>
        <v>0</v>
      </c>
      <c r="N281" s="256">
        <v>0</v>
      </c>
      <c r="O281" s="256">
        <f>ROUND(E281*N281,2)</f>
        <v>0</v>
      </c>
      <c r="P281" s="256">
        <v>0</v>
      </c>
      <c r="Q281" s="256">
        <f>ROUND(E281*P281,2)</f>
        <v>0</v>
      </c>
      <c r="R281" s="256"/>
      <c r="S281" s="256" t="s">
        <v>150</v>
      </c>
      <c r="T281" s="256" t="s">
        <v>150</v>
      </c>
      <c r="U281" s="256">
        <v>1.5980000000000001</v>
      </c>
      <c r="V281" s="257">
        <f>ROUND(E281*U281,2)</f>
        <v>1.05</v>
      </c>
      <c r="W281" s="233"/>
      <c r="X281" s="233" t="s">
        <v>376</v>
      </c>
      <c r="Y281" s="213"/>
      <c r="Z281" s="213"/>
      <c r="AA281" s="213"/>
      <c r="AB281" s="213"/>
      <c r="AC281" s="213"/>
      <c r="AD281" s="213"/>
      <c r="AE281" s="213"/>
      <c r="AF281" s="213"/>
      <c r="AG281" s="213" t="s">
        <v>377</v>
      </c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x14ac:dyDescent="0.2">
      <c r="A282" s="238" t="s">
        <v>145</v>
      </c>
      <c r="B282" s="239" t="s">
        <v>107</v>
      </c>
      <c r="C282" s="260" t="s">
        <v>108</v>
      </c>
      <c r="D282" s="240"/>
      <c r="E282" s="241"/>
      <c r="F282" s="242"/>
      <c r="G282" s="242">
        <f>SUMIF(AG283:AG299,"&lt;&gt;NOR",G283:G299)</f>
        <v>0</v>
      </c>
      <c r="H282" s="242"/>
      <c r="I282" s="242">
        <f>SUM(I283:I299)</f>
        <v>0</v>
      </c>
      <c r="J282" s="242"/>
      <c r="K282" s="242">
        <f>SUM(K283:K299)</f>
        <v>0</v>
      </c>
      <c r="L282" s="242"/>
      <c r="M282" s="242">
        <f>SUM(M283:M299)</f>
        <v>0</v>
      </c>
      <c r="N282" s="242"/>
      <c r="O282" s="242">
        <f>SUM(O283:O299)</f>
        <v>1.34</v>
      </c>
      <c r="P282" s="242"/>
      <c r="Q282" s="242">
        <f>SUM(Q283:Q299)</f>
        <v>0</v>
      </c>
      <c r="R282" s="242"/>
      <c r="S282" s="242"/>
      <c r="T282" s="242"/>
      <c r="U282" s="242"/>
      <c r="V282" s="243">
        <f>SUM(V283:V299)</f>
        <v>96.710000000000008</v>
      </c>
      <c r="W282" s="237"/>
      <c r="X282" s="237"/>
      <c r="AG282" t="s">
        <v>146</v>
      </c>
    </row>
    <row r="283" spans="1:60" ht="22.5" outlineLevel="1" x14ac:dyDescent="0.2">
      <c r="A283" s="244">
        <v>110</v>
      </c>
      <c r="B283" s="245" t="s">
        <v>498</v>
      </c>
      <c r="C283" s="261" t="s">
        <v>499</v>
      </c>
      <c r="D283" s="246" t="s">
        <v>149</v>
      </c>
      <c r="E283" s="247">
        <v>71.64</v>
      </c>
      <c r="F283" s="248"/>
      <c r="G283" s="249">
        <f>ROUND(E283*F283,2)</f>
        <v>0</v>
      </c>
      <c r="H283" s="248"/>
      <c r="I283" s="249">
        <f>ROUND(E283*H283,2)</f>
        <v>0</v>
      </c>
      <c r="J283" s="248"/>
      <c r="K283" s="249">
        <f>ROUND(E283*J283,2)</f>
        <v>0</v>
      </c>
      <c r="L283" s="249">
        <v>21</v>
      </c>
      <c r="M283" s="249">
        <f>G283*(1+L283/100)</f>
        <v>0</v>
      </c>
      <c r="N283" s="249">
        <v>1.6000000000000001E-4</v>
      </c>
      <c r="O283" s="249">
        <f>ROUND(E283*N283,2)</f>
        <v>0.01</v>
      </c>
      <c r="P283" s="249">
        <v>0</v>
      </c>
      <c r="Q283" s="249">
        <f>ROUND(E283*P283,2)</f>
        <v>0</v>
      </c>
      <c r="R283" s="249"/>
      <c r="S283" s="249" t="s">
        <v>150</v>
      </c>
      <c r="T283" s="249" t="s">
        <v>150</v>
      </c>
      <c r="U283" s="249">
        <v>0.05</v>
      </c>
      <c r="V283" s="250">
        <f>ROUND(E283*U283,2)</f>
        <v>3.58</v>
      </c>
      <c r="W283" s="233"/>
      <c r="X283" s="233" t="s">
        <v>151</v>
      </c>
      <c r="Y283" s="213"/>
      <c r="Z283" s="213"/>
      <c r="AA283" s="213"/>
      <c r="AB283" s="213"/>
      <c r="AC283" s="213"/>
      <c r="AD283" s="213"/>
      <c r="AE283" s="213"/>
      <c r="AF283" s="213"/>
      <c r="AG283" s="213" t="s">
        <v>152</v>
      </c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outlineLevel="1" x14ac:dyDescent="0.2">
      <c r="A284" s="230"/>
      <c r="B284" s="231"/>
      <c r="C284" s="262" t="s">
        <v>269</v>
      </c>
      <c r="D284" s="235"/>
      <c r="E284" s="236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13"/>
      <c r="Z284" s="213"/>
      <c r="AA284" s="213"/>
      <c r="AB284" s="213"/>
      <c r="AC284" s="213"/>
      <c r="AD284" s="213"/>
      <c r="AE284" s="213"/>
      <c r="AF284" s="213"/>
      <c r="AG284" s="213" t="s">
        <v>154</v>
      </c>
      <c r="AH284" s="213">
        <v>0</v>
      </c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outlineLevel="1" x14ac:dyDescent="0.2">
      <c r="A285" s="230"/>
      <c r="B285" s="231"/>
      <c r="C285" s="262" t="s">
        <v>500</v>
      </c>
      <c r="D285" s="235"/>
      <c r="E285" s="236">
        <v>45.87</v>
      </c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13"/>
      <c r="Z285" s="213"/>
      <c r="AA285" s="213"/>
      <c r="AB285" s="213"/>
      <c r="AC285" s="213"/>
      <c r="AD285" s="213"/>
      <c r="AE285" s="213"/>
      <c r="AF285" s="213"/>
      <c r="AG285" s="213" t="s">
        <v>154</v>
      </c>
      <c r="AH285" s="213">
        <v>0</v>
      </c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</row>
    <row r="286" spans="1:60" outlineLevel="1" x14ac:dyDescent="0.2">
      <c r="A286" s="230"/>
      <c r="B286" s="231"/>
      <c r="C286" s="262" t="s">
        <v>501</v>
      </c>
      <c r="D286" s="235"/>
      <c r="E286" s="236">
        <v>-3.6</v>
      </c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  <c r="X286" s="233"/>
      <c r="Y286" s="213"/>
      <c r="Z286" s="213"/>
      <c r="AA286" s="213"/>
      <c r="AB286" s="213"/>
      <c r="AC286" s="213"/>
      <c r="AD286" s="213"/>
      <c r="AE286" s="213"/>
      <c r="AF286" s="213"/>
      <c r="AG286" s="213" t="s">
        <v>154</v>
      </c>
      <c r="AH286" s="213">
        <v>0</v>
      </c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">
      <c r="A287" s="230"/>
      <c r="B287" s="231"/>
      <c r="C287" s="262" t="s">
        <v>502</v>
      </c>
      <c r="D287" s="235"/>
      <c r="E287" s="236">
        <v>27.06</v>
      </c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  <c r="X287" s="233"/>
      <c r="Y287" s="213"/>
      <c r="Z287" s="213"/>
      <c r="AA287" s="213"/>
      <c r="AB287" s="213"/>
      <c r="AC287" s="213"/>
      <c r="AD287" s="213"/>
      <c r="AE287" s="213"/>
      <c r="AF287" s="213"/>
      <c r="AG287" s="213" t="s">
        <v>154</v>
      </c>
      <c r="AH287" s="213">
        <v>0</v>
      </c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1" x14ac:dyDescent="0.2">
      <c r="A288" s="230"/>
      <c r="B288" s="231"/>
      <c r="C288" s="262" t="s">
        <v>236</v>
      </c>
      <c r="D288" s="235"/>
      <c r="E288" s="236">
        <v>-7.2</v>
      </c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13"/>
      <c r="Z288" s="213"/>
      <c r="AA288" s="213"/>
      <c r="AB288" s="213"/>
      <c r="AC288" s="213"/>
      <c r="AD288" s="213"/>
      <c r="AE288" s="213"/>
      <c r="AF288" s="213"/>
      <c r="AG288" s="213" t="s">
        <v>154</v>
      </c>
      <c r="AH288" s="213">
        <v>0</v>
      </c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1" x14ac:dyDescent="0.2">
      <c r="A289" s="230"/>
      <c r="B289" s="231"/>
      <c r="C289" s="262" t="s">
        <v>503</v>
      </c>
      <c r="D289" s="235"/>
      <c r="E289" s="236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13"/>
      <c r="Z289" s="213"/>
      <c r="AA289" s="213"/>
      <c r="AB289" s="213"/>
      <c r="AC289" s="213"/>
      <c r="AD289" s="213"/>
      <c r="AE289" s="213"/>
      <c r="AF289" s="213"/>
      <c r="AG289" s="213" t="s">
        <v>154</v>
      </c>
      <c r="AH289" s="213">
        <v>0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1" x14ac:dyDescent="0.2">
      <c r="A290" s="230"/>
      <c r="B290" s="231"/>
      <c r="C290" s="262" t="s">
        <v>504</v>
      </c>
      <c r="D290" s="235"/>
      <c r="E290" s="236">
        <v>11.11</v>
      </c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  <c r="X290" s="233"/>
      <c r="Y290" s="213"/>
      <c r="Z290" s="213"/>
      <c r="AA290" s="213"/>
      <c r="AB290" s="213"/>
      <c r="AC290" s="213"/>
      <c r="AD290" s="213"/>
      <c r="AE290" s="213"/>
      <c r="AF290" s="213"/>
      <c r="AG290" s="213" t="s">
        <v>154</v>
      </c>
      <c r="AH290" s="213">
        <v>0</v>
      </c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outlineLevel="1" x14ac:dyDescent="0.2">
      <c r="A291" s="230"/>
      <c r="B291" s="231"/>
      <c r="C291" s="262" t="s">
        <v>238</v>
      </c>
      <c r="D291" s="235"/>
      <c r="E291" s="236">
        <v>-1.6</v>
      </c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13"/>
      <c r="Z291" s="213"/>
      <c r="AA291" s="213"/>
      <c r="AB291" s="213"/>
      <c r="AC291" s="213"/>
      <c r="AD291" s="213"/>
      <c r="AE291" s="213"/>
      <c r="AF291" s="213"/>
      <c r="AG291" s="213" t="s">
        <v>154</v>
      </c>
      <c r="AH291" s="213">
        <v>0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outlineLevel="1" x14ac:dyDescent="0.2">
      <c r="A292" s="251">
        <v>111</v>
      </c>
      <c r="B292" s="252" t="s">
        <v>505</v>
      </c>
      <c r="C292" s="263" t="s">
        <v>506</v>
      </c>
      <c r="D292" s="253" t="s">
        <v>149</v>
      </c>
      <c r="E292" s="254">
        <v>71.64</v>
      </c>
      <c r="F292" s="255"/>
      <c r="G292" s="256">
        <f>ROUND(E292*F292,2)</f>
        <v>0</v>
      </c>
      <c r="H292" s="255"/>
      <c r="I292" s="256">
        <f>ROUND(E292*H292,2)</f>
        <v>0</v>
      </c>
      <c r="J292" s="255"/>
      <c r="K292" s="256">
        <f>ROUND(E292*J292,2)</f>
        <v>0</v>
      </c>
      <c r="L292" s="256">
        <v>21</v>
      </c>
      <c r="M292" s="256">
        <f>G292*(1+L292/100)</f>
        <v>0</v>
      </c>
      <c r="N292" s="256">
        <v>0</v>
      </c>
      <c r="O292" s="256">
        <f>ROUND(E292*N292,2)</f>
        <v>0</v>
      </c>
      <c r="P292" s="256">
        <v>0</v>
      </c>
      <c r="Q292" s="256">
        <f>ROUND(E292*P292,2)</f>
        <v>0</v>
      </c>
      <c r="R292" s="256"/>
      <c r="S292" s="256" t="s">
        <v>150</v>
      </c>
      <c r="T292" s="256" t="s">
        <v>150</v>
      </c>
      <c r="U292" s="256">
        <v>1.1399999999999999</v>
      </c>
      <c r="V292" s="257">
        <f>ROUND(E292*U292,2)</f>
        <v>81.67</v>
      </c>
      <c r="W292" s="233"/>
      <c r="X292" s="233" t="s">
        <v>151</v>
      </c>
      <c r="Y292" s="213"/>
      <c r="Z292" s="213"/>
      <c r="AA292" s="213"/>
      <c r="AB292" s="213"/>
      <c r="AC292" s="213"/>
      <c r="AD292" s="213"/>
      <c r="AE292" s="213"/>
      <c r="AF292" s="213"/>
      <c r="AG292" s="213" t="s">
        <v>152</v>
      </c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1" x14ac:dyDescent="0.2">
      <c r="A293" s="251">
        <v>112</v>
      </c>
      <c r="B293" s="252" t="s">
        <v>507</v>
      </c>
      <c r="C293" s="263" t="s">
        <v>508</v>
      </c>
      <c r="D293" s="253" t="s">
        <v>149</v>
      </c>
      <c r="E293" s="254">
        <v>71.64</v>
      </c>
      <c r="F293" s="255"/>
      <c r="G293" s="256">
        <f>ROUND(E293*F293,2)</f>
        <v>0</v>
      </c>
      <c r="H293" s="255"/>
      <c r="I293" s="256">
        <f>ROUND(E293*H293,2)</f>
        <v>0</v>
      </c>
      <c r="J293" s="255"/>
      <c r="K293" s="256">
        <f>ROUND(E293*J293,2)</f>
        <v>0</v>
      </c>
      <c r="L293" s="256">
        <v>21</v>
      </c>
      <c r="M293" s="256">
        <f>G293*(1+L293/100)</f>
        <v>0</v>
      </c>
      <c r="N293" s="256">
        <v>8.9999999999999998E-4</v>
      </c>
      <c r="O293" s="256">
        <f>ROUND(E293*N293,2)</f>
        <v>0.06</v>
      </c>
      <c r="P293" s="256">
        <v>0</v>
      </c>
      <c r="Q293" s="256">
        <f>ROUND(E293*P293,2)</f>
        <v>0</v>
      </c>
      <c r="R293" s="256"/>
      <c r="S293" s="256" t="s">
        <v>150</v>
      </c>
      <c r="T293" s="256" t="s">
        <v>150</v>
      </c>
      <c r="U293" s="256">
        <v>0</v>
      </c>
      <c r="V293" s="257">
        <f>ROUND(E293*U293,2)</f>
        <v>0</v>
      </c>
      <c r="W293" s="233"/>
      <c r="X293" s="233" t="s">
        <v>151</v>
      </c>
      <c r="Y293" s="213"/>
      <c r="Z293" s="213"/>
      <c r="AA293" s="213"/>
      <c r="AB293" s="213"/>
      <c r="AC293" s="213"/>
      <c r="AD293" s="213"/>
      <c r="AE293" s="213"/>
      <c r="AF293" s="213"/>
      <c r="AG293" s="213" t="s">
        <v>152</v>
      </c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outlineLevel="1" x14ac:dyDescent="0.2">
      <c r="A294" s="251">
        <v>113</v>
      </c>
      <c r="B294" s="252" t="s">
        <v>509</v>
      </c>
      <c r="C294" s="263" t="s">
        <v>510</v>
      </c>
      <c r="D294" s="253" t="s">
        <v>149</v>
      </c>
      <c r="E294" s="254">
        <v>71.64</v>
      </c>
      <c r="F294" s="255"/>
      <c r="G294" s="256">
        <f>ROUND(E294*F294,2)</f>
        <v>0</v>
      </c>
      <c r="H294" s="255"/>
      <c r="I294" s="256">
        <f>ROUND(E294*H294,2)</f>
        <v>0</v>
      </c>
      <c r="J294" s="255"/>
      <c r="K294" s="256">
        <f>ROUND(E294*J294,2)</f>
        <v>0</v>
      </c>
      <c r="L294" s="256">
        <v>21</v>
      </c>
      <c r="M294" s="256">
        <f>G294*(1+L294/100)</f>
        <v>0</v>
      </c>
      <c r="N294" s="256">
        <v>0</v>
      </c>
      <c r="O294" s="256">
        <f>ROUND(E294*N294,2)</f>
        <v>0</v>
      </c>
      <c r="P294" s="256">
        <v>0</v>
      </c>
      <c r="Q294" s="256">
        <f>ROUND(E294*P294,2)</f>
        <v>0</v>
      </c>
      <c r="R294" s="256"/>
      <c r="S294" s="256" t="s">
        <v>150</v>
      </c>
      <c r="T294" s="256" t="s">
        <v>150</v>
      </c>
      <c r="U294" s="256">
        <v>0.13</v>
      </c>
      <c r="V294" s="257">
        <f>ROUND(E294*U294,2)</f>
        <v>9.31</v>
      </c>
      <c r="W294" s="233"/>
      <c r="X294" s="233" t="s">
        <v>151</v>
      </c>
      <c r="Y294" s="213"/>
      <c r="Z294" s="213"/>
      <c r="AA294" s="213"/>
      <c r="AB294" s="213"/>
      <c r="AC294" s="213"/>
      <c r="AD294" s="213"/>
      <c r="AE294" s="213"/>
      <c r="AF294" s="213"/>
      <c r="AG294" s="213" t="s">
        <v>152</v>
      </c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ht="22.5" outlineLevel="1" x14ac:dyDescent="0.2">
      <c r="A295" s="244">
        <v>114</v>
      </c>
      <c r="B295" s="245" t="s">
        <v>487</v>
      </c>
      <c r="C295" s="261" t="s">
        <v>488</v>
      </c>
      <c r="D295" s="246" t="s">
        <v>489</v>
      </c>
      <c r="E295" s="247">
        <v>229.96440000000001</v>
      </c>
      <c r="F295" s="248"/>
      <c r="G295" s="249">
        <f>ROUND(E295*F295,2)</f>
        <v>0</v>
      </c>
      <c r="H295" s="248"/>
      <c r="I295" s="249">
        <f>ROUND(E295*H295,2)</f>
        <v>0</v>
      </c>
      <c r="J295" s="248"/>
      <c r="K295" s="249">
        <f>ROUND(E295*J295,2)</f>
        <v>0</v>
      </c>
      <c r="L295" s="249">
        <v>21</v>
      </c>
      <c r="M295" s="249">
        <f>G295*(1+L295/100)</f>
        <v>0</v>
      </c>
      <c r="N295" s="249">
        <v>1E-3</v>
      </c>
      <c r="O295" s="249">
        <f>ROUND(E295*N295,2)</f>
        <v>0.23</v>
      </c>
      <c r="P295" s="249">
        <v>0</v>
      </c>
      <c r="Q295" s="249">
        <f>ROUND(E295*P295,2)</f>
        <v>0</v>
      </c>
      <c r="R295" s="249" t="s">
        <v>253</v>
      </c>
      <c r="S295" s="249" t="s">
        <v>150</v>
      </c>
      <c r="T295" s="249" t="s">
        <v>150</v>
      </c>
      <c r="U295" s="249">
        <v>0</v>
      </c>
      <c r="V295" s="250">
        <f>ROUND(E295*U295,2)</f>
        <v>0</v>
      </c>
      <c r="W295" s="233"/>
      <c r="X295" s="233" t="s">
        <v>254</v>
      </c>
      <c r="Y295" s="213"/>
      <c r="Z295" s="213"/>
      <c r="AA295" s="213"/>
      <c r="AB295" s="213"/>
      <c r="AC295" s="213"/>
      <c r="AD295" s="213"/>
      <c r="AE295" s="213"/>
      <c r="AF295" s="213"/>
      <c r="AG295" s="213" t="s">
        <v>255</v>
      </c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outlineLevel="1" x14ac:dyDescent="0.2">
      <c r="A296" s="230"/>
      <c r="B296" s="231"/>
      <c r="C296" s="262" t="s">
        <v>511</v>
      </c>
      <c r="D296" s="235"/>
      <c r="E296" s="236">
        <v>229.96440000000001</v>
      </c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  <c r="X296" s="233"/>
      <c r="Y296" s="213"/>
      <c r="Z296" s="213"/>
      <c r="AA296" s="213"/>
      <c r="AB296" s="213"/>
      <c r="AC296" s="213"/>
      <c r="AD296" s="213"/>
      <c r="AE296" s="213"/>
      <c r="AF296" s="213"/>
      <c r="AG296" s="213" t="s">
        <v>154</v>
      </c>
      <c r="AH296" s="213">
        <v>0</v>
      </c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1" x14ac:dyDescent="0.2">
      <c r="A297" s="244">
        <v>115</v>
      </c>
      <c r="B297" s="245" t="s">
        <v>512</v>
      </c>
      <c r="C297" s="261" t="s">
        <v>513</v>
      </c>
      <c r="D297" s="246" t="s">
        <v>149</v>
      </c>
      <c r="E297" s="247">
        <v>76.654799999999994</v>
      </c>
      <c r="F297" s="248"/>
      <c r="G297" s="249">
        <f>ROUND(E297*F297,2)</f>
        <v>0</v>
      </c>
      <c r="H297" s="248"/>
      <c r="I297" s="249">
        <f>ROUND(E297*H297,2)</f>
        <v>0</v>
      </c>
      <c r="J297" s="248"/>
      <c r="K297" s="249">
        <f>ROUND(E297*J297,2)</f>
        <v>0</v>
      </c>
      <c r="L297" s="249">
        <v>21</v>
      </c>
      <c r="M297" s="249">
        <f>G297*(1+L297/100)</f>
        <v>0</v>
      </c>
      <c r="N297" s="249">
        <v>1.3599999999999999E-2</v>
      </c>
      <c r="O297" s="249">
        <f>ROUND(E297*N297,2)</f>
        <v>1.04</v>
      </c>
      <c r="P297" s="249">
        <v>0</v>
      </c>
      <c r="Q297" s="249">
        <f>ROUND(E297*P297,2)</f>
        <v>0</v>
      </c>
      <c r="R297" s="249" t="s">
        <v>253</v>
      </c>
      <c r="S297" s="249" t="s">
        <v>150</v>
      </c>
      <c r="T297" s="249" t="s">
        <v>306</v>
      </c>
      <c r="U297" s="249">
        <v>0</v>
      </c>
      <c r="V297" s="250">
        <f>ROUND(E297*U297,2)</f>
        <v>0</v>
      </c>
      <c r="W297" s="233"/>
      <c r="X297" s="233" t="s">
        <v>254</v>
      </c>
      <c r="Y297" s="213"/>
      <c r="Z297" s="213"/>
      <c r="AA297" s="213"/>
      <c r="AB297" s="213"/>
      <c r="AC297" s="213"/>
      <c r="AD297" s="213"/>
      <c r="AE297" s="213"/>
      <c r="AF297" s="213"/>
      <c r="AG297" s="213" t="s">
        <v>255</v>
      </c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outlineLevel="1" x14ac:dyDescent="0.2">
      <c r="A298" s="230"/>
      <c r="B298" s="231"/>
      <c r="C298" s="262" t="s">
        <v>514</v>
      </c>
      <c r="D298" s="235"/>
      <c r="E298" s="236">
        <v>76.654799999999994</v>
      </c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  <c r="X298" s="233"/>
      <c r="Y298" s="213"/>
      <c r="Z298" s="213"/>
      <c r="AA298" s="213"/>
      <c r="AB298" s="213"/>
      <c r="AC298" s="213"/>
      <c r="AD298" s="213"/>
      <c r="AE298" s="213"/>
      <c r="AF298" s="213"/>
      <c r="AG298" s="213" t="s">
        <v>154</v>
      </c>
      <c r="AH298" s="213">
        <v>0</v>
      </c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outlineLevel="1" x14ac:dyDescent="0.2">
      <c r="A299" s="251">
        <v>116</v>
      </c>
      <c r="B299" s="252" t="s">
        <v>515</v>
      </c>
      <c r="C299" s="263" t="s">
        <v>516</v>
      </c>
      <c r="D299" s="253" t="s">
        <v>193</v>
      </c>
      <c r="E299" s="254">
        <v>1.3484100000000001</v>
      </c>
      <c r="F299" s="255"/>
      <c r="G299" s="256">
        <f>ROUND(E299*F299,2)</f>
        <v>0</v>
      </c>
      <c r="H299" s="255"/>
      <c r="I299" s="256">
        <f>ROUND(E299*H299,2)</f>
        <v>0</v>
      </c>
      <c r="J299" s="255"/>
      <c r="K299" s="256">
        <f>ROUND(E299*J299,2)</f>
        <v>0</v>
      </c>
      <c r="L299" s="256">
        <v>21</v>
      </c>
      <c r="M299" s="256">
        <f>G299*(1+L299/100)</f>
        <v>0</v>
      </c>
      <c r="N299" s="256">
        <v>0</v>
      </c>
      <c r="O299" s="256">
        <f>ROUND(E299*N299,2)</f>
        <v>0</v>
      </c>
      <c r="P299" s="256">
        <v>0</v>
      </c>
      <c r="Q299" s="256">
        <f>ROUND(E299*P299,2)</f>
        <v>0</v>
      </c>
      <c r="R299" s="256"/>
      <c r="S299" s="256" t="s">
        <v>150</v>
      </c>
      <c r="T299" s="256" t="s">
        <v>150</v>
      </c>
      <c r="U299" s="256">
        <v>1.5980000000000001</v>
      </c>
      <c r="V299" s="257">
        <f>ROUND(E299*U299,2)</f>
        <v>2.15</v>
      </c>
      <c r="W299" s="233"/>
      <c r="X299" s="233" t="s">
        <v>376</v>
      </c>
      <c r="Y299" s="213"/>
      <c r="Z299" s="213"/>
      <c r="AA299" s="213"/>
      <c r="AB299" s="213"/>
      <c r="AC299" s="213"/>
      <c r="AD299" s="213"/>
      <c r="AE299" s="213"/>
      <c r="AF299" s="213"/>
      <c r="AG299" s="213" t="s">
        <v>377</v>
      </c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x14ac:dyDescent="0.2">
      <c r="A300" s="238" t="s">
        <v>145</v>
      </c>
      <c r="B300" s="239" t="s">
        <v>109</v>
      </c>
      <c r="C300" s="260" t="s">
        <v>110</v>
      </c>
      <c r="D300" s="240"/>
      <c r="E300" s="241"/>
      <c r="F300" s="242"/>
      <c r="G300" s="242">
        <f>SUMIF(AG301:AG311,"&lt;&gt;NOR",G301:G311)</f>
        <v>0</v>
      </c>
      <c r="H300" s="242"/>
      <c r="I300" s="242">
        <f>SUM(I301:I311)</f>
        <v>0</v>
      </c>
      <c r="J300" s="242"/>
      <c r="K300" s="242">
        <f>SUM(K301:K311)</f>
        <v>0</v>
      </c>
      <c r="L300" s="242"/>
      <c r="M300" s="242">
        <f>SUM(M301:M311)</f>
        <v>0</v>
      </c>
      <c r="N300" s="242"/>
      <c r="O300" s="242">
        <f>SUM(O301:O311)</f>
        <v>0.01</v>
      </c>
      <c r="P300" s="242"/>
      <c r="Q300" s="242">
        <f>SUM(Q301:Q311)</f>
        <v>0</v>
      </c>
      <c r="R300" s="242"/>
      <c r="S300" s="242"/>
      <c r="T300" s="242"/>
      <c r="U300" s="242"/>
      <c r="V300" s="243">
        <f>SUM(V301:V311)</f>
        <v>7.8599999999999994</v>
      </c>
      <c r="W300" s="237"/>
      <c r="X300" s="237"/>
      <c r="AG300" t="s">
        <v>146</v>
      </c>
    </row>
    <row r="301" spans="1:60" outlineLevel="1" x14ac:dyDescent="0.2">
      <c r="A301" s="244">
        <v>117</v>
      </c>
      <c r="B301" s="245" t="s">
        <v>517</v>
      </c>
      <c r="C301" s="261" t="s">
        <v>518</v>
      </c>
      <c r="D301" s="246" t="s">
        <v>149</v>
      </c>
      <c r="E301" s="247">
        <v>9.3000000000000007</v>
      </c>
      <c r="F301" s="248"/>
      <c r="G301" s="249">
        <f>ROUND(E301*F301,2)</f>
        <v>0</v>
      </c>
      <c r="H301" s="248"/>
      <c r="I301" s="249">
        <f>ROUND(E301*H301,2)</f>
        <v>0</v>
      </c>
      <c r="J301" s="248"/>
      <c r="K301" s="249">
        <f>ROUND(E301*J301,2)</f>
        <v>0</v>
      </c>
      <c r="L301" s="249">
        <v>21</v>
      </c>
      <c r="M301" s="249">
        <f>G301*(1+L301/100)</f>
        <v>0</v>
      </c>
      <c r="N301" s="249">
        <v>2.7999999999999998E-4</v>
      </c>
      <c r="O301" s="249">
        <f>ROUND(E301*N301,2)</f>
        <v>0</v>
      </c>
      <c r="P301" s="249">
        <v>0</v>
      </c>
      <c r="Q301" s="249">
        <f>ROUND(E301*P301,2)</f>
        <v>0</v>
      </c>
      <c r="R301" s="249"/>
      <c r="S301" s="249" t="s">
        <v>150</v>
      </c>
      <c r="T301" s="249" t="s">
        <v>150</v>
      </c>
      <c r="U301" s="249">
        <v>0.307</v>
      </c>
      <c r="V301" s="250">
        <f>ROUND(E301*U301,2)</f>
        <v>2.86</v>
      </c>
      <c r="W301" s="233"/>
      <c r="X301" s="233" t="s">
        <v>151</v>
      </c>
      <c r="Y301" s="213"/>
      <c r="Z301" s="213"/>
      <c r="AA301" s="213"/>
      <c r="AB301" s="213"/>
      <c r="AC301" s="213"/>
      <c r="AD301" s="213"/>
      <c r="AE301" s="213"/>
      <c r="AF301" s="213"/>
      <c r="AG301" s="213" t="s">
        <v>152</v>
      </c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outlineLevel="1" x14ac:dyDescent="0.2">
      <c r="A302" s="230"/>
      <c r="B302" s="231"/>
      <c r="C302" s="262" t="s">
        <v>519</v>
      </c>
      <c r="D302" s="235"/>
      <c r="E302" s="236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13"/>
      <c r="Z302" s="213"/>
      <c r="AA302" s="213"/>
      <c r="AB302" s="213"/>
      <c r="AC302" s="213"/>
      <c r="AD302" s="213"/>
      <c r="AE302" s="213"/>
      <c r="AF302" s="213"/>
      <c r="AG302" s="213" t="s">
        <v>154</v>
      </c>
      <c r="AH302" s="213">
        <v>0</v>
      </c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outlineLevel="1" x14ac:dyDescent="0.2">
      <c r="A303" s="230"/>
      <c r="B303" s="231"/>
      <c r="C303" s="262" t="s">
        <v>520</v>
      </c>
      <c r="D303" s="235"/>
      <c r="E303" s="236">
        <v>6.9</v>
      </c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  <c r="X303" s="233"/>
      <c r="Y303" s="213"/>
      <c r="Z303" s="213"/>
      <c r="AA303" s="213"/>
      <c r="AB303" s="213"/>
      <c r="AC303" s="213"/>
      <c r="AD303" s="213"/>
      <c r="AE303" s="213"/>
      <c r="AF303" s="213"/>
      <c r="AG303" s="213" t="s">
        <v>154</v>
      </c>
      <c r="AH303" s="213">
        <v>0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outlineLevel="1" x14ac:dyDescent="0.2">
      <c r="A304" s="230"/>
      <c r="B304" s="231"/>
      <c r="C304" s="262" t="s">
        <v>521</v>
      </c>
      <c r="D304" s="235"/>
      <c r="E304" s="236">
        <v>2.4</v>
      </c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13"/>
      <c r="Z304" s="213"/>
      <c r="AA304" s="213"/>
      <c r="AB304" s="213"/>
      <c r="AC304" s="213"/>
      <c r="AD304" s="213"/>
      <c r="AE304" s="213"/>
      <c r="AF304" s="213"/>
      <c r="AG304" s="213" t="s">
        <v>154</v>
      </c>
      <c r="AH304" s="213">
        <v>0</v>
      </c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outlineLevel="1" x14ac:dyDescent="0.2">
      <c r="A305" s="244">
        <v>118</v>
      </c>
      <c r="B305" s="245" t="s">
        <v>522</v>
      </c>
      <c r="C305" s="261" t="s">
        <v>523</v>
      </c>
      <c r="D305" s="246" t="s">
        <v>149</v>
      </c>
      <c r="E305" s="247">
        <v>25.782</v>
      </c>
      <c r="F305" s="248"/>
      <c r="G305" s="249">
        <f>ROUND(E305*F305,2)</f>
        <v>0</v>
      </c>
      <c r="H305" s="248"/>
      <c r="I305" s="249">
        <f>ROUND(E305*H305,2)</f>
        <v>0</v>
      </c>
      <c r="J305" s="248"/>
      <c r="K305" s="249">
        <f>ROUND(E305*J305,2)</f>
        <v>0</v>
      </c>
      <c r="L305" s="249">
        <v>21</v>
      </c>
      <c r="M305" s="249">
        <f>G305*(1+L305/100)</f>
        <v>0</v>
      </c>
      <c r="N305" s="249">
        <v>3.6999999999999999E-4</v>
      </c>
      <c r="O305" s="249">
        <f>ROUND(E305*N305,2)</f>
        <v>0.01</v>
      </c>
      <c r="P305" s="249">
        <v>0</v>
      </c>
      <c r="Q305" s="249">
        <f>ROUND(E305*P305,2)</f>
        <v>0</v>
      </c>
      <c r="R305" s="249"/>
      <c r="S305" s="249" t="s">
        <v>150</v>
      </c>
      <c r="T305" s="249" t="s">
        <v>150</v>
      </c>
      <c r="U305" s="249">
        <v>0.19400000000000001</v>
      </c>
      <c r="V305" s="250">
        <f>ROUND(E305*U305,2)</f>
        <v>5</v>
      </c>
      <c r="W305" s="233"/>
      <c r="X305" s="233" t="s">
        <v>151</v>
      </c>
      <c r="Y305" s="213"/>
      <c r="Z305" s="213"/>
      <c r="AA305" s="213"/>
      <c r="AB305" s="213"/>
      <c r="AC305" s="213"/>
      <c r="AD305" s="213"/>
      <c r="AE305" s="213"/>
      <c r="AF305" s="213"/>
      <c r="AG305" s="213" t="s">
        <v>152</v>
      </c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">
      <c r="A306" s="230"/>
      <c r="B306" s="231"/>
      <c r="C306" s="262" t="s">
        <v>524</v>
      </c>
      <c r="D306" s="235"/>
      <c r="E306" s="236">
        <v>3.8</v>
      </c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  <c r="X306" s="233"/>
      <c r="Y306" s="213"/>
      <c r="Z306" s="213"/>
      <c r="AA306" s="213"/>
      <c r="AB306" s="213"/>
      <c r="AC306" s="213"/>
      <c r="AD306" s="213"/>
      <c r="AE306" s="213"/>
      <c r="AF306" s="213"/>
      <c r="AG306" s="213" t="s">
        <v>154</v>
      </c>
      <c r="AH306" s="213">
        <v>0</v>
      </c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outlineLevel="1" x14ac:dyDescent="0.2">
      <c r="A307" s="230"/>
      <c r="B307" s="231"/>
      <c r="C307" s="262" t="s">
        <v>524</v>
      </c>
      <c r="D307" s="235"/>
      <c r="E307" s="236">
        <v>3.8</v>
      </c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  <c r="V307" s="233"/>
      <c r="W307" s="233"/>
      <c r="X307" s="233"/>
      <c r="Y307" s="213"/>
      <c r="Z307" s="213"/>
      <c r="AA307" s="213"/>
      <c r="AB307" s="213"/>
      <c r="AC307" s="213"/>
      <c r="AD307" s="213"/>
      <c r="AE307" s="213"/>
      <c r="AF307" s="213"/>
      <c r="AG307" s="213" t="s">
        <v>154</v>
      </c>
      <c r="AH307" s="213">
        <v>0</v>
      </c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outlineLevel="1" x14ac:dyDescent="0.2">
      <c r="A308" s="230"/>
      <c r="B308" s="231"/>
      <c r="C308" s="262" t="s">
        <v>525</v>
      </c>
      <c r="D308" s="235"/>
      <c r="E308" s="236">
        <v>10.032</v>
      </c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  <c r="X308" s="233"/>
      <c r="Y308" s="213"/>
      <c r="Z308" s="213"/>
      <c r="AA308" s="213"/>
      <c r="AB308" s="213"/>
      <c r="AC308" s="213"/>
      <c r="AD308" s="213"/>
      <c r="AE308" s="213"/>
      <c r="AF308" s="213"/>
      <c r="AG308" s="213" t="s">
        <v>154</v>
      </c>
      <c r="AH308" s="213">
        <v>0</v>
      </c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1" x14ac:dyDescent="0.2">
      <c r="A309" s="230"/>
      <c r="B309" s="231"/>
      <c r="C309" s="262" t="s">
        <v>526</v>
      </c>
      <c r="D309" s="235"/>
      <c r="E309" s="236">
        <v>0.95</v>
      </c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  <c r="V309" s="233"/>
      <c r="W309" s="233"/>
      <c r="X309" s="233"/>
      <c r="Y309" s="213"/>
      <c r="Z309" s="213"/>
      <c r="AA309" s="213"/>
      <c r="AB309" s="213"/>
      <c r="AC309" s="213"/>
      <c r="AD309" s="213"/>
      <c r="AE309" s="213"/>
      <c r="AF309" s="213"/>
      <c r="AG309" s="213" t="s">
        <v>154</v>
      </c>
      <c r="AH309" s="213">
        <v>0</v>
      </c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outlineLevel="1" x14ac:dyDescent="0.2">
      <c r="A310" s="230"/>
      <c r="B310" s="231"/>
      <c r="C310" s="262" t="s">
        <v>527</v>
      </c>
      <c r="D310" s="235"/>
      <c r="E310" s="236">
        <v>4.5599999999999996</v>
      </c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3"/>
      <c r="Y310" s="213"/>
      <c r="Z310" s="213"/>
      <c r="AA310" s="213"/>
      <c r="AB310" s="213"/>
      <c r="AC310" s="213"/>
      <c r="AD310" s="213"/>
      <c r="AE310" s="213"/>
      <c r="AF310" s="213"/>
      <c r="AG310" s="213" t="s">
        <v>154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outlineLevel="1" x14ac:dyDescent="0.2">
      <c r="A311" s="230"/>
      <c r="B311" s="231"/>
      <c r="C311" s="262" t="s">
        <v>528</v>
      </c>
      <c r="D311" s="235"/>
      <c r="E311" s="236">
        <v>2.64</v>
      </c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13"/>
      <c r="Z311" s="213"/>
      <c r="AA311" s="213"/>
      <c r="AB311" s="213"/>
      <c r="AC311" s="213"/>
      <c r="AD311" s="213"/>
      <c r="AE311" s="213"/>
      <c r="AF311" s="213"/>
      <c r="AG311" s="213" t="s">
        <v>154</v>
      </c>
      <c r="AH311" s="213">
        <v>0</v>
      </c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x14ac:dyDescent="0.2">
      <c r="A312" s="238" t="s">
        <v>145</v>
      </c>
      <c r="B312" s="239" t="s">
        <v>111</v>
      </c>
      <c r="C312" s="260" t="s">
        <v>112</v>
      </c>
      <c r="D312" s="240"/>
      <c r="E312" s="241"/>
      <c r="F312" s="242"/>
      <c r="G312" s="242">
        <f>SUMIF(AG313:AG326,"&lt;&gt;NOR",G313:G326)</f>
        <v>0</v>
      </c>
      <c r="H312" s="242"/>
      <c r="I312" s="242">
        <f>SUM(I313:I326)</f>
        <v>0</v>
      </c>
      <c r="J312" s="242"/>
      <c r="K312" s="242">
        <f>SUM(K313:K326)</f>
        <v>0</v>
      </c>
      <c r="L312" s="242"/>
      <c r="M312" s="242">
        <f>SUM(M313:M326)</f>
        <v>0</v>
      </c>
      <c r="N312" s="242"/>
      <c r="O312" s="242">
        <f>SUM(O313:O326)</f>
        <v>0.16</v>
      </c>
      <c r="P312" s="242"/>
      <c r="Q312" s="242">
        <f>SUM(Q313:Q326)</f>
        <v>0</v>
      </c>
      <c r="R312" s="242"/>
      <c r="S312" s="242"/>
      <c r="T312" s="242"/>
      <c r="U312" s="242"/>
      <c r="V312" s="243">
        <f>SUM(V313:V326)</f>
        <v>33.76</v>
      </c>
      <c r="W312" s="237"/>
      <c r="X312" s="237"/>
      <c r="AG312" t="s">
        <v>146</v>
      </c>
    </row>
    <row r="313" spans="1:60" ht="22.5" outlineLevel="1" x14ac:dyDescent="0.2">
      <c r="A313" s="244">
        <v>119</v>
      </c>
      <c r="B313" s="245" t="s">
        <v>529</v>
      </c>
      <c r="C313" s="261" t="s">
        <v>530</v>
      </c>
      <c r="D313" s="246" t="s">
        <v>149</v>
      </c>
      <c r="E313" s="247">
        <v>226.78749999999999</v>
      </c>
      <c r="F313" s="248"/>
      <c r="G313" s="249">
        <f>ROUND(E313*F313,2)</f>
        <v>0</v>
      </c>
      <c r="H313" s="248"/>
      <c r="I313" s="249">
        <f>ROUND(E313*H313,2)</f>
        <v>0</v>
      </c>
      <c r="J313" s="248"/>
      <c r="K313" s="249">
        <f>ROUND(E313*J313,2)</f>
        <v>0</v>
      </c>
      <c r="L313" s="249">
        <v>21</v>
      </c>
      <c r="M313" s="249">
        <f>G313*(1+L313/100)</f>
        <v>0</v>
      </c>
      <c r="N313" s="249">
        <v>6.4000000000000005E-4</v>
      </c>
      <c r="O313" s="249">
        <f>ROUND(E313*N313,2)</f>
        <v>0.15</v>
      </c>
      <c r="P313" s="249">
        <v>0</v>
      </c>
      <c r="Q313" s="249">
        <f>ROUND(E313*P313,2)</f>
        <v>0</v>
      </c>
      <c r="R313" s="249"/>
      <c r="S313" s="249" t="s">
        <v>150</v>
      </c>
      <c r="T313" s="249" t="s">
        <v>150</v>
      </c>
      <c r="U313" s="249">
        <v>0.13439999999999999</v>
      </c>
      <c r="V313" s="250">
        <f>ROUND(E313*U313,2)</f>
        <v>30.48</v>
      </c>
      <c r="W313" s="233"/>
      <c r="X313" s="233" t="s">
        <v>151</v>
      </c>
      <c r="Y313" s="213"/>
      <c r="Z313" s="213"/>
      <c r="AA313" s="213"/>
      <c r="AB313" s="213"/>
      <c r="AC313" s="213"/>
      <c r="AD313" s="213"/>
      <c r="AE313" s="213"/>
      <c r="AF313" s="213"/>
      <c r="AG313" s="213" t="s">
        <v>152</v>
      </c>
      <c r="AH313" s="213"/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outlineLevel="1" x14ac:dyDescent="0.2">
      <c r="A314" s="230"/>
      <c r="B314" s="231"/>
      <c r="C314" s="262" t="s">
        <v>269</v>
      </c>
      <c r="D314" s="235"/>
      <c r="E314" s="236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  <c r="X314" s="233"/>
      <c r="Y314" s="213"/>
      <c r="Z314" s="213"/>
      <c r="AA314" s="213"/>
      <c r="AB314" s="213"/>
      <c r="AC314" s="213"/>
      <c r="AD314" s="213"/>
      <c r="AE314" s="213"/>
      <c r="AF314" s="213"/>
      <c r="AG314" s="213" t="s">
        <v>154</v>
      </c>
      <c r="AH314" s="213">
        <v>0</v>
      </c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1" x14ac:dyDescent="0.2">
      <c r="A315" s="230"/>
      <c r="B315" s="231"/>
      <c r="C315" s="262" t="s">
        <v>270</v>
      </c>
      <c r="D315" s="235"/>
      <c r="E315" s="236">
        <v>49.747500000000002</v>
      </c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  <c r="X315" s="233"/>
      <c r="Y315" s="213"/>
      <c r="Z315" s="213"/>
      <c r="AA315" s="213"/>
      <c r="AB315" s="213"/>
      <c r="AC315" s="213"/>
      <c r="AD315" s="213"/>
      <c r="AE315" s="213"/>
      <c r="AF315" s="213"/>
      <c r="AG315" s="213" t="s">
        <v>154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">
      <c r="A316" s="230"/>
      <c r="B316" s="231"/>
      <c r="C316" s="262" t="s">
        <v>271</v>
      </c>
      <c r="D316" s="235"/>
      <c r="E316" s="236">
        <v>41.204999999999998</v>
      </c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13"/>
      <c r="Z316" s="213"/>
      <c r="AA316" s="213"/>
      <c r="AB316" s="213"/>
      <c r="AC316" s="213"/>
      <c r="AD316" s="213"/>
      <c r="AE316" s="213"/>
      <c r="AF316" s="213"/>
      <c r="AG316" s="213" t="s">
        <v>154</v>
      </c>
      <c r="AH316" s="213">
        <v>0</v>
      </c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1" x14ac:dyDescent="0.2">
      <c r="A317" s="230"/>
      <c r="B317" s="231"/>
      <c r="C317" s="262" t="s">
        <v>272</v>
      </c>
      <c r="D317" s="235"/>
      <c r="E317" s="236">
        <v>16.9175</v>
      </c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13"/>
      <c r="Z317" s="213"/>
      <c r="AA317" s="213"/>
      <c r="AB317" s="213"/>
      <c r="AC317" s="213"/>
      <c r="AD317" s="213"/>
      <c r="AE317" s="213"/>
      <c r="AF317" s="213"/>
      <c r="AG317" s="213" t="s">
        <v>154</v>
      </c>
      <c r="AH317" s="213">
        <v>0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outlineLevel="1" x14ac:dyDescent="0.2">
      <c r="A318" s="230"/>
      <c r="B318" s="231"/>
      <c r="C318" s="262" t="s">
        <v>273</v>
      </c>
      <c r="D318" s="235"/>
      <c r="E318" s="236">
        <v>18.760000000000002</v>
      </c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  <c r="X318" s="233"/>
      <c r="Y318" s="213"/>
      <c r="Z318" s="213"/>
      <c r="AA318" s="213"/>
      <c r="AB318" s="213"/>
      <c r="AC318" s="213"/>
      <c r="AD318" s="213"/>
      <c r="AE318" s="213"/>
      <c r="AF318" s="213"/>
      <c r="AG318" s="213" t="s">
        <v>154</v>
      </c>
      <c r="AH318" s="213">
        <v>0</v>
      </c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outlineLevel="1" x14ac:dyDescent="0.2">
      <c r="A319" s="230"/>
      <c r="B319" s="231"/>
      <c r="C319" s="262" t="s">
        <v>274</v>
      </c>
      <c r="D319" s="235"/>
      <c r="E319" s="236">
        <v>24.287500000000001</v>
      </c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13"/>
      <c r="Z319" s="213"/>
      <c r="AA319" s="213"/>
      <c r="AB319" s="213"/>
      <c r="AC319" s="213"/>
      <c r="AD319" s="213"/>
      <c r="AE319" s="213"/>
      <c r="AF319" s="213"/>
      <c r="AG319" s="213" t="s">
        <v>154</v>
      </c>
      <c r="AH319" s="213">
        <v>0</v>
      </c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outlineLevel="1" x14ac:dyDescent="0.2">
      <c r="A320" s="230"/>
      <c r="B320" s="231"/>
      <c r="C320" s="262" t="s">
        <v>275</v>
      </c>
      <c r="D320" s="235"/>
      <c r="E320" s="236">
        <v>61.305</v>
      </c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13"/>
      <c r="Z320" s="213"/>
      <c r="AA320" s="213"/>
      <c r="AB320" s="213"/>
      <c r="AC320" s="213"/>
      <c r="AD320" s="213"/>
      <c r="AE320" s="213"/>
      <c r="AF320" s="213"/>
      <c r="AG320" s="213" t="s">
        <v>154</v>
      </c>
      <c r="AH320" s="213">
        <v>0</v>
      </c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outlineLevel="1" x14ac:dyDescent="0.2">
      <c r="A321" s="230"/>
      <c r="B321" s="231"/>
      <c r="C321" s="262" t="s">
        <v>278</v>
      </c>
      <c r="D321" s="235"/>
      <c r="E321" s="236">
        <v>1.8</v>
      </c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13"/>
      <c r="Z321" s="213"/>
      <c r="AA321" s="213"/>
      <c r="AB321" s="213"/>
      <c r="AC321" s="213"/>
      <c r="AD321" s="213"/>
      <c r="AE321" s="213"/>
      <c r="AF321" s="213"/>
      <c r="AG321" s="213" t="s">
        <v>154</v>
      </c>
      <c r="AH321" s="213">
        <v>0</v>
      </c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outlineLevel="1" x14ac:dyDescent="0.2">
      <c r="A322" s="230"/>
      <c r="B322" s="231"/>
      <c r="C322" s="262" t="s">
        <v>279</v>
      </c>
      <c r="D322" s="235"/>
      <c r="E322" s="236">
        <v>8.64</v>
      </c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  <c r="V322" s="233"/>
      <c r="W322" s="233"/>
      <c r="X322" s="233"/>
      <c r="Y322" s="213"/>
      <c r="Z322" s="213"/>
      <c r="AA322" s="213"/>
      <c r="AB322" s="213"/>
      <c r="AC322" s="213"/>
      <c r="AD322" s="213"/>
      <c r="AE322" s="213"/>
      <c r="AF322" s="213"/>
      <c r="AG322" s="213" t="s">
        <v>154</v>
      </c>
      <c r="AH322" s="213">
        <v>0</v>
      </c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outlineLevel="1" x14ac:dyDescent="0.2">
      <c r="A323" s="230"/>
      <c r="B323" s="231"/>
      <c r="C323" s="262" t="s">
        <v>280</v>
      </c>
      <c r="D323" s="235"/>
      <c r="E323" s="236">
        <v>4.125</v>
      </c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3"/>
      <c r="Y323" s="213"/>
      <c r="Z323" s="213"/>
      <c r="AA323" s="213"/>
      <c r="AB323" s="213"/>
      <c r="AC323" s="213"/>
      <c r="AD323" s="213"/>
      <c r="AE323" s="213"/>
      <c r="AF323" s="213"/>
      <c r="AG323" s="213" t="s">
        <v>154</v>
      </c>
      <c r="AH323" s="213">
        <v>0</v>
      </c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</row>
    <row r="324" spans="1:60" ht="22.5" outlineLevel="1" x14ac:dyDescent="0.2">
      <c r="A324" s="244">
        <v>120</v>
      </c>
      <c r="B324" s="245" t="s">
        <v>531</v>
      </c>
      <c r="C324" s="261" t="s">
        <v>532</v>
      </c>
      <c r="D324" s="246" t="s">
        <v>149</v>
      </c>
      <c r="E324" s="247">
        <v>24.44</v>
      </c>
      <c r="F324" s="248"/>
      <c r="G324" s="249">
        <f>ROUND(E324*F324,2)</f>
        <v>0</v>
      </c>
      <c r="H324" s="248"/>
      <c r="I324" s="249">
        <f>ROUND(E324*H324,2)</f>
        <v>0</v>
      </c>
      <c r="J324" s="248"/>
      <c r="K324" s="249">
        <f>ROUND(E324*J324,2)</f>
        <v>0</v>
      </c>
      <c r="L324" s="249">
        <v>21</v>
      </c>
      <c r="M324" s="249">
        <f>G324*(1+L324/100)</f>
        <v>0</v>
      </c>
      <c r="N324" s="249">
        <v>3.2000000000000003E-4</v>
      </c>
      <c r="O324" s="249">
        <f>ROUND(E324*N324,2)</f>
        <v>0.01</v>
      </c>
      <c r="P324" s="249">
        <v>0</v>
      </c>
      <c r="Q324" s="249">
        <f>ROUND(E324*P324,2)</f>
        <v>0</v>
      </c>
      <c r="R324" s="249"/>
      <c r="S324" s="249" t="s">
        <v>150</v>
      </c>
      <c r="T324" s="249" t="s">
        <v>150</v>
      </c>
      <c r="U324" s="249">
        <v>0.13439999999999999</v>
      </c>
      <c r="V324" s="250">
        <f>ROUND(E324*U324,2)</f>
        <v>3.28</v>
      </c>
      <c r="W324" s="233"/>
      <c r="X324" s="233" t="s">
        <v>151</v>
      </c>
      <c r="Y324" s="213"/>
      <c r="Z324" s="213"/>
      <c r="AA324" s="213"/>
      <c r="AB324" s="213"/>
      <c r="AC324" s="213"/>
      <c r="AD324" s="213"/>
      <c r="AE324" s="213"/>
      <c r="AF324" s="213"/>
      <c r="AG324" s="213" t="s">
        <v>152</v>
      </c>
      <c r="AH324" s="213"/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outlineLevel="1" x14ac:dyDescent="0.2">
      <c r="A325" s="230"/>
      <c r="B325" s="231"/>
      <c r="C325" s="262" t="s">
        <v>249</v>
      </c>
      <c r="D325" s="235"/>
      <c r="E325" s="236">
        <v>22.04</v>
      </c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  <c r="V325" s="233"/>
      <c r="W325" s="233"/>
      <c r="X325" s="233"/>
      <c r="Y325" s="213"/>
      <c r="Z325" s="213"/>
      <c r="AA325" s="213"/>
      <c r="AB325" s="213"/>
      <c r="AC325" s="213"/>
      <c r="AD325" s="213"/>
      <c r="AE325" s="213"/>
      <c r="AF325" s="213"/>
      <c r="AG325" s="213" t="s">
        <v>154</v>
      </c>
      <c r="AH325" s="213">
        <v>0</v>
      </c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outlineLevel="1" x14ac:dyDescent="0.2">
      <c r="A326" s="230"/>
      <c r="B326" s="231"/>
      <c r="C326" s="262" t="s">
        <v>250</v>
      </c>
      <c r="D326" s="235"/>
      <c r="E326" s="236">
        <v>2.4</v>
      </c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  <c r="V326" s="233"/>
      <c r="W326" s="233"/>
      <c r="X326" s="233"/>
      <c r="Y326" s="213"/>
      <c r="Z326" s="213"/>
      <c r="AA326" s="213"/>
      <c r="AB326" s="213"/>
      <c r="AC326" s="213"/>
      <c r="AD326" s="213"/>
      <c r="AE326" s="213"/>
      <c r="AF326" s="213"/>
      <c r="AG326" s="213" t="s">
        <v>154</v>
      </c>
      <c r="AH326" s="213">
        <v>0</v>
      </c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3"/>
      <c r="BA326" s="213"/>
      <c r="BB326" s="213"/>
      <c r="BC326" s="213"/>
      <c r="BD326" s="213"/>
      <c r="BE326" s="213"/>
      <c r="BF326" s="213"/>
      <c r="BG326" s="213"/>
      <c r="BH326" s="213"/>
    </row>
    <row r="327" spans="1:60" x14ac:dyDescent="0.2">
      <c r="A327" s="238" t="s">
        <v>145</v>
      </c>
      <c r="B327" s="239" t="s">
        <v>113</v>
      </c>
      <c r="C327" s="260" t="s">
        <v>114</v>
      </c>
      <c r="D327" s="240"/>
      <c r="E327" s="241"/>
      <c r="F327" s="242"/>
      <c r="G327" s="242">
        <f>SUMIF(AG328:AG328,"&lt;&gt;NOR",G328:G328)</f>
        <v>0</v>
      </c>
      <c r="H327" s="242"/>
      <c r="I327" s="242">
        <f>SUM(I328:I328)</f>
        <v>0</v>
      </c>
      <c r="J327" s="242"/>
      <c r="K327" s="242">
        <f>SUM(K328:K328)</f>
        <v>0</v>
      </c>
      <c r="L327" s="242"/>
      <c r="M327" s="242">
        <f>SUM(M328:M328)</f>
        <v>0</v>
      </c>
      <c r="N327" s="242"/>
      <c r="O327" s="242">
        <f>SUM(O328:O328)</f>
        <v>0</v>
      </c>
      <c r="P327" s="242"/>
      <c r="Q327" s="242">
        <f>SUM(Q328:Q328)</f>
        <v>0</v>
      </c>
      <c r="R327" s="242"/>
      <c r="S327" s="242"/>
      <c r="T327" s="242"/>
      <c r="U327" s="242"/>
      <c r="V327" s="243">
        <f>SUM(V328:V328)</f>
        <v>0</v>
      </c>
      <c r="W327" s="237"/>
      <c r="X327" s="237"/>
      <c r="AG327" t="s">
        <v>146</v>
      </c>
    </row>
    <row r="328" spans="1:60" outlineLevel="1" x14ac:dyDescent="0.2">
      <c r="A328" s="251">
        <v>121</v>
      </c>
      <c r="B328" s="252" t="s">
        <v>533</v>
      </c>
      <c r="C328" s="263" t="s">
        <v>534</v>
      </c>
      <c r="D328" s="253" t="s">
        <v>405</v>
      </c>
      <c r="E328" s="254">
        <v>1</v>
      </c>
      <c r="F328" s="255"/>
      <c r="G328" s="256">
        <f>ROUND(E328*F328,2)</f>
        <v>0</v>
      </c>
      <c r="H328" s="255"/>
      <c r="I328" s="256">
        <f>ROUND(E328*H328,2)</f>
        <v>0</v>
      </c>
      <c r="J328" s="255"/>
      <c r="K328" s="256">
        <f>ROUND(E328*J328,2)</f>
        <v>0</v>
      </c>
      <c r="L328" s="256">
        <v>21</v>
      </c>
      <c r="M328" s="256">
        <f>G328*(1+L328/100)</f>
        <v>0</v>
      </c>
      <c r="N328" s="256">
        <v>0</v>
      </c>
      <c r="O328" s="256">
        <f>ROUND(E328*N328,2)</f>
        <v>0</v>
      </c>
      <c r="P328" s="256">
        <v>0</v>
      </c>
      <c r="Q328" s="256">
        <f>ROUND(E328*P328,2)</f>
        <v>0</v>
      </c>
      <c r="R328" s="256"/>
      <c r="S328" s="256" t="s">
        <v>305</v>
      </c>
      <c r="T328" s="256" t="s">
        <v>306</v>
      </c>
      <c r="U328" s="256">
        <v>0</v>
      </c>
      <c r="V328" s="257">
        <f>ROUND(E328*U328,2)</f>
        <v>0</v>
      </c>
      <c r="W328" s="233"/>
      <c r="X328" s="233" t="s">
        <v>151</v>
      </c>
      <c r="Y328" s="213"/>
      <c r="Z328" s="213"/>
      <c r="AA328" s="213"/>
      <c r="AB328" s="213"/>
      <c r="AC328" s="213"/>
      <c r="AD328" s="213"/>
      <c r="AE328" s="213"/>
      <c r="AF328" s="213"/>
      <c r="AG328" s="213" t="s">
        <v>152</v>
      </c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</row>
    <row r="329" spans="1:60" x14ac:dyDescent="0.2">
      <c r="A329" s="238" t="s">
        <v>145</v>
      </c>
      <c r="B329" s="239" t="s">
        <v>115</v>
      </c>
      <c r="C329" s="260" t="s">
        <v>116</v>
      </c>
      <c r="D329" s="240"/>
      <c r="E329" s="241"/>
      <c r="F329" s="242"/>
      <c r="G329" s="242">
        <f>SUMIF(AG330:AG335,"&lt;&gt;NOR",G330:G335)</f>
        <v>0</v>
      </c>
      <c r="H329" s="242"/>
      <c r="I329" s="242">
        <f>SUM(I330:I335)</f>
        <v>0</v>
      </c>
      <c r="J329" s="242"/>
      <c r="K329" s="242">
        <f>SUM(K330:K335)</f>
        <v>0</v>
      </c>
      <c r="L329" s="242"/>
      <c r="M329" s="242">
        <f>SUM(M330:M335)</f>
        <v>0</v>
      </c>
      <c r="N329" s="242"/>
      <c r="O329" s="242">
        <f>SUM(O330:O335)</f>
        <v>0</v>
      </c>
      <c r="P329" s="242"/>
      <c r="Q329" s="242">
        <f>SUM(Q330:Q335)</f>
        <v>0</v>
      </c>
      <c r="R329" s="242"/>
      <c r="S329" s="242"/>
      <c r="T329" s="242"/>
      <c r="U329" s="242"/>
      <c r="V329" s="243">
        <f>SUM(V330:V335)</f>
        <v>21.02</v>
      </c>
      <c r="W329" s="237"/>
      <c r="X329" s="237"/>
      <c r="AG329" t="s">
        <v>146</v>
      </c>
    </row>
    <row r="330" spans="1:60" outlineLevel="1" x14ac:dyDescent="0.2">
      <c r="A330" s="251">
        <v>122</v>
      </c>
      <c r="B330" s="252" t="s">
        <v>535</v>
      </c>
      <c r="C330" s="263" t="s">
        <v>536</v>
      </c>
      <c r="D330" s="253" t="s">
        <v>193</v>
      </c>
      <c r="E330" s="254">
        <v>10.7094</v>
      </c>
      <c r="F330" s="255"/>
      <c r="G330" s="256">
        <f>ROUND(E330*F330,2)</f>
        <v>0</v>
      </c>
      <c r="H330" s="255"/>
      <c r="I330" s="256">
        <f>ROUND(E330*H330,2)</f>
        <v>0</v>
      </c>
      <c r="J330" s="255"/>
      <c r="K330" s="256">
        <f>ROUND(E330*J330,2)</f>
        <v>0</v>
      </c>
      <c r="L330" s="256">
        <v>21</v>
      </c>
      <c r="M330" s="256">
        <f>G330*(1+L330/100)</f>
        <v>0</v>
      </c>
      <c r="N330" s="256">
        <v>0</v>
      </c>
      <c r="O330" s="256">
        <f>ROUND(E330*N330,2)</f>
        <v>0</v>
      </c>
      <c r="P330" s="256">
        <v>0</v>
      </c>
      <c r="Q330" s="256">
        <f>ROUND(E330*P330,2)</f>
        <v>0</v>
      </c>
      <c r="R330" s="256"/>
      <c r="S330" s="256" t="s">
        <v>150</v>
      </c>
      <c r="T330" s="256" t="s">
        <v>150</v>
      </c>
      <c r="U330" s="256">
        <v>0.49</v>
      </c>
      <c r="V330" s="257">
        <f>ROUND(E330*U330,2)</f>
        <v>5.25</v>
      </c>
      <c r="W330" s="233"/>
      <c r="X330" s="233" t="s">
        <v>537</v>
      </c>
      <c r="Y330" s="213"/>
      <c r="Z330" s="213"/>
      <c r="AA330" s="213"/>
      <c r="AB330" s="213"/>
      <c r="AC330" s="213"/>
      <c r="AD330" s="213"/>
      <c r="AE330" s="213"/>
      <c r="AF330" s="213"/>
      <c r="AG330" s="213" t="s">
        <v>538</v>
      </c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</row>
    <row r="331" spans="1:60" outlineLevel="1" x14ac:dyDescent="0.2">
      <c r="A331" s="251">
        <v>123</v>
      </c>
      <c r="B331" s="252" t="s">
        <v>539</v>
      </c>
      <c r="C331" s="263" t="s">
        <v>540</v>
      </c>
      <c r="D331" s="253" t="s">
        <v>193</v>
      </c>
      <c r="E331" s="254">
        <v>203.47869</v>
      </c>
      <c r="F331" s="255"/>
      <c r="G331" s="256">
        <f>ROUND(E331*F331,2)</f>
        <v>0</v>
      </c>
      <c r="H331" s="255"/>
      <c r="I331" s="256">
        <f>ROUND(E331*H331,2)</f>
        <v>0</v>
      </c>
      <c r="J331" s="255"/>
      <c r="K331" s="256">
        <f>ROUND(E331*J331,2)</f>
        <v>0</v>
      </c>
      <c r="L331" s="256">
        <v>21</v>
      </c>
      <c r="M331" s="256">
        <f>G331*(1+L331/100)</f>
        <v>0</v>
      </c>
      <c r="N331" s="256">
        <v>0</v>
      </c>
      <c r="O331" s="256">
        <f>ROUND(E331*N331,2)</f>
        <v>0</v>
      </c>
      <c r="P331" s="256">
        <v>0</v>
      </c>
      <c r="Q331" s="256">
        <f>ROUND(E331*P331,2)</f>
        <v>0</v>
      </c>
      <c r="R331" s="256"/>
      <c r="S331" s="256" t="s">
        <v>150</v>
      </c>
      <c r="T331" s="256" t="s">
        <v>150</v>
      </c>
      <c r="U331" s="256">
        <v>0</v>
      </c>
      <c r="V331" s="257">
        <f>ROUND(E331*U331,2)</f>
        <v>0</v>
      </c>
      <c r="W331" s="233"/>
      <c r="X331" s="233" t="s">
        <v>537</v>
      </c>
      <c r="Y331" s="213"/>
      <c r="Z331" s="213"/>
      <c r="AA331" s="213"/>
      <c r="AB331" s="213"/>
      <c r="AC331" s="213"/>
      <c r="AD331" s="213"/>
      <c r="AE331" s="213"/>
      <c r="AF331" s="213"/>
      <c r="AG331" s="213" t="s">
        <v>538</v>
      </c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outlineLevel="1" x14ac:dyDescent="0.2">
      <c r="A332" s="251">
        <v>124</v>
      </c>
      <c r="B332" s="252" t="s">
        <v>541</v>
      </c>
      <c r="C332" s="263" t="s">
        <v>542</v>
      </c>
      <c r="D332" s="253" t="s">
        <v>193</v>
      </c>
      <c r="E332" s="254">
        <v>10.7094</v>
      </c>
      <c r="F332" s="255"/>
      <c r="G332" s="256">
        <f>ROUND(E332*F332,2)</f>
        <v>0</v>
      </c>
      <c r="H332" s="255"/>
      <c r="I332" s="256">
        <f>ROUND(E332*H332,2)</f>
        <v>0</v>
      </c>
      <c r="J332" s="255"/>
      <c r="K332" s="256">
        <f>ROUND(E332*J332,2)</f>
        <v>0</v>
      </c>
      <c r="L332" s="256">
        <v>21</v>
      </c>
      <c r="M332" s="256">
        <f>G332*(1+L332/100)</f>
        <v>0</v>
      </c>
      <c r="N332" s="256">
        <v>0</v>
      </c>
      <c r="O332" s="256">
        <f>ROUND(E332*N332,2)</f>
        <v>0</v>
      </c>
      <c r="P332" s="256">
        <v>0</v>
      </c>
      <c r="Q332" s="256">
        <f>ROUND(E332*P332,2)</f>
        <v>0</v>
      </c>
      <c r="R332" s="256"/>
      <c r="S332" s="256" t="s">
        <v>150</v>
      </c>
      <c r="T332" s="256" t="s">
        <v>150</v>
      </c>
      <c r="U332" s="256">
        <v>0.94199999999999995</v>
      </c>
      <c r="V332" s="257">
        <f>ROUND(E332*U332,2)</f>
        <v>10.09</v>
      </c>
      <c r="W332" s="233"/>
      <c r="X332" s="233" t="s">
        <v>537</v>
      </c>
      <c r="Y332" s="213"/>
      <c r="Z332" s="213"/>
      <c r="AA332" s="213"/>
      <c r="AB332" s="213"/>
      <c r="AC332" s="213"/>
      <c r="AD332" s="213"/>
      <c r="AE332" s="213"/>
      <c r="AF332" s="213"/>
      <c r="AG332" s="213" t="s">
        <v>538</v>
      </c>
      <c r="AH332" s="213"/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outlineLevel="1" x14ac:dyDescent="0.2">
      <c r="A333" s="251">
        <v>125</v>
      </c>
      <c r="B333" s="252" t="s">
        <v>543</v>
      </c>
      <c r="C333" s="263" t="s">
        <v>544</v>
      </c>
      <c r="D333" s="253" t="s">
        <v>193</v>
      </c>
      <c r="E333" s="254">
        <v>53.547020000000003</v>
      </c>
      <c r="F333" s="255"/>
      <c r="G333" s="256">
        <f>ROUND(E333*F333,2)</f>
        <v>0</v>
      </c>
      <c r="H333" s="255"/>
      <c r="I333" s="256">
        <f>ROUND(E333*H333,2)</f>
        <v>0</v>
      </c>
      <c r="J333" s="255"/>
      <c r="K333" s="256">
        <f>ROUND(E333*J333,2)</f>
        <v>0</v>
      </c>
      <c r="L333" s="256">
        <v>21</v>
      </c>
      <c r="M333" s="256">
        <f>G333*(1+L333/100)</f>
        <v>0</v>
      </c>
      <c r="N333" s="256">
        <v>0</v>
      </c>
      <c r="O333" s="256">
        <f>ROUND(E333*N333,2)</f>
        <v>0</v>
      </c>
      <c r="P333" s="256">
        <v>0</v>
      </c>
      <c r="Q333" s="256">
        <f>ROUND(E333*P333,2)</f>
        <v>0</v>
      </c>
      <c r="R333" s="256"/>
      <c r="S333" s="256" t="s">
        <v>150</v>
      </c>
      <c r="T333" s="256" t="s">
        <v>150</v>
      </c>
      <c r="U333" s="256">
        <v>0.105</v>
      </c>
      <c r="V333" s="257">
        <f>ROUND(E333*U333,2)</f>
        <v>5.62</v>
      </c>
      <c r="W333" s="233"/>
      <c r="X333" s="233" t="s">
        <v>537</v>
      </c>
      <c r="Y333" s="213"/>
      <c r="Z333" s="213"/>
      <c r="AA333" s="213"/>
      <c r="AB333" s="213"/>
      <c r="AC333" s="213"/>
      <c r="AD333" s="213"/>
      <c r="AE333" s="213"/>
      <c r="AF333" s="213"/>
      <c r="AG333" s="213" t="s">
        <v>538</v>
      </c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ht="22.5" outlineLevel="1" x14ac:dyDescent="0.2">
      <c r="A334" s="251">
        <v>126</v>
      </c>
      <c r="B334" s="252" t="s">
        <v>545</v>
      </c>
      <c r="C334" s="263" t="s">
        <v>546</v>
      </c>
      <c r="D334" s="253" t="s">
        <v>193</v>
      </c>
      <c r="E334" s="254">
        <v>10.7094</v>
      </c>
      <c r="F334" s="255"/>
      <c r="G334" s="256">
        <f>ROUND(E334*F334,2)</f>
        <v>0</v>
      </c>
      <c r="H334" s="255"/>
      <c r="I334" s="256">
        <f>ROUND(E334*H334,2)</f>
        <v>0</v>
      </c>
      <c r="J334" s="255"/>
      <c r="K334" s="256">
        <f>ROUND(E334*J334,2)</f>
        <v>0</v>
      </c>
      <c r="L334" s="256">
        <v>21</v>
      </c>
      <c r="M334" s="256">
        <f>G334*(1+L334/100)</f>
        <v>0</v>
      </c>
      <c r="N334" s="256">
        <v>0</v>
      </c>
      <c r="O334" s="256">
        <f>ROUND(E334*N334,2)</f>
        <v>0</v>
      </c>
      <c r="P334" s="256">
        <v>0</v>
      </c>
      <c r="Q334" s="256">
        <f>ROUND(E334*P334,2)</f>
        <v>0</v>
      </c>
      <c r="R334" s="256"/>
      <c r="S334" s="256" t="s">
        <v>150</v>
      </c>
      <c r="T334" s="256" t="s">
        <v>150</v>
      </c>
      <c r="U334" s="256">
        <v>0</v>
      </c>
      <c r="V334" s="257">
        <f>ROUND(E334*U334,2)</f>
        <v>0</v>
      </c>
      <c r="W334" s="233"/>
      <c r="X334" s="233" t="s">
        <v>537</v>
      </c>
      <c r="Y334" s="213"/>
      <c r="Z334" s="213"/>
      <c r="AA334" s="213"/>
      <c r="AB334" s="213"/>
      <c r="AC334" s="213"/>
      <c r="AD334" s="213"/>
      <c r="AE334" s="213"/>
      <c r="AF334" s="213"/>
      <c r="AG334" s="213" t="s">
        <v>538</v>
      </c>
      <c r="AH334" s="213"/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</row>
    <row r="335" spans="1:60" outlineLevel="1" x14ac:dyDescent="0.2">
      <c r="A335" s="244">
        <v>127</v>
      </c>
      <c r="B335" s="245" t="s">
        <v>547</v>
      </c>
      <c r="C335" s="261" t="s">
        <v>548</v>
      </c>
      <c r="D335" s="246" t="s">
        <v>193</v>
      </c>
      <c r="E335" s="247">
        <v>10.7094</v>
      </c>
      <c r="F335" s="248"/>
      <c r="G335" s="249">
        <f>ROUND(E335*F335,2)</f>
        <v>0</v>
      </c>
      <c r="H335" s="248"/>
      <c r="I335" s="249">
        <f>ROUND(E335*H335,2)</f>
        <v>0</v>
      </c>
      <c r="J335" s="248"/>
      <c r="K335" s="249">
        <f>ROUND(E335*J335,2)</f>
        <v>0</v>
      </c>
      <c r="L335" s="249">
        <v>21</v>
      </c>
      <c r="M335" s="249">
        <f>G335*(1+L335/100)</f>
        <v>0</v>
      </c>
      <c r="N335" s="249">
        <v>0</v>
      </c>
      <c r="O335" s="249">
        <f>ROUND(E335*N335,2)</f>
        <v>0</v>
      </c>
      <c r="P335" s="249">
        <v>0</v>
      </c>
      <c r="Q335" s="249">
        <f>ROUND(E335*P335,2)</f>
        <v>0</v>
      </c>
      <c r="R335" s="249"/>
      <c r="S335" s="249" t="s">
        <v>150</v>
      </c>
      <c r="T335" s="249" t="s">
        <v>150</v>
      </c>
      <c r="U335" s="249">
        <v>6.0000000000000001E-3</v>
      </c>
      <c r="V335" s="250">
        <f>ROUND(E335*U335,2)</f>
        <v>0.06</v>
      </c>
      <c r="W335" s="233"/>
      <c r="X335" s="233" t="s">
        <v>537</v>
      </c>
      <c r="Y335" s="213"/>
      <c r="Z335" s="213"/>
      <c r="AA335" s="213"/>
      <c r="AB335" s="213"/>
      <c r="AC335" s="213"/>
      <c r="AD335" s="213"/>
      <c r="AE335" s="213"/>
      <c r="AF335" s="213"/>
      <c r="AG335" s="213" t="s">
        <v>538</v>
      </c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</row>
    <row r="336" spans="1:60" x14ac:dyDescent="0.2">
      <c r="A336" s="3"/>
      <c r="B336" s="4"/>
      <c r="C336" s="265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AE336">
        <v>15</v>
      </c>
      <c r="AF336">
        <v>21</v>
      </c>
      <c r="AG336" t="s">
        <v>132</v>
      </c>
    </row>
    <row r="337" spans="1:33" x14ac:dyDescent="0.2">
      <c r="A337" s="216"/>
      <c r="B337" s="217" t="s">
        <v>31</v>
      </c>
      <c r="C337" s="266"/>
      <c r="D337" s="218"/>
      <c r="E337" s="219"/>
      <c r="F337" s="219"/>
      <c r="G337" s="259">
        <f>G8+G26+G37+G84+G90+G116+G119+G129+G146+G154+G163+G166+G187+G189+G195+G212+G214+G235+G246+G258+G264+G282+G300+G312+G327+G329</f>
        <v>0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AE337">
        <f>SUMIF(L7:L335,AE336,G7:G335)</f>
        <v>0</v>
      </c>
      <c r="AF337">
        <f>SUMIF(L7:L335,AF336,G7:G335)</f>
        <v>0</v>
      </c>
      <c r="AG337" t="s">
        <v>549</v>
      </c>
    </row>
    <row r="338" spans="1:33" x14ac:dyDescent="0.2">
      <c r="A338" s="3"/>
      <c r="B338" s="4"/>
      <c r="C338" s="265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33" x14ac:dyDescent="0.2">
      <c r="A339" s="3"/>
      <c r="B339" s="4"/>
      <c r="C339" s="265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33" x14ac:dyDescent="0.2">
      <c r="A340" s="220" t="s">
        <v>550</v>
      </c>
      <c r="B340" s="220"/>
      <c r="C340" s="267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33" x14ac:dyDescent="0.2">
      <c r="A341" s="221"/>
      <c r="B341" s="222"/>
      <c r="C341" s="268"/>
      <c r="D341" s="222"/>
      <c r="E341" s="222"/>
      <c r="F341" s="222"/>
      <c r="G341" s="22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AG341" t="s">
        <v>551</v>
      </c>
    </row>
    <row r="342" spans="1:33" x14ac:dyDescent="0.2">
      <c r="A342" s="224"/>
      <c r="B342" s="225"/>
      <c r="C342" s="269"/>
      <c r="D342" s="225"/>
      <c r="E342" s="225"/>
      <c r="F342" s="225"/>
      <c r="G342" s="22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33" x14ac:dyDescent="0.2">
      <c r="A343" s="224"/>
      <c r="B343" s="225"/>
      <c r="C343" s="269"/>
      <c r="D343" s="225"/>
      <c r="E343" s="225"/>
      <c r="F343" s="225"/>
      <c r="G343" s="22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33" x14ac:dyDescent="0.2">
      <c r="A344" s="224"/>
      <c r="B344" s="225"/>
      <c r="C344" s="269"/>
      <c r="D344" s="225"/>
      <c r="E344" s="225"/>
      <c r="F344" s="225"/>
      <c r="G344" s="22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33" x14ac:dyDescent="0.2">
      <c r="A345" s="227"/>
      <c r="B345" s="228"/>
      <c r="C345" s="270"/>
      <c r="D345" s="228"/>
      <c r="E345" s="228"/>
      <c r="F345" s="228"/>
      <c r="G345" s="229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33" x14ac:dyDescent="0.2">
      <c r="A346" s="3"/>
      <c r="B346" s="4"/>
      <c r="C346" s="265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33" x14ac:dyDescent="0.2">
      <c r="C347" s="271"/>
      <c r="D347" s="10"/>
      <c r="AG347" t="s">
        <v>552</v>
      </c>
    </row>
    <row r="348" spans="1:33" x14ac:dyDescent="0.2">
      <c r="D348" s="10"/>
    </row>
    <row r="349" spans="1:33" x14ac:dyDescent="0.2">
      <c r="D349" s="10"/>
    </row>
    <row r="350" spans="1:33" x14ac:dyDescent="0.2">
      <c r="D350" s="10"/>
    </row>
    <row r="351" spans="1:33" x14ac:dyDescent="0.2">
      <c r="D351" s="10"/>
    </row>
    <row r="352" spans="1:33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340:C340"/>
    <mergeCell ref="A341:G34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'01 011 Pol'!Názvy_tisku</vt:lpstr>
      <vt:lpstr>oadresa</vt:lpstr>
      <vt:lpstr>Stavba!Objednatel</vt:lpstr>
      <vt:lpstr>Stavba!Objekt</vt:lpstr>
      <vt:lpstr>'01 011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2019-03-19T12:27:02Z</cp:lastPrinted>
  <dcterms:created xsi:type="dcterms:W3CDTF">2009-04-08T07:15:50Z</dcterms:created>
  <dcterms:modified xsi:type="dcterms:W3CDTF">2021-06-24T07:28:51Z</dcterms:modified>
</cp:coreProperties>
</file>