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4505" yWindow="-15" windowWidth="14340" windowHeight="12750"/>
  </bookViews>
  <sheets>
    <sheet name="Stavba" sheetId="2" r:id="rId1"/>
    <sheet name="Pol" sheetId="1" r:id="rId2"/>
  </sheets>
  <externalReferences>
    <externalReference r:id="rId3"/>
  </externalReferences>
  <definedNames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9" i="2"/>
  <c r="G40" s="1"/>
  <c r="F39"/>
  <c r="H39" s="1"/>
  <c r="H40" s="1"/>
  <c r="G38"/>
  <c r="F38"/>
  <c r="H32"/>
  <c r="J28"/>
  <c r="J27"/>
  <c r="G27"/>
  <c r="J26"/>
  <c r="E26"/>
  <c r="J25"/>
  <c r="J24"/>
  <c r="G24"/>
  <c r="E24"/>
  <c r="J23"/>
  <c r="I20"/>
  <c r="I19"/>
  <c r="I18"/>
  <c r="I16"/>
  <c r="G31" i="1"/>
  <c r="I39" i="2" l="1"/>
  <c r="I40" s="1"/>
  <c r="J39" s="1"/>
  <c r="J40" s="1"/>
  <c r="F40"/>
  <c r="G28" s="1"/>
  <c r="G27" i="1" l="1"/>
  <c r="G26"/>
  <c r="G25"/>
  <c r="G24"/>
  <c r="G33" l="1"/>
  <c r="G32"/>
  <c r="G30" l="1"/>
  <c r="G29"/>
  <c r="F28" l="1"/>
  <c r="I49" i="2" s="1"/>
  <c r="G22" i="1"/>
  <c r="G20"/>
  <c r="F19" l="1"/>
  <c r="I48" i="2" s="1"/>
  <c r="G18" i="1"/>
  <c r="G17"/>
  <c r="G15"/>
  <c r="G14"/>
  <c r="G11"/>
  <c r="G9"/>
  <c r="F8" l="1"/>
  <c r="I47" i="2" l="1"/>
  <c r="G35" i="1"/>
  <c r="I50" i="2" l="1"/>
  <c r="I17"/>
  <c r="I21" s="1"/>
  <c r="G25" s="1"/>
  <c r="G26" s="1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<sst xmlns="http://schemas.openxmlformats.org/spreadsheetml/2006/main" count="170" uniqueCount="108">
  <si>
    <t>721</t>
  </si>
  <si>
    <t>Vnitřní kanalizace</t>
  </si>
  <si>
    <t>721176103R00</t>
  </si>
  <si>
    <t>...polypropylenové potrubí PP, připojovací, D 50 mmm, s 1,8 mm, DN 50, dodávka a montáž</t>
  </si>
  <si>
    <t>m</t>
  </si>
  <si>
    <t>Potrubí včetně tvarovek. Bez zednických výpomocí.</t>
  </si>
  <si>
    <t>721176105R00</t>
  </si>
  <si>
    <t>...polypropylenové potrubí PP, připojovací, D 110 mmm, s 2,7 mm, DN 100, dodávka a montáž</t>
  </si>
  <si>
    <t>721194105R00</t>
  </si>
  <si>
    <t>...D 50 mm, materiál ve specifikaci, dodávka a montáž</t>
  </si>
  <si>
    <t>kus</t>
  </si>
  <si>
    <t>721194109R00</t>
  </si>
  <si>
    <t>...D 110  mm, materiál ve specifikaci, dodávka a montáž</t>
  </si>
  <si>
    <t>721 29 Zkouška těsnosti kanalizace v objektech</t>
  </si>
  <si>
    <t>28650881R</t>
  </si>
  <si>
    <t>kus čisticí D = 110,0 mm</t>
  </si>
  <si>
    <t>uzávěrka zápachová DN 40/50; podomítková, pro pračky/myčky; PE; příslušenství přip. koleno, krycí deska nerez, montážní kryt, nástěnka mosaz, montážní deska, dodávka a montáž</t>
  </si>
  <si>
    <t>722</t>
  </si>
  <si>
    <t>Vnitřní vodovod</t>
  </si>
  <si>
    <t>Potrubí včetně tvarovek a zednických výpomocí.</t>
  </si>
  <si>
    <t>WC</t>
  </si>
  <si>
    <t>Umyvadlo</t>
  </si>
  <si>
    <t>Vyvedení odpadní výpustky</t>
  </si>
  <si>
    <t>rohový ventil 1/2"</t>
  </si>
  <si>
    <t>Potrubí z PPR D 20/3,4 mm</t>
  </si>
  <si>
    <t>Potrubí z PPR D 25/4,2 mm</t>
  </si>
  <si>
    <t>Izolace z pěnového PE, 22x20mm</t>
  </si>
  <si>
    <t>Izolace z pěnového PE, 28x25mm</t>
  </si>
  <si>
    <t>Baterie umyvadlová</t>
  </si>
  <si>
    <t>ventil pro myčku</t>
  </si>
  <si>
    <t>S:</t>
  </si>
  <si>
    <t>Vybudování kontaktního místa pro veřejnost a kantýny</t>
  </si>
  <si>
    <t>O:</t>
  </si>
  <si>
    <t>Žerotínovo náměstí 3, Brno</t>
  </si>
  <si>
    <t>R:</t>
  </si>
  <si>
    <t>C: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</si>
  <si>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</si>
  <si>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</si>
  <si>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</si>
  <si>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</si>
  <si>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</si>
  <si>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</si>
  <si>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</si>
  <si>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Cen. soustava</t>
  </si>
  <si>
    <t>ZTI</t>
  </si>
  <si>
    <t>Zařizovací předměty</t>
  </si>
  <si>
    <t/>
  </si>
  <si>
    <t>vlastní</t>
  </si>
  <si>
    <t>7</t>
  </si>
  <si>
    <t>8</t>
  </si>
  <si>
    <t>9</t>
  </si>
  <si>
    <t>10</t>
  </si>
  <si>
    <t>11</t>
  </si>
  <si>
    <t>12</t>
  </si>
  <si>
    <t>722172331.R00</t>
  </si>
  <si>
    <t>722172332.R00</t>
  </si>
  <si>
    <t>Izolace z pěnového PE, 22x9mm</t>
  </si>
  <si>
    <t>Izolace z pěnového PE, 28x9mm</t>
  </si>
  <si>
    <t>722181212.RT9</t>
  </si>
  <si>
    <t>722181212.RT7</t>
  </si>
  <si>
    <t>722181214.RT7</t>
  </si>
  <si>
    <t>722181215.RT9</t>
  </si>
  <si>
    <t>#RTSROZP#</t>
  </si>
  <si>
    <t>Zakázka:</t>
  </si>
  <si>
    <t>Objekt:</t>
  </si>
  <si>
    <t>Rozpočet:</t>
  </si>
  <si>
    <t>Objednatel:</t>
  </si>
  <si>
    <t>IČ:</t>
  </si>
  <si>
    <t>DIČ:</t>
  </si>
  <si>
    <t>Projektant:</t>
  </si>
  <si>
    <t>Zhotovitel:</t>
  </si>
  <si>
    <t>Vypracoval:</t>
  </si>
  <si>
    <t>Rozpis ceny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</si>
  <si>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</si>
  <si>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</si>
  <si>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</si>
  <si>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</si>
  <si>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</si>
  <si>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</si>
  <si>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</si>
  <si>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</si>
  <si>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</si>
  <si>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</si>
  <si>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</si>
  <si>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</si>
  <si>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</si>
  <si>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</si>
  <si>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</si>
  <si>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</si>
  <si>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</si>
  <si>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</si>
  <si>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</si>
  <si>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</si>
  <si>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</si>
  <si>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</si>
  <si>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</si>
  <si>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</si>
  <si>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</si>
  <si>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</si>
  <si>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</si>
  <si>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</si>
  <si>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Kantýna JMK - rozpočet arch. stav</t>
  </si>
  <si>
    <t>Celkem za stavbu</t>
  </si>
  <si>
    <t>Rekapitulace dílů</t>
  </si>
  <si>
    <t>Typ dílu</t>
  </si>
  <si>
    <t>725</t>
  </si>
  <si>
    <t>RTS_I/2021</t>
  </si>
  <si>
    <t>Položkový soupis prací, dodávek a služeb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</si>
</sst>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sz val="8"/>
      <color indexed="17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sz val="9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49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center" vertical="top" shrinkToFit="1"/>
    </xf>
    <xf numFmtId="164" fontId="1" fillId="0" borderId="1" xfId="0" applyNumberFormat="1" applyFont="1" applyBorder="1" applyAlignment="1">
      <alignment vertical="top" shrinkToFit="1"/>
    </xf>
    <xf numFmtId="4" fontId="1" fillId="3" borderId="1" xfId="0" applyNumberFormat="1" applyFont="1" applyFill="1" applyBorder="1" applyAlignment="1" applyProtection="1">
      <alignment vertical="top" shrinkToFit="1"/>
      <protection locked="0"/>
    </xf>
    <xf numFmtId="4" fontId="1" fillId="0" borderId="1" xfId="0" applyNumberFormat="1" applyFont="1" applyBorder="1" applyAlignment="1">
      <alignment vertical="top" shrinkToFit="1"/>
    </xf>
    <xf numFmtId="0" fontId="0" fillId="0" borderId="1" xfId="0" applyBorder="1"/>
    <xf numFmtId="49" fontId="1" fillId="0" borderId="1" xfId="0" applyNumberFormat="1" applyFont="1" applyFill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top" shrinkToFit="1"/>
    </xf>
    <xf numFmtId="164" fontId="0" fillId="2" borderId="1" xfId="0" applyNumberFormat="1" applyFill="1" applyBorder="1" applyAlignment="1">
      <alignment vertical="top" shrinkToFi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vertical="top"/>
    </xf>
    <xf numFmtId="49" fontId="0" fillId="0" borderId="3" xfId="0" applyNumberFormat="1" applyBorder="1" applyAlignment="1">
      <alignment vertical="top"/>
    </xf>
    <xf numFmtId="49" fontId="0" fillId="2" borderId="3" xfId="0" applyNumberFormat="1" applyFill="1" applyBorder="1" applyAlignment="1">
      <alignment vertical="top"/>
    </xf>
    <xf numFmtId="0" fontId="0" fillId="2" borderId="3" xfId="0" applyFill="1" applyBorder="1" applyAlignment="1">
      <alignment horizontal="center"/>
    </xf>
    <xf numFmtId="4" fontId="0" fillId="2" borderId="3" xfId="0" applyNumberFormat="1" applyFill="1" applyBorder="1"/>
    <xf numFmtId="0" fontId="0" fillId="2" borderId="3" xfId="0" applyFill="1" applyBorder="1"/>
    <xf numFmtId="0" fontId="0" fillId="2" borderId="4" xfId="0" applyFill="1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" fontId="0" fillId="0" borderId="0" xfId="0" applyNumberFormat="1"/>
    <xf numFmtId="0" fontId="0" fillId="2" borderId="5" xfId="0" applyFill="1" applyBorder="1" applyAlignment="1">
      <alignment vertical="top"/>
    </xf>
    <xf numFmtId="49" fontId="0" fillId="2" borderId="5" xfId="0" applyNumberFormat="1" applyFill="1" applyBorder="1" applyAlignment="1">
      <alignment vertical="top"/>
    </xf>
    <xf numFmtId="0" fontId="0" fillId="2" borderId="5" xfId="0" applyFill="1" applyBorder="1" applyAlignment="1">
      <alignment horizontal="center"/>
    </xf>
    <xf numFmtId="4" fontId="0" fillId="2" borderId="5" xfId="0" applyNumberFormat="1" applyFill="1" applyBorder="1"/>
    <xf numFmtId="0" fontId="0" fillId="2" borderId="6" xfId="0" applyFill="1" applyBorder="1"/>
    <xf numFmtId="0" fontId="0" fillId="2" borderId="5" xfId="0" applyFill="1" applyBorder="1"/>
    <xf numFmtId="0" fontId="0" fillId="2" borderId="5" xfId="0" applyFill="1" applyBorder="1" applyAlignment="1">
      <alignment horizontal="center" wrapText="1"/>
    </xf>
    <xf numFmtId="0" fontId="0" fillId="2" borderId="1" xfId="0" applyFill="1" applyBorder="1" applyAlignment="1">
      <alignment horizontal="left" vertical="top"/>
    </xf>
    <xf numFmtId="0" fontId="4" fillId="2" borderId="7" xfId="0" applyFont="1" applyFill="1" applyBorder="1" applyAlignment="1">
      <alignment vertical="top"/>
    </xf>
    <xf numFmtId="49" fontId="4" fillId="2" borderId="3" xfId="0" applyNumberFormat="1" applyFont="1" applyFill="1" applyBorder="1" applyAlignment="1">
      <alignment vertical="top"/>
    </xf>
    <xf numFmtId="49" fontId="4" fillId="2" borderId="3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  <xf numFmtId="4" fontId="4" fillId="2" borderId="3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4" fontId="4" fillId="2" borderId="4" xfId="0" applyNumberFormat="1" applyFont="1" applyFill="1" applyBorder="1" applyAlignment="1">
      <alignment vertical="top"/>
    </xf>
    <xf numFmtId="0" fontId="0" fillId="0" borderId="0" xfId="0" applyAlignment="1">
      <alignment horizontal="center" vertical="top"/>
    </xf>
    <xf numFmtId="0" fontId="1" fillId="0" borderId="2" xfId="0" applyFont="1" applyBorder="1" applyAlignment="1">
      <alignment horizontal="center" vertical="top" shrinkToFit="1"/>
    </xf>
    <xf numFmtId="0" fontId="0" fillId="0" borderId="0" xfId="0" applyAlignment="1"/>
    <xf numFmtId="4" fontId="0" fillId="2" borderId="1" xfId="0" applyNumberFormat="1" applyFill="1" applyBorder="1" applyAlignment="1">
      <alignment horizontal="center" vertical="top" shrinkToFit="1"/>
    </xf>
    <xf numFmtId="4" fontId="1" fillId="0" borderId="1" xfId="0" applyNumberFormat="1" applyFont="1" applyBorder="1" applyAlignment="1">
      <alignment horizontal="center" vertical="top" shrinkToFit="1"/>
    </xf>
    <xf numFmtId="0" fontId="0" fillId="0" borderId="8" xfId="0" applyBorder="1"/>
    <xf numFmtId="0" fontId="0" fillId="0" borderId="12" xfId="0" applyBorder="1"/>
    <xf numFmtId="0" fontId="6" fillId="2" borderId="12" xfId="0" applyFont="1" applyFill="1" applyBorder="1" applyAlignment="1">
      <alignment horizontal="left" vertical="center" indent="1"/>
    </xf>
    <xf numFmtId="49" fontId="3" fillId="2" borderId="0" xfId="0" applyNumberFormat="1" applyFont="1" applyFill="1" applyBorder="1" applyAlignment="1">
      <alignment horizontal="left" vertical="center"/>
    </xf>
    <xf numFmtId="14" fontId="7" fillId="0" borderId="0" xfId="0" applyNumberFormat="1" applyFont="1" applyAlignment="1">
      <alignment horizontal="left"/>
    </xf>
    <xf numFmtId="0" fontId="0" fillId="2" borderId="12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/>
    </xf>
    <xf numFmtId="0" fontId="0" fillId="2" borderId="16" xfId="0" applyFont="1" applyFill="1" applyBorder="1" applyAlignment="1">
      <alignment horizontal="left" vertical="center" indent="1"/>
    </xf>
    <xf numFmtId="0" fontId="0" fillId="2" borderId="17" xfId="0" applyFont="1" applyFill="1" applyBorder="1"/>
    <xf numFmtId="0" fontId="0" fillId="0" borderId="12" xfId="0" applyFont="1" applyBorder="1" applyAlignment="1">
      <alignment horizontal="left" vertical="center" indent="1"/>
    </xf>
    <xf numFmtId="0" fontId="0" fillId="0" borderId="0" xfId="0" applyBorder="1"/>
    <xf numFmtId="49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15" xfId="0" applyBorder="1" applyAlignment="1"/>
    <xf numFmtId="0" fontId="4" fillId="0" borderId="12" xfId="0" applyFont="1" applyBorder="1" applyAlignment="1">
      <alignment horizontal="left" vertical="center" indent="1"/>
    </xf>
    <xf numFmtId="0" fontId="4" fillId="0" borderId="16" xfId="0" applyFont="1" applyBorder="1" applyAlignment="1">
      <alignment horizontal="left" vertical="center" indent="1"/>
    </xf>
    <xf numFmtId="49" fontId="4" fillId="0" borderId="17" xfId="0" applyNumberFormat="1" applyFont="1" applyBorder="1" applyAlignment="1">
      <alignment horizontal="right" vertical="center"/>
    </xf>
    <xf numFmtId="49" fontId="4" fillId="0" borderId="17" xfId="0" applyNumberFormat="1" applyFont="1" applyBorder="1" applyAlignment="1">
      <alignment horizontal="left" vertical="center"/>
    </xf>
    <xf numFmtId="0" fontId="4" fillId="0" borderId="17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Border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Border="1" applyAlignment="1"/>
    <xf numFmtId="0" fontId="4" fillId="0" borderId="0" xfId="0" applyFont="1" applyBorder="1" applyAlignment="1">
      <alignment horizontal="left" vertical="center"/>
    </xf>
    <xf numFmtId="0" fontId="0" fillId="0" borderId="16" xfId="0" applyBorder="1" applyAlignment="1">
      <alignment horizontal="left" indent="1"/>
    </xf>
    <xf numFmtId="0" fontId="4" fillId="0" borderId="17" xfId="0" applyFont="1" applyBorder="1" applyAlignment="1">
      <alignment horizontal="right" vertical="center"/>
    </xf>
    <xf numFmtId="0" fontId="4" fillId="0" borderId="17" xfId="0" applyFont="1" applyFill="1" applyBorder="1" applyAlignment="1">
      <alignment horizontal="left" vertical="center"/>
    </xf>
    <xf numFmtId="0" fontId="0" fillId="0" borderId="17" xfId="0" applyBorder="1" applyAlignment="1">
      <alignment vertical="center"/>
    </xf>
    <xf numFmtId="0" fontId="0" fillId="0" borderId="17" xfId="0" applyBorder="1" applyAlignment="1"/>
    <xf numFmtId="0" fontId="0" fillId="0" borderId="17" xfId="0" applyBorder="1" applyAlignment="1">
      <alignment horizontal="right"/>
    </xf>
    <xf numFmtId="49" fontId="4" fillId="3" borderId="0" xfId="0" applyNumberFormat="1" applyFont="1" applyFill="1" applyBorder="1" applyAlignment="1" applyProtection="1">
      <alignment horizontal="left" vertical="center"/>
      <protection locked="0"/>
    </xf>
    <xf numFmtId="49" fontId="4" fillId="3" borderId="17" xfId="0" applyNumberFormat="1" applyFont="1" applyFill="1" applyBorder="1" applyAlignment="1" applyProtection="1">
      <alignment horizontal="right" vertical="center"/>
      <protection locked="0"/>
    </xf>
    <xf numFmtId="0" fontId="0" fillId="0" borderId="17" xfId="0" applyFont="1" applyBorder="1" applyAlignment="1">
      <alignment horizontal="right" vertical="center"/>
    </xf>
    <xf numFmtId="0" fontId="0" fillId="0" borderId="19" xfId="0" applyFont="1" applyBorder="1" applyAlignment="1">
      <alignment horizontal="left" vertical="top" indent="1"/>
    </xf>
    <xf numFmtId="0" fontId="0" fillId="0" borderId="13" xfId="0" applyBorder="1" applyAlignment="1">
      <alignment vertical="top"/>
    </xf>
    <xf numFmtId="0" fontId="4" fillId="0" borderId="13" xfId="0" applyFont="1" applyFill="1" applyBorder="1" applyAlignment="1">
      <alignment horizontal="left" vertical="top"/>
    </xf>
    <xf numFmtId="0" fontId="4" fillId="0" borderId="13" xfId="0" applyFont="1" applyBorder="1" applyAlignment="1">
      <alignment vertical="center"/>
    </xf>
    <xf numFmtId="0" fontId="0" fillId="0" borderId="13" xfId="0" applyFont="1" applyBorder="1" applyAlignment="1">
      <alignment horizontal="right" vertical="center"/>
    </xf>
    <xf numFmtId="0" fontId="0" fillId="0" borderId="14" xfId="0" applyBorder="1" applyAlignment="1"/>
    <xf numFmtId="0" fontId="0" fillId="0" borderId="17" xfId="0" applyBorder="1" applyAlignment="1">
      <alignment horizontal="left"/>
    </xf>
    <xf numFmtId="49" fontId="0" fillId="0" borderId="12" xfId="0" applyNumberFormat="1" applyBorder="1"/>
    <xf numFmtId="49" fontId="0" fillId="0" borderId="20" xfId="0" applyNumberFormat="1" applyBorder="1" applyAlignment="1">
      <alignment horizontal="left" vertical="center" indent="1"/>
    </xf>
    <xf numFmtId="0" fontId="0" fillId="0" borderId="3" xfId="0" applyBorder="1" applyAlignment="1">
      <alignment horizontal="left" vertical="center"/>
    </xf>
    <xf numFmtId="0" fontId="0" fillId="0" borderId="3" xfId="0" applyBorder="1"/>
    <xf numFmtId="0" fontId="4" fillId="0" borderId="20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/>
    <xf numFmtId="0" fontId="0" fillId="0" borderId="20" xfId="0" applyBorder="1" applyAlignment="1">
      <alignment horizontal="left" indent="1"/>
    </xf>
    <xf numFmtId="1" fontId="4" fillId="0" borderId="3" xfId="0" applyNumberFormat="1" applyFont="1" applyBorder="1" applyAlignment="1">
      <alignment horizontal="right" vertical="center"/>
    </xf>
    <xf numFmtId="0" fontId="0" fillId="0" borderId="3" xfId="0" applyBorder="1" applyAlignment="1">
      <alignment horizontal="left" vertical="center" indent="1"/>
    </xf>
    <xf numFmtId="0" fontId="4" fillId="0" borderId="3" xfId="0" applyFont="1" applyBorder="1" applyAlignment="1">
      <alignment vertical="center"/>
    </xf>
    <xf numFmtId="49" fontId="0" fillId="0" borderId="21" xfId="0" applyNumberFormat="1" applyFont="1" applyBorder="1" applyAlignment="1">
      <alignment horizontal="left" vertical="center"/>
    </xf>
    <xf numFmtId="0" fontId="0" fillId="0" borderId="20" xfId="0" applyBorder="1" applyAlignment="1">
      <alignment horizontal="left" vertical="center" indent="1"/>
    </xf>
    <xf numFmtId="1" fontId="4" fillId="0" borderId="7" xfId="0" applyNumberFormat="1" applyFont="1" applyBorder="1" applyAlignment="1">
      <alignment horizontal="right" vertical="center"/>
    </xf>
    <xf numFmtId="0" fontId="0" fillId="0" borderId="16" xfId="0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1" fontId="4" fillId="0" borderId="22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49" fontId="0" fillId="0" borderId="18" xfId="0" applyNumberFormat="1" applyFont="1" applyBorder="1" applyAlignment="1">
      <alignment horizontal="left" vertical="center"/>
    </xf>
    <xf numFmtId="0" fontId="0" fillId="0" borderId="12" xfId="0" applyBorder="1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9" fontId="0" fillId="0" borderId="15" xfId="0" applyNumberFormat="1" applyFont="1" applyBorder="1" applyAlignment="1">
      <alignment horizontal="left" vertical="center"/>
    </xf>
    <xf numFmtId="0" fontId="10" fillId="2" borderId="23" xfId="0" applyFont="1" applyFill="1" applyBorder="1" applyAlignment="1">
      <alignment horizontal="left" vertical="center" indent="1"/>
    </xf>
    <xf numFmtId="0" fontId="11" fillId="2" borderId="24" xfId="0" applyFont="1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4" fontId="10" fillId="2" borderId="24" xfId="0" applyNumberFormat="1" applyFont="1" applyFill="1" applyBorder="1" applyAlignment="1">
      <alignment horizontal="left" vertical="center"/>
    </xf>
    <xf numFmtId="49" fontId="0" fillId="2" borderId="25" xfId="0" applyNumberFormat="1" applyFill="1" applyBorder="1" applyAlignment="1">
      <alignment horizontal="left" vertical="center"/>
    </xf>
    <xf numFmtId="0" fontId="0" fillId="2" borderId="24" xfId="0" applyFill="1" applyBorder="1"/>
    <xf numFmtId="49" fontId="4" fillId="2" borderId="25" xfId="0" applyNumberFormat="1" applyFont="1" applyFill="1" applyBorder="1" applyAlignment="1">
      <alignment horizontal="left" vertical="center"/>
    </xf>
    <xf numFmtId="0" fontId="0" fillId="0" borderId="15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17" xfId="0" applyFont="1" applyBorder="1" applyAlignment="1">
      <alignment vertical="top"/>
    </xf>
    <xf numFmtId="14" fontId="4" fillId="0" borderId="17" xfId="0" applyNumberFormat="1" applyFont="1" applyBorder="1" applyAlignment="1">
      <alignment horizontal="center" vertical="top"/>
    </xf>
    <xf numFmtId="0" fontId="4" fillId="0" borderId="12" xfId="0" applyFont="1" applyBorder="1"/>
    <xf numFmtId="0" fontId="4" fillId="0" borderId="0" xfId="0" applyFont="1" applyBorder="1"/>
    <xf numFmtId="0" fontId="4" fillId="0" borderId="17" xfId="0" applyFont="1" applyBorder="1"/>
    <xf numFmtId="0" fontId="4" fillId="0" borderId="17" xfId="0" applyFont="1" applyBorder="1" applyAlignment="1"/>
    <xf numFmtId="0" fontId="4" fillId="0" borderId="15" xfId="0" applyFont="1" applyBorder="1" applyAlignment="1">
      <alignment horizontal="right"/>
    </xf>
    <xf numFmtId="0" fontId="4" fillId="0" borderId="0" xfId="0" applyFont="1"/>
    <xf numFmtId="0" fontId="0" fillId="0" borderId="0" xfId="0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27" xfId="0" applyBorder="1" applyAlignment="1"/>
    <xf numFmtId="0" fontId="0" fillId="0" borderId="28" xfId="0" applyBorder="1" applyAlignment="1">
      <alignment horizontal="right"/>
    </xf>
    <xf numFmtId="0" fontId="10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shrinkToFit="1"/>
    </xf>
    <xf numFmtId="3" fontId="0" fillId="0" borderId="29" xfId="0" applyNumberFormat="1" applyBorder="1"/>
    <xf numFmtId="3" fontId="13" fillId="2" borderId="6" xfId="0" applyNumberFormat="1" applyFont="1" applyFill="1" applyBorder="1" applyAlignment="1">
      <alignment vertical="center"/>
    </xf>
    <xf numFmtId="3" fontId="13" fillId="2" borderId="13" xfId="0" applyNumberFormat="1" applyFont="1" applyFill="1" applyBorder="1" applyAlignment="1">
      <alignment vertical="center"/>
    </xf>
    <xf numFmtId="3" fontId="13" fillId="2" borderId="13" xfId="0" applyNumberFormat="1" applyFont="1" applyFill="1" applyBorder="1" applyAlignment="1">
      <alignment vertical="center" wrapText="1"/>
    </xf>
    <xf numFmtId="3" fontId="14" fillId="2" borderId="5" xfId="0" applyNumberFormat="1" applyFont="1" applyFill="1" applyBorder="1" applyAlignment="1">
      <alignment horizontal="center" vertical="center" wrapText="1" shrinkToFit="1"/>
    </xf>
    <xf numFmtId="3" fontId="13" fillId="2" borderId="5" xfId="0" applyNumberFormat="1" applyFont="1" applyFill="1" applyBorder="1" applyAlignment="1">
      <alignment horizontal="center" vertical="center" wrapText="1" shrinkToFit="1"/>
    </xf>
    <xf numFmtId="3" fontId="13" fillId="2" borderId="5" xfId="0" applyNumberFormat="1" applyFont="1" applyFill="1" applyBorder="1" applyAlignment="1">
      <alignment horizontal="center" vertical="center" wrapText="1"/>
    </xf>
    <xf numFmtId="3" fontId="0" fillId="0" borderId="7" xfId="0" applyNumberFormat="1" applyBorder="1" applyAlignment="1"/>
    <xf numFmtId="3" fontId="7" fillId="0" borderId="1" xfId="0" applyNumberFormat="1" applyFont="1" applyBorder="1" applyAlignment="1">
      <alignment horizontal="right" wrapText="1" shrinkToFit="1"/>
    </xf>
    <xf numFmtId="3" fontId="7" fillId="0" borderId="1" xfId="0" applyNumberFormat="1" applyFont="1" applyBorder="1" applyAlignment="1">
      <alignment horizontal="right" shrinkToFit="1"/>
    </xf>
    <xf numFmtId="3" fontId="0" fillId="0" borderId="1" xfId="0" applyNumberFormat="1" applyBorder="1" applyAlignment="1">
      <alignment shrinkToFit="1"/>
    </xf>
    <xf numFmtId="3" fontId="0" fillId="0" borderId="1" xfId="0" applyNumberFormat="1" applyBorder="1" applyAlignment="1"/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3" fontId="0" fillId="4" borderId="30" xfId="0" applyNumberFormat="1" applyFill="1" applyBorder="1" applyAlignment="1"/>
    <xf numFmtId="0" fontId="3" fillId="0" borderId="0" xfId="0" applyFont="1"/>
    <xf numFmtId="0" fontId="15" fillId="0" borderId="29" xfId="0" applyFont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3" fillId="0" borderId="29" xfId="0" applyFont="1" applyBorder="1" applyAlignment="1">
      <alignment vertical="center"/>
    </xf>
    <xf numFmtId="49" fontId="13" fillId="0" borderId="6" xfId="0" applyNumberFormat="1" applyFont="1" applyBorder="1" applyAlignment="1">
      <alignment vertical="center"/>
    </xf>
    <xf numFmtId="4" fontId="13" fillId="0" borderId="5" xfId="0" applyNumberFormat="1" applyFont="1" applyBorder="1" applyAlignment="1">
      <alignment horizontal="center" vertical="center"/>
    </xf>
    <xf numFmtId="4" fontId="13" fillId="0" borderId="5" xfId="0" applyNumberFormat="1" applyFont="1" applyBorder="1" applyAlignment="1">
      <alignment vertical="center"/>
    </xf>
    <xf numFmtId="49" fontId="13" fillId="0" borderId="29" xfId="0" applyNumberFormat="1" applyFont="1" applyBorder="1" applyAlignment="1">
      <alignment vertical="center"/>
    </xf>
    <xf numFmtId="4" fontId="13" fillId="0" borderId="2" xfId="0" applyNumberFormat="1" applyFont="1" applyBorder="1" applyAlignment="1">
      <alignment horizontal="center" vertical="center"/>
    </xf>
    <xf numFmtId="4" fontId="13" fillId="0" borderId="2" xfId="0" applyNumberFormat="1" applyFont="1" applyBorder="1" applyAlignment="1">
      <alignment vertical="center"/>
    </xf>
    <xf numFmtId="49" fontId="13" fillId="0" borderId="22" xfId="0" applyNumberFormat="1" applyFont="1" applyBorder="1" applyAlignment="1">
      <alignment vertical="center"/>
    </xf>
    <xf numFmtId="4" fontId="13" fillId="0" borderId="30" xfId="0" applyNumberFormat="1" applyFont="1" applyBorder="1" applyAlignment="1">
      <alignment horizontal="center" vertical="center"/>
    </xf>
    <xf numFmtId="4" fontId="13" fillId="0" borderId="30" xfId="0" applyNumberFormat="1" applyFont="1" applyBorder="1" applyAlignment="1">
      <alignment vertical="center"/>
    </xf>
    <xf numFmtId="0" fontId="13" fillId="0" borderId="29" xfId="0" applyFont="1" applyBorder="1"/>
    <xf numFmtId="0" fontId="13" fillId="4" borderId="22" xfId="0" applyFont="1" applyFill="1" applyBorder="1"/>
    <xf numFmtId="0" fontId="13" fillId="4" borderId="17" xfId="0" applyFont="1" applyFill="1" applyBorder="1"/>
    <xf numFmtId="4" fontId="13" fillId="4" borderId="30" xfId="0" applyNumberFormat="1" applyFont="1" applyFill="1" applyBorder="1" applyAlignment="1">
      <alignment horizontal="center"/>
    </xf>
    <xf numFmtId="4" fontId="13" fillId="4" borderId="30" xfId="0" applyNumberFormat="1" applyFont="1" applyFill="1" applyBorder="1" applyAlignment="1"/>
    <xf numFmtId="4" fontId="0" fillId="0" borderId="0" xfId="0" applyNumberFormat="1" applyAlignment="1"/>
    <xf numFmtId="0" fontId="1" fillId="0" borderId="29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49" fontId="4" fillId="3" borderId="0" xfId="0" applyNumberFormat="1" applyFont="1" applyFill="1" applyBorder="1" applyAlignment="1" applyProtection="1">
      <alignment horizontal="left" vertical="center"/>
      <protection locked="0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 shrinkToFit="1"/>
    </xf>
    <xf numFmtId="0" fontId="3" fillId="2" borderId="13" xfId="0" applyFont="1" applyFill="1" applyBorder="1" applyAlignment="1">
      <alignment horizontal="center" vertical="center" shrinkToFit="1"/>
    </xf>
    <xf numFmtId="0" fontId="3" fillId="2" borderId="14" xfId="0" applyFont="1" applyFill="1" applyBorder="1" applyAlignment="1">
      <alignment horizontal="center" vertical="center" shrinkToFit="1"/>
    </xf>
    <xf numFmtId="49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49" fontId="4" fillId="2" borderId="17" xfId="0" applyNumberFormat="1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49" fontId="4" fillId="3" borderId="13" xfId="0" applyNumberFormat="1" applyFont="1" applyFill="1" applyBorder="1" applyAlignment="1" applyProtection="1">
      <alignment horizontal="left" vertical="center"/>
      <protection locked="0"/>
    </xf>
    <xf numFmtId="49" fontId="4" fillId="3" borderId="17" xfId="0" applyNumberFormat="1" applyFont="1" applyFill="1" applyBorder="1" applyAlignment="1" applyProtection="1">
      <alignment horizontal="left" vertical="center"/>
      <protection locked="0"/>
    </xf>
    <xf numFmtId="1" fontId="0" fillId="0" borderId="17" xfId="0" applyNumberFormat="1" applyFont="1" applyBorder="1" applyAlignment="1">
      <alignment horizontal="right" indent="1"/>
    </xf>
    <xf numFmtId="0" fontId="0" fillId="0" borderId="17" xfId="0" applyFont="1" applyBorder="1" applyAlignment="1">
      <alignment horizontal="right" indent="1"/>
    </xf>
    <xf numFmtId="0" fontId="0" fillId="0" borderId="18" xfId="0" applyFont="1" applyBorder="1" applyAlignment="1">
      <alignment horizontal="right" indent="1"/>
    </xf>
    <xf numFmtId="4" fontId="8" fillId="0" borderId="7" xfId="0" applyNumberFormat="1" applyFont="1" applyBorder="1" applyAlignment="1">
      <alignment horizontal="right" vertical="center" indent="1"/>
    </xf>
    <xf numFmtId="4" fontId="8" fillId="0" borderId="4" xfId="0" applyNumberFormat="1" applyFont="1" applyBorder="1" applyAlignment="1">
      <alignment horizontal="right" vertical="center" indent="1"/>
    </xf>
    <xf numFmtId="4" fontId="8" fillId="0" borderId="21" xfId="0" applyNumberFormat="1" applyFont="1" applyBorder="1" applyAlignment="1">
      <alignment horizontal="right" vertical="center" indent="1"/>
    </xf>
    <xf numFmtId="3" fontId="0" fillId="0" borderId="3" xfId="0" applyNumberFormat="1" applyBorder="1"/>
    <xf numFmtId="3" fontId="0" fillId="0" borderId="3" xfId="0" applyNumberFormat="1" applyBorder="1" applyAlignment="1">
      <alignment wrapText="1"/>
    </xf>
    <xf numFmtId="4" fontId="9" fillId="0" borderId="7" xfId="0" applyNumberFormat="1" applyFont="1" applyBorder="1" applyAlignment="1">
      <alignment horizontal="right" vertical="center" indent="1"/>
    </xf>
    <xf numFmtId="4" fontId="9" fillId="0" borderId="4" xfId="0" applyNumberFormat="1" applyFont="1" applyBorder="1" applyAlignment="1">
      <alignment horizontal="right" vertical="center" indent="1"/>
    </xf>
    <xf numFmtId="4" fontId="9" fillId="0" borderId="21" xfId="0" applyNumberFormat="1" applyFont="1" applyBorder="1" applyAlignment="1">
      <alignment horizontal="right" vertical="center" indent="1"/>
    </xf>
    <xf numFmtId="4" fontId="9" fillId="0" borderId="7" xfId="0" applyNumberFormat="1" applyFont="1" applyBorder="1" applyAlignment="1">
      <alignment vertical="center"/>
    </xf>
    <xf numFmtId="4" fontId="9" fillId="0" borderId="3" xfId="0" applyNumberFormat="1" applyFont="1" applyBorder="1" applyAlignment="1">
      <alignment vertical="center"/>
    </xf>
    <xf numFmtId="4" fontId="9" fillId="0" borderId="7" xfId="0" applyNumberFormat="1" applyFont="1" applyBorder="1" applyAlignment="1">
      <alignment horizontal="right" vertical="center"/>
    </xf>
    <xf numFmtId="4" fontId="9" fillId="0" borderId="3" xfId="0" applyNumberFormat="1" applyFont="1" applyBorder="1" applyAlignment="1">
      <alignment horizontal="right" vertical="center"/>
    </xf>
    <xf numFmtId="4" fontId="9" fillId="0" borderId="22" xfId="0" applyNumberFormat="1" applyFont="1" applyBorder="1" applyAlignment="1">
      <alignment horizontal="right" vertical="center"/>
    </xf>
    <xf numFmtId="4" fontId="9" fillId="0" borderId="17" xfId="0" applyNumberFormat="1" applyFont="1" applyBorder="1" applyAlignment="1">
      <alignment horizontal="right" vertical="center"/>
    </xf>
    <xf numFmtId="4" fontId="9" fillId="0" borderId="13" xfId="0" applyNumberFormat="1" applyFont="1" applyBorder="1" applyAlignment="1">
      <alignment horizontal="right" vertical="center"/>
    </xf>
    <xf numFmtId="2" fontId="12" fillId="2" borderId="24" xfId="0" applyNumberFormat="1" applyFont="1" applyFill="1" applyBorder="1" applyAlignment="1">
      <alignment horizontal="right" vertical="center"/>
    </xf>
    <xf numFmtId="4" fontId="12" fillId="2" borderId="24" xfId="0" applyNumberFormat="1" applyFont="1" applyFill="1" applyBorder="1" applyAlignment="1">
      <alignment horizontal="right" vertical="center"/>
    </xf>
    <xf numFmtId="0" fontId="0" fillId="0" borderId="13" xfId="0" applyBorder="1" applyAlignment="1">
      <alignment horizontal="center"/>
    </xf>
    <xf numFmtId="4" fontId="13" fillId="4" borderId="30" xfId="0" applyNumberFormat="1" applyFont="1" applyFill="1" applyBorder="1" applyAlignment="1"/>
    <xf numFmtId="49" fontId="13" fillId="0" borderId="22" xfId="0" applyNumberFormat="1" applyFont="1" applyBorder="1" applyAlignment="1">
      <alignment vertical="center" wrapText="1"/>
    </xf>
    <xf numFmtId="49" fontId="13" fillId="0" borderId="17" xfId="0" applyNumberFormat="1" applyFont="1" applyBorder="1" applyAlignment="1">
      <alignment vertical="center" wrapText="1"/>
    </xf>
    <xf numFmtId="4" fontId="13" fillId="0" borderId="30" xfId="0" applyNumberFormat="1" applyFont="1" applyBorder="1" applyAlignment="1">
      <alignment vertical="center"/>
    </xf>
    <xf numFmtId="3" fontId="0" fillId="4" borderId="7" xfId="0" applyNumberFormat="1" applyFill="1" applyBorder="1"/>
    <xf numFmtId="3" fontId="0" fillId="4" borderId="3" xfId="0" applyNumberFormat="1" applyFill="1" applyBorder="1"/>
    <xf numFmtId="3" fontId="0" fillId="4" borderId="4" xfId="0" applyNumberFormat="1" applyFill="1" applyBorder="1"/>
    <xf numFmtId="0" fontId="15" fillId="2" borderId="5" xfId="0" applyFont="1" applyFill="1" applyBorder="1" applyAlignment="1">
      <alignment horizontal="center" vertical="center" wrapText="1"/>
    </xf>
    <xf numFmtId="49" fontId="13" fillId="0" borderId="6" xfId="0" applyNumberFormat="1" applyFont="1" applyBorder="1" applyAlignment="1">
      <alignment vertical="center" wrapText="1"/>
    </xf>
    <xf numFmtId="49" fontId="13" fillId="0" borderId="13" xfId="0" applyNumberFormat="1" applyFont="1" applyBorder="1" applyAlignment="1">
      <alignment vertical="center" wrapText="1"/>
    </xf>
    <xf numFmtId="4" fontId="13" fillId="0" borderId="5" xfId="0" applyNumberFormat="1" applyFont="1" applyBorder="1" applyAlignment="1">
      <alignment vertical="center"/>
    </xf>
    <xf numFmtId="49" fontId="13" fillId="0" borderId="29" xfId="0" applyNumberFormat="1" applyFont="1" applyBorder="1" applyAlignment="1">
      <alignment vertical="center" wrapText="1"/>
    </xf>
    <xf numFmtId="49" fontId="13" fillId="0" borderId="0" xfId="0" applyNumberFormat="1" applyFont="1" applyBorder="1" applyAlignment="1">
      <alignment vertical="center" wrapText="1"/>
    </xf>
    <xf numFmtId="4" fontId="1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49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4" fontId="0" fillId="2" borderId="1" xfId="0" applyNumberFormat="1" applyFill="1" applyBorder="1" applyAlignment="1">
      <alignment vertical="top" shrinkToFi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 shrinkToFit="1"/>
    </xf>
    <xf numFmtId="164" fontId="2" fillId="0" borderId="1" xfId="0" applyNumberFormat="1" applyFont="1" applyBorder="1" applyAlignment="1">
      <alignment vertical="top" wrapText="1" shrinkToFit="1"/>
    </xf>
    <xf numFmtId="4" fontId="2" fillId="0" borderId="1" xfId="0" applyNumberFormat="1" applyFont="1" applyBorder="1" applyAlignment="1">
      <alignment vertical="top" wrapText="1" shrinkToFi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 shrinkToFit="1"/>
    </xf>
    <xf numFmtId="164" fontId="1" fillId="0" borderId="1" xfId="0" applyNumberFormat="1" applyFont="1" applyBorder="1" applyAlignment="1">
      <alignment vertical="top" wrapText="1" shrinkToFit="1"/>
    </xf>
    <xf numFmtId="4" fontId="1" fillId="0" borderId="1" xfId="0" applyNumberFormat="1" applyFont="1" applyBorder="1" applyAlignment="1">
      <alignment vertical="top"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ant&#253;na%20JMK%20-%20rozpo&#269;et%20arch.%20stav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 refreshError="1"/>
      <sheetData sheetId="1" refreshError="1"/>
      <sheetData sheetId="2">
        <row r="460">
          <cell r="P460" t="e">
            <v>#REF!</v>
          </cell>
          <cell r="Q46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3"/>
  <sheetViews>
    <sheetView showGridLines="0" tabSelected="1" view="pageBreakPreview" topLeftCell="B1" zoomScaleNormal="100" zoomScaleSheetLayoutView="100" workbookViewId="0">
      <selection activeCell="L21" sqref="L21"/>
    </sheetView>
  </sheetViews>
  <sheetFormatPr defaultColWidth="9" defaultRowHeight="1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48" customWidth="1"/>
    <col min="8" max="8" width="12.7109375" customWidth="1"/>
    <col min="9" max="9" width="12.7109375" style="48" customWidth="1"/>
    <col min="10" max="10" width="6.7109375" style="48" customWidth="1"/>
    <col min="11" max="11" width="4.28515625" customWidth="1"/>
    <col min="12" max="15" width="10.7109375" customWidth="1"/>
  </cols>
  <sheetData>
    <row r="1" spans="1:15" ht="33.75" customHeight="1">
      <c r="A1" s="51" t="s">
        <v>62</v>
      </c>
      <c r="B1" s="186" t="s">
        <v>107</v>
      </c>
      <c r="C1" s="187"/>
      <c r="D1" s="187"/>
      <c r="E1" s="187"/>
      <c r="F1" s="187"/>
      <c r="G1" s="187"/>
      <c r="H1" s="187"/>
      <c r="I1" s="187"/>
      <c r="J1" s="188"/>
    </row>
    <row r="2" spans="1:15" ht="23.25" customHeight="1">
      <c r="A2" s="52"/>
      <c r="B2" s="53" t="s">
        <v>63</v>
      </c>
      <c r="C2" s="54"/>
      <c r="D2" s="189" t="s">
        <v>31</v>
      </c>
      <c r="E2" s="190"/>
      <c r="F2" s="190"/>
      <c r="G2" s="190"/>
      <c r="H2" s="190"/>
      <c r="I2" s="190"/>
      <c r="J2" s="191"/>
      <c r="O2" s="55"/>
    </row>
    <row r="3" spans="1:15" ht="23.25" customHeight="1">
      <c r="A3" s="52"/>
      <c r="B3" s="56" t="s">
        <v>64</v>
      </c>
      <c r="C3" s="57"/>
      <c r="D3" s="192" t="s">
        <v>33</v>
      </c>
      <c r="E3" s="193"/>
      <c r="F3" s="193"/>
      <c r="G3" s="193"/>
      <c r="H3" s="193"/>
      <c r="I3" s="193"/>
      <c r="J3" s="194"/>
    </row>
    <row r="4" spans="1:15" ht="23.25" customHeight="1">
      <c r="A4" s="52"/>
      <c r="B4" s="58" t="s">
        <v>65</v>
      </c>
      <c r="C4" s="59"/>
      <c r="D4" s="195" t="s">
        <v>44</v>
      </c>
      <c r="E4" s="196"/>
      <c r="F4" s="196"/>
      <c r="G4" s="196"/>
      <c r="H4" s="196"/>
      <c r="I4" s="196"/>
      <c r="J4" s="197"/>
    </row>
    <row r="5" spans="1:15" ht="24" customHeight="1">
      <c r="A5" s="52"/>
      <c r="B5" s="60" t="s">
        <v>66</v>
      </c>
      <c r="C5" s="61"/>
      <c r="D5" s="62"/>
      <c r="E5" s="63"/>
      <c r="F5" s="63"/>
      <c r="G5" s="63"/>
      <c r="H5" s="64" t="s">
        <v>67</v>
      </c>
      <c r="I5" s="62"/>
      <c r="J5" s="65"/>
    </row>
    <row r="6" spans="1:15" ht="15.75" customHeight="1">
      <c r="A6" s="52"/>
      <c r="B6" s="66"/>
      <c r="C6" s="63"/>
      <c r="D6" s="62"/>
      <c r="E6" s="63"/>
      <c r="F6" s="63"/>
      <c r="G6" s="63"/>
      <c r="H6" s="64" t="s">
        <v>68</v>
      </c>
      <c r="I6" s="62"/>
      <c r="J6" s="65"/>
    </row>
    <row r="7" spans="1:15" ht="15.75" customHeight="1">
      <c r="A7" s="52"/>
      <c r="B7" s="67"/>
      <c r="C7" s="68"/>
      <c r="D7" s="69"/>
      <c r="E7" s="70"/>
      <c r="F7" s="70"/>
      <c r="G7" s="70"/>
      <c r="H7" s="71"/>
      <c r="I7" s="70"/>
      <c r="J7" s="72"/>
    </row>
    <row r="8" spans="1:15" ht="24" hidden="1" customHeight="1">
      <c r="A8" s="52"/>
      <c r="B8" s="60" t="s">
        <v>69</v>
      </c>
      <c r="C8" s="61"/>
      <c r="D8" s="73"/>
      <c r="E8" s="61"/>
      <c r="F8" s="61"/>
      <c r="G8" s="74"/>
      <c r="H8" s="64" t="s">
        <v>67</v>
      </c>
      <c r="I8" s="75"/>
      <c r="J8" s="65"/>
    </row>
    <row r="9" spans="1:15" ht="15.75" hidden="1" customHeight="1">
      <c r="A9" s="52"/>
      <c r="B9" s="52"/>
      <c r="C9" s="61"/>
      <c r="D9" s="73"/>
      <c r="E9" s="61"/>
      <c r="F9" s="61"/>
      <c r="G9" s="74"/>
      <c r="H9" s="64" t="s">
        <v>68</v>
      </c>
      <c r="I9" s="75"/>
      <c r="J9" s="65"/>
    </row>
    <row r="10" spans="1:15" ht="15.75" hidden="1" customHeight="1">
      <c r="A10" s="52"/>
      <c r="B10" s="76"/>
      <c r="C10" s="77"/>
      <c r="D10" s="78"/>
      <c r="E10" s="79"/>
      <c r="F10" s="79"/>
      <c r="G10" s="80"/>
      <c r="H10" s="80"/>
      <c r="I10" s="81"/>
      <c r="J10" s="72"/>
    </row>
    <row r="11" spans="1:15" ht="24" customHeight="1">
      <c r="A11" s="52"/>
      <c r="B11" s="60" t="s">
        <v>70</v>
      </c>
      <c r="C11" s="61"/>
      <c r="D11" s="198"/>
      <c r="E11" s="198"/>
      <c r="F11" s="198"/>
      <c r="G11" s="198"/>
      <c r="H11" s="64" t="s">
        <v>67</v>
      </c>
      <c r="I11" s="82"/>
      <c r="J11" s="65"/>
    </row>
    <row r="12" spans="1:15" ht="15.75" customHeight="1">
      <c r="A12" s="52"/>
      <c r="B12" s="66"/>
      <c r="C12" s="63"/>
      <c r="D12" s="185"/>
      <c r="E12" s="185"/>
      <c r="F12" s="185"/>
      <c r="G12" s="185"/>
      <c r="H12" s="64" t="s">
        <v>68</v>
      </c>
      <c r="I12" s="82"/>
      <c r="J12" s="65"/>
    </row>
    <row r="13" spans="1:15" ht="15.75" customHeight="1">
      <c r="A13" s="52"/>
      <c r="B13" s="67"/>
      <c r="C13" s="83"/>
      <c r="D13" s="199"/>
      <c r="E13" s="199"/>
      <c r="F13" s="199"/>
      <c r="G13" s="199"/>
      <c r="H13" s="84"/>
      <c r="I13" s="70"/>
      <c r="J13" s="72"/>
    </row>
    <row r="14" spans="1:15" ht="24" hidden="1" customHeight="1">
      <c r="A14" s="52"/>
      <c r="B14" s="85" t="s">
        <v>71</v>
      </c>
      <c r="C14" s="86"/>
      <c r="D14" s="87"/>
      <c r="E14" s="88"/>
      <c r="F14" s="88"/>
      <c r="G14" s="88"/>
      <c r="H14" s="89"/>
      <c r="I14" s="88"/>
      <c r="J14" s="90"/>
    </row>
    <row r="15" spans="1:15" ht="32.25" customHeight="1">
      <c r="A15" s="52"/>
      <c r="B15" s="76" t="s">
        <v>72</v>
      </c>
      <c r="C15" s="91"/>
      <c r="D15" s="80"/>
      <c r="E15" s="200"/>
      <c r="F15" s="200"/>
      <c r="G15" s="201"/>
      <c r="H15" s="201"/>
      <c r="I15" s="201" t="s">
        <v>42</v>
      </c>
      <c r="J15" s="202"/>
    </row>
    <row r="16" spans="1:15" ht="23.25" customHeight="1">
      <c r="A16" s="92" t="s">
        <v>73</v>
      </c>
      <c r="B16" s="93" t="s">
        <v>73</v>
      </c>
      <c r="C16" s="94"/>
      <c r="D16" s="95"/>
      <c r="E16" s="203"/>
      <c r="F16" s="204"/>
      <c r="G16" s="203"/>
      <c r="H16" s="204"/>
      <c r="I16" s="203">
        <f>SUMIF(F47:F49,A16,I47:I49)+SUMIF(F47:F49,"PSU",I47:I49)</f>
        <v>0</v>
      </c>
      <c r="J16" s="205"/>
    </row>
    <row r="17" spans="1:10">
      <c r="A17" s="92" t="s">
        <v>74</v>
      </c>
      <c r="B17" s="93" t="s">
        <v>74</v>
      </c>
      <c r="C17" s="94"/>
      <c r="D17" s="95"/>
      <c r="E17" s="203"/>
      <c r="F17" s="204"/>
      <c r="G17" s="203"/>
      <c r="H17" s="204"/>
      <c r="I17" s="203">
        <f>SUMIF(F47:F49,A17,I47:I49)</f>
        <v>0</v>
      </c>
      <c r="J17" s="205"/>
    </row>
    <row r="18" spans="1:10">
      <c r="A18" s="92" t="s">
        <v>75</v>
      </c>
      <c r="B18" s="93" t="s">
        <v>75</v>
      </c>
      <c r="C18" s="94"/>
      <c r="D18" s="95"/>
      <c r="E18" s="203"/>
      <c r="F18" s="204"/>
      <c r="G18" s="203"/>
      <c r="H18" s="204"/>
      <c r="I18" s="203">
        <f>SUMIF(F47:F49,A18,I47:I49)</f>
        <v>0</v>
      </c>
      <c r="J18" s="205"/>
    </row>
    <row r="19" spans="1:10">
      <c r="A19" s="92" t="s">
        <v>76</v>
      </c>
      <c r="B19" s="93" t="s">
        <v>77</v>
      </c>
      <c r="C19" s="94"/>
      <c r="D19" s="95"/>
      <c r="E19" s="203"/>
      <c r="F19" s="204"/>
      <c r="G19" s="203"/>
      <c r="H19" s="204"/>
      <c r="I19" s="203">
        <f>SUMIF(F47:F49,A19,I47:I49)</f>
        <v>0</v>
      </c>
      <c r="J19" s="205"/>
    </row>
    <row r="20" spans="1:10">
      <c r="A20" s="92" t="s">
        <v>78</v>
      </c>
      <c r="B20" s="93" t="s">
        <v>79</v>
      </c>
      <c r="C20" s="94"/>
      <c r="D20" s="95"/>
      <c r="E20" s="203"/>
      <c r="F20" s="204"/>
      <c r="G20" s="203"/>
      <c r="H20" s="204"/>
      <c r="I20" s="203">
        <f>SUMIF(F47:F49,A20,I47:I49)</f>
        <v>0</v>
      </c>
      <c r="J20" s="205"/>
    </row>
    <row r="21" spans="1:10">
      <c r="A21" s="52"/>
      <c r="B21" s="96" t="s">
        <v>42</v>
      </c>
      <c r="C21" s="97"/>
      <c r="D21" s="98"/>
      <c r="E21" s="208"/>
      <c r="F21" s="209"/>
      <c r="G21" s="208"/>
      <c r="H21" s="209"/>
      <c r="I21" s="208">
        <f>SUM(I16:J20)</f>
        <v>0</v>
      </c>
      <c r="J21" s="210"/>
    </row>
    <row r="22" spans="1:10">
      <c r="A22" s="52"/>
      <c r="B22" s="99" t="s">
        <v>80</v>
      </c>
      <c r="C22" s="94"/>
      <c r="D22" s="95"/>
      <c r="E22" s="100"/>
      <c r="F22" s="101"/>
      <c r="G22" s="102"/>
      <c r="H22" s="102"/>
      <c r="I22" s="102"/>
      <c r="J22" s="103"/>
    </row>
    <row r="23" spans="1:10">
      <c r="A23" s="52"/>
      <c r="B23" s="104" t="s">
        <v>81</v>
      </c>
      <c r="C23" s="94"/>
      <c r="D23" s="95"/>
      <c r="E23" s="105">
        <v>15</v>
      </c>
      <c r="F23" s="101" t="s">
        <v>82</v>
      </c>
      <c r="G23" s="211">
        <v>0</v>
      </c>
      <c r="H23" s="212"/>
      <c r="I23" s="212"/>
      <c r="J23" s="103" t="str">
        <f t="shared" ref="J23:J28" si="0">Mena</f>
        <v>CZK</v>
      </c>
    </row>
    <row r="24" spans="1:10">
      <c r="A24" s="52"/>
      <c r="B24" s="104" t="s">
        <v>83</v>
      </c>
      <c r="C24" s="94"/>
      <c r="D24" s="95"/>
      <c r="E24" s="105">
        <f>SazbaDPH1</f>
        <v>15</v>
      </c>
      <c r="F24" s="101" t="s">
        <v>82</v>
      </c>
      <c r="G24" s="213">
        <f>ZakladDPHSni*SazbaDPH1/100</f>
        <v>0</v>
      </c>
      <c r="H24" s="214"/>
      <c r="I24" s="214"/>
      <c r="J24" s="103" t="str">
        <f t="shared" si="0"/>
        <v>CZK</v>
      </c>
    </row>
    <row r="25" spans="1:10">
      <c r="A25" s="52"/>
      <c r="B25" s="104" t="s">
        <v>84</v>
      </c>
      <c r="C25" s="94"/>
      <c r="D25" s="95"/>
      <c r="E25" s="105">
        <v>21</v>
      </c>
      <c r="F25" s="101" t="s">
        <v>82</v>
      </c>
      <c r="G25" s="211">
        <f>I21</f>
        <v>0</v>
      </c>
      <c r="H25" s="212"/>
      <c r="I25" s="212"/>
      <c r="J25" s="103" t="str">
        <f t="shared" si="0"/>
        <v>CZK</v>
      </c>
    </row>
    <row r="26" spans="1:10">
      <c r="A26" s="52"/>
      <c r="B26" s="106" t="s">
        <v>85</v>
      </c>
      <c r="C26" s="107"/>
      <c r="D26" s="108"/>
      <c r="E26" s="109">
        <f>SazbaDPH2</f>
        <v>21</v>
      </c>
      <c r="F26" s="110" t="s">
        <v>82</v>
      </c>
      <c r="G26" s="215">
        <f>ZakladDPHZakl*SazbaDPH2/100</f>
        <v>0</v>
      </c>
      <c r="H26" s="216"/>
      <c r="I26" s="216"/>
      <c r="J26" s="111" t="str">
        <f t="shared" si="0"/>
        <v>CZK</v>
      </c>
    </row>
    <row r="27" spans="1:10" ht="15.75" thickBot="1">
      <c r="A27" s="52"/>
      <c r="B27" s="112" t="s">
        <v>86</v>
      </c>
      <c r="C27" s="113"/>
      <c r="D27" s="114"/>
      <c r="E27" s="113"/>
      <c r="F27" s="115"/>
      <c r="G27" s="217">
        <f>0</f>
        <v>0</v>
      </c>
      <c r="H27" s="217"/>
      <c r="I27" s="217"/>
      <c r="J27" s="116" t="str">
        <f t="shared" si="0"/>
        <v>CZK</v>
      </c>
    </row>
    <row r="28" spans="1:10" ht="17.25" hidden="1" thickBot="1">
      <c r="A28" s="52"/>
      <c r="B28" s="117" t="s">
        <v>87</v>
      </c>
      <c r="C28" s="118"/>
      <c r="D28" s="118"/>
      <c r="E28" s="119"/>
      <c r="F28" s="120"/>
      <c r="G28" s="218" t="e">
        <f>ZakladDPHSniVypocet+ZakladDPHZaklVypocet</f>
        <v>#REF!</v>
      </c>
      <c r="H28" s="218"/>
      <c r="I28" s="218"/>
      <c r="J28" s="121" t="str">
        <f t="shared" si="0"/>
        <v>CZK</v>
      </c>
    </row>
    <row r="29" spans="1:10" ht="17.25" thickBot="1">
      <c r="A29" s="52"/>
      <c r="B29" s="117" t="s">
        <v>88</v>
      </c>
      <c r="C29" s="122"/>
      <c r="D29" s="122"/>
      <c r="E29" s="122"/>
      <c r="F29" s="122"/>
      <c r="G29" s="219">
        <f>ZakladDPHSni+DPHSni+ZakladDPHZakl+DPHZakl+Zaokrouhleni</f>
        <v>0</v>
      </c>
      <c r="H29" s="219"/>
      <c r="I29" s="219"/>
      <c r="J29" s="123" t="s">
        <v>89</v>
      </c>
    </row>
    <row r="30" spans="1:10">
      <c r="A30" s="52"/>
      <c r="B30" s="52"/>
      <c r="C30" s="61"/>
      <c r="D30" s="61"/>
      <c r="E30" s="61"/>
      <c r="F30" s="61"/>
      <c r="G30" s="74"/>
      <c r="H30" s="61"/>
      <c r="I30" s="74"/>
      <c r="J30" s="124"/>
    </row>
    <row r="31" spans="1:10">
      <c r="A31" s="52"/>
      <c r="B31" s="52"/>
      <c r="C31" s="61"/>
      <c r="D31" s="61"/>
      <c r="E31" s="61"/>
      <c r="F31" s="61"/>
      <c r="G31" s="74"/>
      <c r="H31" s="61"/>
      <c r="I31" s="74"/>
      <c r="J31" s="124"/>
    </row>
    <row r="32" spans="1:10">
      <c r="A32" s="52"/>
      <c r="B32" s="125"/>
      <c r="C32" s="126" t="s">
        <v>90</v>
      </c>
      <c r="D32" s="127"/>
      <c r="E32" s="127"/>
      <c r="F32" s="126" t="s">
        <v>91</v>
      </c>
      <c r="G32" s="127"/>
      <c r="H32" s="128">
        <f ca="1">TODAY()</f>
        <v>44285</v>
      </c>
      <c r="I32" s="127"/>
      <c r="J32" s="124"/>
    </row>
    <row r="33" spans="1:10">
      <c r="A33" s="52"/>
      <c r="B33" s="52"/>
      <c r="C33" s="61"/>
      <c r="D33" s="61"/>
      <c r="E33" s="61"/>
      <c r="F33" s="61"/>
      <c r="G33" s="74"/>
      <c r="H33" s="61"/>
      <c r="I33" s="74"/>
      <c r="J33" s="124"/>
    </row>
    <row r="34" spans="1:10" s="134" customFormat="1" ht="12.75">
      <c r="A34" s="129"/>
      <c r="B34" s="129"/>
      <c r="C34" s="130"/>
      <c r="D34" s="131"/>
      <c r="E34" s="131"/>
      <c r="F34" s="130"/>
      <c r="G34" s="132"/>
      <c r="H34" s="131"/>
      <c r="I34" s="132"/>
      <c r="J34" s="133"/>
    </row>
    <row r="35" spans="1:10">
      <c r="A35" s="52"/>
      <c r="B35" s="52"/>
      <c r="C35" s="61"/>
      <c r="D35" s="220" t="s">
        <v>92</v>
      </c>
      <c r="E35" s="220"/>
      <c r="F35" s="61"/>
      <c r="G35" s="74"/>
      <c r="H35" s="135" t="s">
        <v>93</v>
      </c>
      <c r="I35" s="74"/>
      <c r="J35" s="124"/>
    </row>
    <row r="36" spans="1:10" ht="15.75" thickBot="1">
      <c r="A36" s="136"/>
      <c r="B36" s="136"/>
      <c r="C36" s="137"/>
      <c r="D36" s="137"/>
      <c r="E36" s="137"/>
      <c r="F36" s="137"/>
      <c r="G36" s="138"/>
      <c r="H36" s="137"/>
      <c r="I36" s="138"/>
      <c r="J36" s="139"/>
    </row>
    <row r="37" spans="1:10" ht="18" hidden="1">
      <c r="B37" s="140" t="s">
        <v>94</v>
      </c>
      <c r="C37" s="141"/>
      <c r="D37" s="141"/>
      <c r="E37" s="141"/>
      <c r="F37" s="142"/>
      <c r="G37" s="142"/>
      <c r="H37" s="142"/>
      <c r="I37" s="142"/>
      <c r="J37" s="141"/>
    </row>
    <row r="38" spans="1:10" ht="19.5" hidden="1">
      <c r="A38" s="143" t="s">
        <v>95</v>
      </c>
      <c r="B38" s="144" t="s">
        <v>96</v>
      </c>
      <c r="C38" s="145" t="s">
        <v>97</v>
      </c>
      <c r="D38" s="146"/>
      <c r="E38" s="146"/>
      <c r="F38" s="147" t="str">
        <f>B23</f>
        <v>Základ pro sníženou DPH</v>
      </c>
      <c r="G38" s="147" t="str">
        <f>B25</f>
        <v>Základ pro základní DPH</v>
      </c>
      <c r="H38" s="148" t="s">
        <v>98</v>
      </c>
      <c r="I38" s="148" t="s">
        <v>99</v>
      </c>
      <c r="J38" s="149" t="s">
        <v>82</v>
      </c>
    </row>
    <row r="39" spans="1:10" hidden="1">
      <c r="A39" s="143">
        <v>1</v>
      </c>
      <c r="B39" s="150" t="s">
        <v>100</v>
      </c>
      <c r="C39" s="206" t="s">
        <v>101</v>
      </c>
      <c r="D39" s="207"/>
      <c r="E39" s="207"/>
      <c r="F39" s="151" t="e">
        <f>[1]Pol!P460</f>
        <v>#REF!</v>
      </c>
      <c r="G39" s="152" t="e">
        <f>[1]Pol!Q460</f>
        <v>#REF!</v>
      </c>
      <c r="H39" s="153" t="e">
        <f>(F39*SazbaDPH1/100)+(G39*SazbaDPH2/100)</f>
        <v>#REF!</v>
      </c>
      <c r="I39" s="153" t="e">
        <f>F39+G39+H39</f>
        <v>#REF!</v>
      </c>
      <c r="J39" s="154" t="e">
        <f>IF(CenaCelkemVypocet=0,"",I39/CenaCelkemVypocet*100)</f>
        <v>#REF!</v>
      </c>
    </row>
    <row r="40" spans="1:10" hidden="1">
      <c r="A40" s="143"/>
      <c r="B40" s="225" t="s">
        <v>102</v>
      </c>
      <c r="C40" s="226"/>
      <c r="D40" s="226"/>
      <c r="E40" s="227"/>
      <c r="F40" s="155" t="e">
        <f>SUMIF(A39:A39,"=1",F39:F39)</f>
        <v>#REF!</v>
      </c>
      <c r="G40" s="156" t="e">
        <f>SUMIF(A39:A39,"=1",G39:G39)</f>
        <v>#REF!</v>
      </c>
      <c r="H40" s="156" t="e">
        <f>SUMIF(A39:A39,"=1",H39:H39)</f>
        <v>#REF!</v>
      </c>
      <c r="I40" s="156" t="e">
        <f>SUMIF(A39:A39,"=1",I39:I39)</f>
        <v>#REF!</v>
      </c>
      <c r="J40" s="157" t="e">
        <f>SUMIF(A39:A39,"=1",J39:J39)</f>
        <v>#REF!</v>
      </c>
    </row>
    <row r="44" spans="1:10" ht="15.75">
      <c r="B44" s="158" t="s">
        <v>103</v>
      </c>
    </row>
    <row r="46" spans="1:10">
      <c r="A46" s="159"/>
      <c r="B46" s="160" t="s">
        <v>96</v>
      </c>
      <c r="C46" s="160" t="s">
        <v>97</v>
      </c>
      <c r="D46" s="161"/>
      <c r="E46" s="161"/>
      <c r="F46" s="162" t="s">
        <v>104</v>
      </c>
      <c r="G46" s="162"/>
      <c r="H46" s="162"/>
      <c r="I46" s="228" t="s">
        <v>42</v>
      </c>
      <c r="J46" s="228"/>
    </row>
    <row r="47" spans="1:10">
      <c r="A47" s="163"/>
      <c r="B47" s="164" t="s">
        <v>0</v>
      </c>
      <c r="C47" s="229" t="s">
        <v>1</v>
      </c>
      <c r="D47" s="230"/>
      <c r="E47" s="230"/>
      <c r="F47" s="165" t="s">
        <v>74</v>
      </c>
      <c r="G47" s="166"/>
      <c r="H47" s="166"/>
      <c r="I47" s="231">
        <f>Pol!F8</f>
        <v>0</v>
      </c>
      <c r="J47" s="231"/>
    </row>
    <row r="48" spans="1:10">
      <c r="A48" s="163"/>
      <c r="B48" s="167" t="s">
        <v>17</v>
      </c>
      <c r="C48" s="232" t="s">
        <v>18</v>
      </c>
      <c r="D48" s="233"/>
      <c r="E48" s="233"/>
      <c r="F48" s="168" t="s">
        <v>74</v>
      </c>
      <c r="G48" s="169"/>
      <c r="H48" s="169"/>
      <c r="I48" s="234">
        <f>Pol!F19</f>
        <v>0</v>
      </c>
      <c r="J48" s="234"/>
    </row>
    <row r="49" spans="1:10">
      <c r="A49" s="163"/>
      <c r="B49" s="170" t="s">
        <v>105</v>
      </c>
      <c r="C49" s="222" t="s">
        <v>45</v>
      </c>
      <c r="D49" s="223"/>
      <c r="E49" s="223"/>
      <c r="F49" s="171" t="s">
        <v>74</v>
      </c>
      <c r="G49" s="172"/>
      <c r="H49" s="172"/>
      <c r="I49" s="224">
        <f>Pol!F28</f>
        <v>0</v>
      </c>
      <c r="J49" s="224"/>
    </row>
    <row r="50" spans="1:10">
      <c r="A50" s="173"/>
      <c r="B50" s="174" t="s">
        <v>99</v>
      </c>
      <c r="C50" s="174"/>
      <c r="D50" s="175"/>
      <c r="E50" s="175"/>
      <c r="F50" s="176"/>
      <c r="G50" s="177"/>
      <c r="H50" s="177"/>
      <c r="I50" s="221">
        <f>SUM(I47:I49)</f>
        <v>0</v>
      </c>
      <c r="J50" s="221"/>
    </row>
    <row r="51" spans="1:10">
      <c r="F51" s="30"/>
      <c r="G51" s="178"/>
      <c r="H51" s="30"/>
      <c r="I51" s="178"/>
      <c r="J51" s="178"/>
    </row>
    <row r="52" spans="1:10">
      <c r="F52" s="30"/>
      <c r="G52" s="178"/>
      <c r="H52" s="30"/>
      <c r="I52" s="178"/>
      <c r="J52" s="178"/>
    </row>
    <row r="53" spans="1:10">
      <c r="F53" s="30"/>
      <c r="G53" s="178"/>
      <c r="H53" s="30"/>
      <c r="I53" s="178"/>
      <c r="J53" s="178"/>
    </row>
  </sheetData>
  <sheetProtection password="CCE1" sheet="1" objects="1" scenarios="1"/>
  <protectedRanges>
    <protectedRange sqref="I11:I12 D11:G13 C13" name="Oblast1"/>
  </protectedRanges>
  <mergeCells count="46">
    <mergeCell ref="I50:J50"/>
    <mergeCell ref="C49:E49"/>
    <mergeCell ref="I49:J49"/>
    <mergeCell ref="B40:E40"/>
    <mergeCell ref="I46:J46"/>
    <mergeCell ref="C47:E47"/>
    <mergeCell ref="I47:J47"/>
    <mergeCell ref="C48:E48"/>
    <mergeCell ref="I48:J48"/>
    <mergeCell ref="C39:E39"/>
    <mergeCell ref="E21:F21"/>
    <mergeCell ref="G21:H21"/>
    <mergeCell ref="I21:J21"/>
    <mergeCell ref="G23:I23"/>
    <mergeCell ref="G24:I24"/>
    <mergeCell ref="G25:I25"/>
    <mergeCell ref="G26:I26"/>
    <mergeCell ref="G27:I27"/>
    <mergeCell ref="G28:I28"/>
    <mergeCell ref="G29:I29"/>
    <mergeCell ref="D35:E35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D13:G13"/>
    <mergeCell ref="E15:F15"/>
    <mergeCell ref="G15:H15"/>
    <mergeCell ref="I15:J15"/>
    <mergeCell ref="E16:F16"/>
    <mergeCell ref="G16:H16"/>
    <mergeCell ref="I16:J16"/>
    <mergeCell ref="D12:G12"/>
    <mergeCell ref="B1:J1"/>
    <mergeCell ref="D2:J2"/>
    <mergeCell ref="D3:J3"/>
    <mergeCell ref="D4:J4"/>
    <mergeCell ref="D11:G11"/>
  </mergeCells>
  <pageMargins left="0.70866141732283472" right="0.70866141732283472" top="0.78740157480314965" bottom="0.78740157480314965" header="0.31496062992125984" footer="0.31496062992125984"/>
  <pageSetup paperSize="9" scale="88" orientation="portrait" r:id="rId1"/>
  <headerFooter>
    <oddFooter>Stránka &amp;P z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5"/>
  <sheetViews>
    <sheetView view="pageBreakPreview" zoomScaleNormal="100" zoomScaleSheetLayoutView="100" workbookViewId="0">
      <selection activeCell="J21" sqref="J21"/>
    </sheetView>
  </sheetViews>
  <sheetFormatPr defaultRowHeight="15"/>
  <cols>
    <col min="1" max="1" width="4.28515625" customWidth="1"/>
    <col min="2" max="2" width="14.42578125" customWidth="1"/>
    <col min="3" max="3" width="63.7109375" customWidth="1"/>
    <col min="4" max="4" width="4.5703125" customWidth="1"/>
    <col min="5" max="5" width="10.5703125" customWidth="1"/>
    <col min="6" max="6" width="11.28515625" customWidth="1"/>
    <col min="7" max="7" width="12.7109375" customWidth="1"/>
    <col min="8" max="8" width="9.140625" style="20"/>
  </cols>
  <sheetData>
    <row r="1" spans="1:8" ht="15.75">
      <c r="A1" s="235" t="s">
        <v>107</v>
      </c>
      <c r="B1" s="235"/>
      <c r="C1" s="235"/>
      <c r="D1" s="235"/>
      <c r="E1" s="235"/>
      <c r="F1" s="235"/>
      <c r="G1" s="235"/>
    </row>
    <row r="2" spans="1:8">
      <c r="A2" s="21" t="s">
        <v>30</v>
      </c>
      <c r="B2" s="22"/>
      <c r="C2" s="236" t="s">
        <v>31</v>
      </c>
      <c r="D2" s="237"/>
      <c r="E2" s="237"/>
      <c r="F2" s="237"/>
      <c r="G2" s="238"/>
    </row>
    <row r="3" spans="1:8">
      <c r="A3" s="21" t="s">
        <v>32</v>
      </c>
      <c r="B3" s="22"/>
      <c r="C3" s="236" t="s">
        <v>33</v>
      </c>
      <c r="D3" s="237"/>
      <c r="E3" s="237"/>
      <c r="F3" s="237"/>
      <c r="G3" s="238"/>
    </row>
    <row r="4" spans="1:8">
      <c r="A4" s="21" t="s">
        <v>34</v>
      </c>
      <c r="B4" s="22"/>
      <c r="C4" s="236" t="s">
        <v>44</v>
      </c>
      <c r="D4" s="237"/>
      <c r="E4" s="237"/>
      <c r="F4" s="237"/>
      <c r="G4" s="238"/>
    </row>
    <row r="5" spans="1:8">
      <c r="A5" s="8" t="s">
        <v>35</v>
      </c>
      <c r="B5" s="23"/>
      <c r="C5" s="23"/>
      <c r="D5" s="24"/>
      <c r="E5" s="25"/>
      <c r="F5" s="26"/>
      <c r="G5" s="27"/>
    </row>
    <row r="6" spans="1:8">
      <c r="A6" s="28"/>
      <c r="B6" s="29"/>
      <c r="C6" s="29"/>
      <c r="D6" s="20"/>
      <c r="E6" s="30"/>
    </row>
    <row r="7" spans="1:8" ht="30">
      <c r="A7" s="31" t="s">
        <v>36</v>
      </c>
      <c r="B7" s="32" t="s">
        <v>37</v>
      </c>
      <c r="C7" s="32" t="s">
        <v>38</v>
      </c>
      <c r="D7" s="33" t="s">
        <v>39</v>
      </c>
      <c r="E7" s="34" t="s">
        <v>40</v>
      </c>
      <c r="F7" s="35" t="s">
        <v>41</v>
      </c>
      <c r="G7" s="36" t="s">
        <v>42</v>
      </c>
      <c r="H7" s="37" t="s">
        <v>43</v>
      </c>
    </row>
    <row r="8" spans="1:8">
      <c r="A8" s="8"/>
      <c r="B8" s="8" t="s">
        <v>0</v>
      </c>
      <c r="C8" s="9" t="s">
        <v>1</v>
      </c>
      <c r="D8" s="10"/>
      <c r="E8" s="11"/>
      <c r="F8" s="239">
        <f>SUM(G9:G18)</f>
        <v>0</v>
      </c>
      <c r="G8" s="239"/>
      <c r="H8" s="49"/>
    </row>
    <row r="9" spans="1:8" ht="22.5">
      <c r="A9" s="179">
        <v>1</v>
      </c>
      <c r="B9" s="12" t="s">
        <v>2</v>
      </c>
      <c r="C9" s="13" t="s">
        <v>3</v>
      </c>
      <c r="D9" s="2" t="s">
        <v>4</v>
      </c>
      <c r="E9" s="3">
        <v>25</v>
      </c>
      <c r="F9" s="4"/>
      <c r="G9" s="5">
        <f>ROUND(E9*F9,2)</f>
        <v>0</v>
      </c>
      <c r="H9" s="47" t="s">
        <v>106</v>
      </c>
    </row>
    <row r="10" spans="1:8">
      <c r="A10" s="180"/>
      <c r="B10" s="12"/>
      <c r="C10" s="240" t="s">
        <v>5</v>
      </c>
      <c r="D10" s="241"/>
      <c r="E10" s="242"/>
      <c r="F10" s="243"/>
      <c r="G10" s="243"/>
      <c r="H10" s="50"/>
    </row>
    <row r="11" spans="1:8" ht="22.5">
      <c r="A11" s="180">
        <v>2</v>
      </c>
      <c r="B11" s="12" t="s">
        <v>6</v>
      </c>
      <c r="C11" s="13" t="s">
        <v>7</v>
      </c>
      <c r="D11" s="2" t="s">
        <v>4</v>
      </c>
      <c r="E11" s="3">
        <v>42</v>
      </c>
      <c r="F11" s="4"/>
      <c r="G11" s="5">
        <f>ROUND(E11*F11,2)</f>
        <v>0</v>
      </c>
      <c r="H11" s="47" t="s">
        <v>106</v>
      </c>
    </row>
    <row r="12" spans="1:8">
      <c r="A12" s="180"/>
      <c r="B12" s="12"/>
      <c r="C12" s="240" t="s">
        <v>5</v>
      </c>
      <c r="D12" s="241"/>
      <c r="E12" s="242"/>
      <c r="F12" s="243"/>
      <c r="G12" s="243"/>
      <c r="H12" s="50"/>
    </row>
    <row r="13" spans="1:8">
      <c r="A13" s="181"/>
      <c r="B13" s="1"/>
      <c r="C13" s="15" t="s">
        <v>22</v>
      </c>
      <c r="D13" s="14"/>
      <c r="E13" s="14"/>
      <c r="F13" s="14"/>
      <c r="G13" s="14"/>
      <c r="H13" s="50"/>
    </row>
    <row r="14" spans="1:8">
      <c r="A14" s="180">
        <v>3</v>
      </c>
      <c r="B14" s="12" t="s">
        <v>8</v>
      </c>
      <c r="C14" s="13" t="s">
        <v>9</v>
      </c>
      <c r="D14" s="2" t="s">
        <v>10</v>
      </c>
      <c r="E14" s="3">
        <v>9</v>
      </c>
      <c r="F14" s="4"/>
      <c r="G14" s="5">
        <f>ROUND(E14*F14,2)</f>
        <v>0</v>
      </c>
      <c r="H14" s="47" t="s">
        <v>106</v>
      </c>
    </row>
    <row r="15" spans="1:8">
      <c r="A15" s="180">
        <v>4</v>
      </c>
      <c r="B15" s="12" t="s">
        <v>11</v>
      </c>
      <c r="C15" s="13" t="s">
        <v>12</v>
      </c>
      <c r="D15" s="2" t="s">
        <v>10</v>
      </c>
      <c r="E15" s="3">
        <v>2</v>
      </c>
      <c r="F15" s="4"/>
      <c r="G15" s="5">
        <f>ROUND(E15*F15,2)</f>
        <v>0</v>
      </c>
      <c r="H15" s="47" t="s">
        <v>106</v>
      </c>
    </row>
    <row r="16" spans="1:8">
      <c r="A16" s="180"/>
      <c r="B16" s="245" t="s">
        <v>13</v>
      </c>
      <c r="C16" s="246"/>
      <c r="D16" s="247"/>
      <c r="E16" s="248"/>
      <c r="F16" s="249"/>
      <c r="G16" s="249"/>
      <c r="H16" s="50"/>
    </row>
    <row r="17" spans="1:8">
      <c r="A17" s="180">
        <v>5</v>
      </c>
      <c r="B17" s="12" t="s">
        <v>14</v>
      </c>
      <c r="C17" s="183" t="s">
        <v>15</v>
      </c>
      <c r="D17" s="2" t="s">
        <v>10</v>
      </c>
      <c r="E17" s="3">
        <v>1</v>
      </c>
      <c r="F17" s="4"/>
      <c r="G17" s="5">
        <f t="shared" ref="G17:G18" si="0">ROUND(E17*F17,2)</f>
        <v>0</v>
      </c>
      <c r="H17" s="47" t="s">
        <v>106</v>
      </c>
    </row>
    <row r="18" spans="1:8" ht="33.75">
      <c r="A18" s="180">
        <v>6</v>
      </c>
      <c r="B18" s="184">
        <v>55162428</v>
      </c>
      <c r="C18" s="13" t="s">
        <v>16</v>
      </c>
      <c r="D18" s="2" t="s">
        <v>10</v>
      </c>
      <c r="E18" s="3">
        <v>1</v>
      </c>
      <c r="F18" s="4"/>
      <c r="G18" s="5">
        <f t="shared" si="0"/>
        <v>0</v>
      </c>
      <c r="H18" s="47" t="s">
        <v>106</v>
      </c>
    </row>
    <row r="19" spans="1:8">
      <c r="A19" s="182"/>
      <c r="B19" s="8" t="s">
        <v>17</v>
      </c>
      <c r="C19" s="9" t="s">
        <v>18</v>
      </c>
      <c r="D19" s="10"/>
      <c r="E19" s="11"/>
      <c r="F19" s="239">
        <f>SUM(G20:G27)</f>
        <v>0</v>
      </c>
      <c r="G19" s="239"/>
      <c r="H19" s="49"/>
    </row>
    <row r="20" spans="1:8">
      <c r="A20" s="181" t="s">
        <v>48</v>
      </c>
      <c r="B20" s="1" t="s">
        <v>54</v>
      </c>
      <c r="C20" s="17" t="s">
        <v>24</v>
      </c>
      <c r="D20" s="2" t="s">
        <v>4</v>
      </c>
      <c r="E20" s="3">
        <v>55</v>
      </c>
      <c r="F20" s="4"/>
      <c r="G20" s="5">
        <f>ROUND(E20*F20,2)</f>
        <v>0</v>
      </c>
      <c r="H20" s="47" t="s">
        <v>106</v>
      </c>
    </row>
    <row r="21" spans="1:8">
      <c r="A21" s="181"/>
      <c r="B21" s="1"/>
      <c r="C21" s="240" t="s">
        <v>19</v>
      </c>
      <c r="D21" s="244"/>
      <c r="E21" s="244"/>
      <c r="F21" s="244"/>
      <c r="G21" s="244"/>
      <c r="H21" s="50"/>
    </row>
    <row r="22" spans="1:8">
      <c r="A22" s="181" t="s">
        <v>49</v>
      </c>
      <c r="B22" s="1" t="s">
        <v>55</v>
      </c>
      <c r="C22" s="17" t="s">
        <v>25</v>
      </c>
      <c r="D22" s="2" t="s">
        <v>4</v>
      </c>
      <c r="E22" s="3">
        <v>15</v>
      </c>
      <c r="F22" s="4"/>
      <c r="G22" s="5">
        <f>ROUND(E22*F22,2)</f>
        <v>0</v>
      </c>
      <c r="H22" s="47" t="s">
        <v>106</v>
      </c>
    </row>
    <row r="23" spans="1:8">
      <c r="A23" s="181"/>
      <c r="B23" s="1"/>
      <c r="C23" s="240" t="s">
        <v>19</v>
      </c>
      <c r="D23" s="244"/>
      <c r="E23" s="244"/>
      <c r="F23" s="244"/>
      <c r="G23" s="244"/>
      <c r="H23" s="50"/>
    </row>
    <row r="24" spans="1:8">
      <c r="A24" s="181" t="s">
        <v>50</v>
      </c>
      <c r="B24" s="1" t="s">
        <v>59</v>
      </c>
      <c r="C24" s="18" t="s">
        <v>56</v>
      </c>
      <c r="D24" s="2" t="s">
        <v>4</v>
      </c>
      <c r="E24" s="3">
        <v>27</v>
      </c>
      <c r="F24" s="4"/>
      <c r="G24" s="5">
        <f t="shared" ref="G24:G27" si="1">ROUND(E24*F24,2)</f>
        <v>0</v>
      </c>
      <c r="H24" s="47" t="s">
        <v>106</v>
      </c>
    </row>
    <row r="25" spans="1:8">
      <c r="A25" s="181" t="s">
        <v>51</v>
      </c>
      <c r="B25" s="1" t="s">
        <v>58</v>
      </c>
      <c r="C25" s="18" t="s">
        <v>57</v>
      </c>
      <c r="D25" s="2" t="s">
        <v>4</v>
      </c>
      <c r="E25" s="3">
        <v>6</v>
      </c>
      <c r="F25" s="4"/>
      <c r="G25" s="5">
        <f t="shared" si="1"/>
        <v>0</v>
      </c>
      <c r="H25" s="47" t="s">
        <v>106</v>
      </c>
    </row>
    <row r="26" spans="1:8">
      <c r="A26" s="181" t="s">
        <v>52</v>
      </c>
      <c r="B26" s="1" t="s">
        <v>60</v>
      </c>
      <c r="C26" s="16" t="s">
        <v>26</v>
      </c>
      <c r="D26" s="2" t="s">
        <v>4</v>
      </c>
      <c r="E26" s="3">
        <v>25</v>
      </c>
      <c r="F26" s="4"/>
      <c r="G26" s="5">
        <f t="shared" si="1"/>
        <v>0</v>
      </c>
      <c r="H26" s="47" t="s">
        <v>106</v>
      </c>
    </row>
    <row r="27" spans="1:8">
      <c r="A27" s="181" t="s">
        <v>53</v>
      </c>
      <c r="B27" s="1" t="s">
        <v>61</v>
      </c>
      <c r="C27" s="16" t="s">
        <v>27</v>
      </c>
      <c r="D27" s="2" t="s">
        <v>4</v>
      </c>
      <c r="E27" s="3">
        <v>6</v>
      </c>
      <c r="F27" s="4"/>
      <c r="G27" s="5">
        <f t="shared" si="1"/>
        <v>0</v>
      </c>
      <c r="H27" s="47" t="s">
        <v>106</v>
      </c>
    </row>
    <row r="28" spans="1:8">
      <c r="A28" s="182"/>
      <c r="B28" s="38">
        <v>725</v>
      </c>
      <c r="C28" s="9" t="s">
        <v>45</v>
      </c>
      <c r="D28" s="10"/>
      <c r="E28" s="11"/>
      <c r="F28" s="239">
        <f>SUM(G29:G33)</f>
        <v>0</v>
      </c>
      <c r="G28" s="239"/>
      <c r="H28" s="49"/>
    </row>
    <row r="29" spans="1:8">
      <c r="A29" s="180">
        <v>14</v>
      </c>
      <c r="B29" s="6"/>
      <c r="C29" s="7" t="s">
        <v>20</v>
      </c>
      <c r="D29" s="2" t="s">
        <v>10</v>
      </c>
      <c r="E29" s="3">
        <v>2</v>
      </c>
      <c r="F29" s="4"/>
      <c r="G29" s="5">
        <f t="shared" ref="G29" si="2">ROUND(E29*F29,2)</f>
        <v>0</v>
      </c>
      <c r="H29" s="50" t="s">
        <v>47</v>
      </c>
    </row>
    <row r="30" spans="1:8">
      <c r="A30" s="180">
        <v>15</v>
      </c>
      <c r="B30" s="6"/>
      <c r="C30" s="7" t="s">
        <v>21</v>
      </c>
      <c r="D30" s="2" t="s">
        <v>10</v>
      </c>
      <c r="E30" s="3">
        <v>4</v>
      </c>
      <c r="F30" s="4"/>
      <c r="G30" s="5">
        <f t="shared" ref="G30:G31" si="3">ROUND(E30*F30,2)</f>
        <v>0</v>
      </c>
      <c r="H30" s="50" t="s">
        <v>47</v>
      </c>
    </row>
    <row r="31" spans="1:8">
      <c r="A31" s="180">
        <v>16</v>
      </c>
      <c r="B31" s="1"/>
      <c r="C31" s="18" t="s">
        <v>28</v>
      </c>
      <c r="D31" s="19" t="s">
        <v>10</v>
      </c>
      <c r="E31" s="3">
        <v>4</v>
      </c>
      <c r="F31" s="4"/>
      <c r="G31" s="5">
        <f t="shared" si="3"/>
        <v>0</v>
      </c>
      <c r="H31" s="50" t="s">
        <v>47</v>
      </c>
    </row>
    <row r="32" spans="1:8">
      <c r="A32" s="180">
        <v>17</v>
      </c>
      <c r="B32" s="6"/>
      <c r="C32" s="7" t="s">
        <v>29</v>
      </c>
      <c r="D32" s="2" t="s">
        <v>10</v>
      </c>
      <c r="E32" s="3">
        <v>1</v>
      </c>
      <c r="F32" s="4"/>
      <c r="G32" s="5">
        <f t="shared" ref="G32:G33" si="4">ROUND(E32*F32,2)</f>
        <v>0</v>
      </c>
      <c r="H32" s="50" t="s">
        <v>47</v>
      </c>
    </row>
    <row r="33" spans="1:8">
      <c r="A33" s="180">
        <v>18</v>
      </c>
      <c r="B33" s="6"/>
      <c r="C33" s="7" t="s">
        <v>23</v>
      </c>
      <c r="D33" s="2" t="s">
        <v>10</v>
      </c>
      <c r="E33" s="3">
        <v>16</v>
      </c>
      <c r="F33" s="4"/>
      <c r="G33" s="5">
        <f t="shared" si="4"/>
        <v>0</v>
      </c>
      <c r="H33" s="50" t="s">
        <v>47</v>
      </c>
    </row>
    <row r="35" spans="1:8">
      <c r="A35" s="39"/>
      <c r="B35" s="40" t="s">
        <v>42</v>
      </c>
      <c r="C35" s="41" t="s">
        <v>46</v>
      </c>
      <c r="D35" s="42"/>
      <c r="E35" s="43"/>
      <c r="F35" s="44"/>
      <c r="G35" s="45">
        <f>F8+F19+F28</f>
        <v>0</v>
      </c>
      <c r="H35" s="46"/>
    </row>
  </sheetData>
  <sheetProtection password="CCE1" sheet="1" objects="1" scenarios="1"/>
  <protectedRanges>
    <protectedRange sqref="F9 F11 F14:F15 F17:F18 F20 F22 F24:F27 F29:F33" name="Oblast1"/>
  </protectedRanges>
  <mergeCells count="12">
    <mergeCell ref="A1:G1"/>
    <mergeCell ref="C2:G2"/>
    <mergeCell ref="C3:G3"/>
    <mergeCell ref="C4:G4"/>
    <mergeCell ref="F28:G28"/>
    <mergeCell ref="F8:G8"/>
    <mergeCell ref="C10:G10"/>
    <mergeCell ref="C12:G12"/>
    <mergeCell ref="F19:G19"/>
    <mergeCell ref="C23:G23"/>
    <mergeCell ref="C21:G21"/>
    <mergeCell ref="B16:G16"/>
  </mergeCells>
  <pageMargins left="0.70866141732283472" right="0.70866141732283472" top="0.78740157480314965" bottom="0.78740157480314965" header="0.31496062992125984" footer="0.31496062992125984"/>
  <pageSetup paperSize="9" scale="66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11</vt:i4>
      </vt:variant>
    </vt:vector>
  </HeadingPairs>
  <TitlesOfParts>
    <vt:vector size="13" baseType="lpstr">
      <vt:lpstr>Stavba</vt:lpstr>
      <vt:lpstr>Pol</vt:lpstr>
      <vt:lpstr>Stavba!CenaCelkemVypocet</vt:lpstr>
      <vt:lpstr>DPHSni</vt:lpstr>
      <vt:lpstr>DPHZakl</vt:lpstr>
      <vt:lpstr>Mena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kynclova</dc:creator>
  <cp:lastModifiedBy>Uživatel</cp:lastModifiedBy>
  <dcterms:created xsi:type="dcterms:W3CDTF">2019-07-08T12:09:56Z</dcterms:created>
  <dcterms:modified xsi:type="dcterms:W3CDTF">2021-03-30T08:35:02Z</dcterms:modified>
</cp:coreProperties>
</file>