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SO201" sheetId="4" r:id="rId4"/>
  </sheets>
  <definedNames/>
  <calcPr/>
  <webPublishing/>
</workbook>
</file>

<file path=xl/sharedStrings.xml><?xml version="1.0" encoding="utf-8"?>
<sst xmlns="http://schemas.openxmlformats.org/spreadsheetml/2006/main" count="1072" uniqueCount="381">
  <si>
    <t>Firma: Správa a údržba silnic Jihomoravského kraje, příspěvková organizace kraje</t>
  </si>
  <si>
    <t>Rekapitulace ceny</t>
  </si>
  <si>
    <t>Stavba: II/397 - Božice, most ev.č. 397-002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</si>
  <si>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</si>
  <si>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</si>
  <si>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</si>
  <si>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</si>
  <si>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</si>
  <si>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</si>
  <si>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</si>
  <si>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</si>
  <si>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</si>
  <si>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</si>
  <si>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</si>
  <si>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</si>
  <si>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II/397</t>
  </si>
  <si>
    <t>Božice, most ev.č. 397-002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</si>
  <si>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</si>
  <si>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</si>
  <si>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</si>
  <si>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</si>
  <si>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</si>
  <si>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</si>
  <si>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</si>
  <si>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</si>
  <si>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</si>
  <si>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</si>
  <si>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</si>
  <si>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</si>
  <si>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</si>
  <si>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</si>
  <si>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</si>
  <si>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</si>
  <si>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</si>
  <si>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</si>
  <si>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</si>
  <si>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</si>
  <si>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</si>
  <si>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</si>
  <si>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</si>
  <si>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</si>
  <si>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</si>
  <si>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</si>
  <si>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</si>
  <si>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</si>
  <si>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</si>
  <si>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</si>
  <si>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</si>
  <si>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</si>
  <si>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</si>
  <si>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</si>
  <si>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</si>
  <si>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</si>
  <si>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</si>
  <si>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</si>
  <si>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</si>
  <si>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</si>
  <si>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</si>
  <si>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</si>
  <si>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</si>
  <si>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</si>
  <si>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</si>
  <si>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</si>
  <si>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</si>
  <si>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</si>
  <si>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</si>
  <si>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</si>
  <si>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</si>
  <si>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</si>
  <si>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</si>
  <si>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</si>
  <si>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</si>
  <si>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</si>
  <si>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</si>
  <si>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</si>
  <si>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</si>
  <si>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</si>
  <si>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</si>
  <si>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</si>
  <si>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</si>
  <si>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vč. vložení do BMS</t>
  </si>
  <si>
    <t>7</t>
  </si>
  <si>
    <t>00012</t>
  </si>
  <si>
    <t>Mostní listy - popsáno v projektové dokumentaci</t>
  </si>
  <si>
    <t>8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</si>
  <si>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</si>
  <si>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</si>
  <si>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</si>
  <si>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</si>
  <si>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00017</t>
  </si>
  <si>
    <t>Havarijní, povodňový plán - popsáno v projektové dokumentaci a ve vyhl. č. 24/2011 Sb.</t>
  </si>
  <si>
    <t>11</t>
  </si>
  <si>
    <t>00018</t>
  </si>
  <si>
    <t>Návrh technologického postupu prací - popsáno v obchodních podmínkách</t>
  </si>
  <si>
    <t>SO201</t>
  </si>
  <si>
    <t>Most ev. č. 397-002</t>
  </si>
  <si>
    <t>014102</t>
  </si>
  <si>
    <t>POPLATKY ZA SKLÁDKU</t>
  </si>
  <si>
    <t>T</t>
  </si>
  <si>
    <t>zemina, kamení</t>
  </si>
  <si>
    <t>"113328" 
11,73*1,90=22,287 [A] 
"12922" 
3,00*2,00=6,000 [B] 
"131738" 
60,805*2,00=121,610 [C] 
Celkem: A+B+C=149,897 [D]</t>
  </si>
  <si>
    <t>stavební suť</t>
  </si>
  <si>
    <t>"966118" 
4,39*2,30=10,097 [A] 
"966158" 
18,58*2,30=42,734 [B] 
Celkem: A+B=52,831 [C]</t>
  </si>
  <si>
    <t>Zemní práce</t>
  </si>
  <si>
    <t>113328</t>
  </si>
  <si>
    <t>ODSTRAN PODKL ZPEVNĚNÝCH PLOCH Z KAMENIVA NESTMEL, ODVOZ DO 20KM</t>
  </si>
  <si>
    <t>M3</t>
  </si>
  <si>
    <t>předmostí: spodní vrstvy vozovky - ŠD:  
opěra č. 1: 9,326*2,50*0,25=5,829 [A] 
opěra č. 2: 9,441*2,50*0,25=5,901 [B] 
Celkem: A+B=11,730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</si>
  <si>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</si>
  <si>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11332B</t>
  </si>
  <si>
    <t>ODSTRANĚNÍ PODKLADŮ ZPEVNĚNÝCH PLOCH Z KAMENIVA NESTMELENÉHO - DOPRAVA</t>
  </si>
  <si>
    <t>tkm</t>
  </si>
  <si>
    <t>další 3 km dopravy na skládku  
k pol. č. 113328</t>
  </si>
  <si>
    <t>11,73*1,90*3=66,861 [A]</t>
  </si>
  <si>
    <t>Položka zahrnuje samostatnou dopravu suti a vybouraných hmot. Množství se určí jako součin hmotnosti [t] a požadované vzdálenosti [km].</t>
  </si>
  <si>
    <t>11333</t>
  </si>
  <si>
    <t>ODSTRANĚNÍ PODKLADU ZPEVNĚNÝCH PLOCH S ASFALT POJIVEM</t>
  </si>
  <si>
    <t>včetně odvozu a likvidace v režii zhotovitele</t>
  </si>
  <si>
    <t>předmostí: obalované kamenivo 
opěra č. 1: 9,326*2,50*0,10=2,332 [A] 
opěra č. 2: 9,441*2,50*0,10=2,360 [B] 
podél stávajícího odvodňovače: 27,10*0,60*0,10=1,626 [C] 
podél mostních závěrů: (9,326+9,441)*1,00*0,10=1,877 [D] 
litý asfalt z chodníků: 2*27,10*1,08*0,05=2,927 [E] 
Celkem: A+B+C+D+E=11,122 [F]</t>
  </si>
  <si>
    <t>Položka zahrnuje veškerou manipulaci s vybouranou sutí a s vybouranými hmotami vč. uložení na skládku.</t>
  </si>
  <si>
    <t>11353</t>
  </si>
  <si>
    <t>ODSTRANĚNÍ CHODNÍKOVÝCH KAMENNÝCH OBRUBNÍKŮ</t>
  </si>
  <si>
    <t>M</t>
  </si>
  <si>
    <t>včetně uložení na meziskládku, kamenné obrubníky budou zpětně osazeny</t>
  </si>
  <si>
    <t>27,10=27,100 [A]</t>
  </si>
  <si>
    <t>11372</t>
  </si>
  <si>
    <t>FRÉZOVÁNÍ ZPEVNĚNÝCH PLOCH ASFALTOVÝCH</t>
  </si>
  <si>
    <t>asfaltový beton na mostě:  
(8,50-0,60)*27,10*0,05=10,705 [A]</t>
  </si>
  <si>
    <t>12922</t>
  </si>
  <si>
    <t>ČIŠTĚNÍ KRAJNIC OD NÁNOSU TL. DO 100MM</t>
  </si>
  <si>
    <t>M2</t>
  </si>
  <si>
    <t>včetně odvozu na skládku ve vzdálenosti 23 km</t>
  </si>
  <si>
    <t>prostor před a za mostem:  
4,00*5,00*1,50=30,000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</si>
  <si>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</si>
  <si>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131738</t>
  </si>
  <si>
    <t>HLOUBENÍ JAM ZAPAŽ I NEPAŽ TŘ. I, ODVOZ DO 20KM</t>
  </si>
  <si>
    <t>mezi křídly op. 1:  
9,326*1,80*1,80=30,216 [A] 
mezi křídly op. 2:  
9,441*1,80*1,80=30,589 [B] 
Celkem: A+B=60,805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</si>
  <si>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</si>
  <si>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13173B</t>
  </si>
  <si>
    <t>HLOUBENÍ JAM ZAPAŽ I NEPAŽ TŘ. I - DOPRAVA</t>
  </si>
  <si>
    <t>M3KM</t>
  </si>
  <si>
    <t>další 3 km dopravy na skládku  
k pol. č. 131738</t>
  </si>
  <si>
    <t>60,805*2,00*3=364,830 [A]</t>
  </si>
  <si>
    <t>Položka zahrnuje samostatnou dopravu zeminy. Množství se určí jako součin kubatutry [m3] a požadované vzdálenosti [km].</t>
  </si>
  <si>
    <t>17120</t>
  </si>
  <si>
    <t>ULOŽENÍ SYPANINY DO NÁSYPŮ A NA SKLÁDKY BEZ ZHUTNĚNÍ</t>
  </si>
  <si>
    <t>uložení na skládku</t>
  </si>
  <si>
    <t>"131738" 
60,805=60,805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</si>
  <si>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</si>
  <si>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12</t>
  </si>
  <si>
    <t>17481</t>
  </si>
  <si>
    <t>ZÁSYP JAM A RÝH Z NAKUPOVANÝCH MATERIÁLŮ</t>
  </si>
  <si>
    <t>ŠD 0/32</t>
  </si>
  <si>
    <t>op. 1:  
9,326*1,70*0,70=11,098 [A] 
op. 2: 
9,441*1,70*0,70=11,235 [B] 
Celkem: A+B=22,333 [C]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</si>
  <si>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</si>
  <si>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Základy a zvláštní zakládání</t>
  </si>
  <si>
    <t>13</t>
  </si>
  <si>
    <t>21263</t>
  </si>
  <si>
    <t>TRATIVODY KOMPLET Z TRUB Z PLAST HMOT DN 150MM</t>
  </si>
  <si>
    <t>- včetně obsypu drenážním betonem  
- včetně 2x vyústění skrz opěry přes trubku KG DN 160 ... 1 m (celkem 2 m)  
- včetně opláštění z geotextilie</t>
  </si>
  <si>
    <t>opěra č. 1:  
9,326+1,08+1,40=11,806 [A] 
opěra č. 2:  
9,441+1,08+1,08=11,601 [B] 
Celkem: A+B=23,407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</si>
  <si>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</t>
  </si>
  <si>
    <t>14</t>
  </si>
  <si>
    <t>261115</t>
  </si>
  <si>
    <t>VRTY PRO KOTVENÍ A INJEKTÁŽ NA POVRCHU TŘ. I D 50MM</t>
  </si>
  <si>
    <t>navrtání komor DN 50 mm mezi I nosníky před opěrou 2</t>
  </si>
  <si>
    <t>7*0,30=2,100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</si>
  <si>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</si>
  <si>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15</t>
  </si>
  <si>
    <t>26114</t>
  </si>
  <si>
    <t>VRTY PRO KOTVENÍ, INJEKTÁŽ A MIKROPILOTY NA POVRCHU TŘ. I D DO 200MM</t>
  </si>
  <si>
    <t>vrt DN 160 přes křídlo k odvodnění rubu opěry</t>
  </si>
  <si>
    <t>2*0,80=1,600 [A]</t>
  </si>
  <si>
    <t>16</t>
  </si>
  <si>
    <t>285393</t>
  </si>
  <si>
    <t>DODATEČNÉ KOTVENÍ VLEPENÍM BETONÁŘSKÉ VÝZTUŽE D DO 20MM DO VRTŮ</t>
  </si>
  <si>
    <t>KUS</t>
  </si>
  <si>
    <t>kotvetní do stavající opěry uložného prahu dl. 0,3 m po 0,2 m:  
(3*9,500/0,20)+(3*9,500/0,20)=285,000 [A]</t>
  </si>
  <si>
    <t>Položka zahrnuje:  
dodání výztuže předepsaného profilu a předepsané délky (do 600mm) provedení vrtu předepsaného profilu a předepsané délky (do 300mm) vsunutí výztuže do vyvrtaného profilu a její zalepení předepsaným pojivem případně nutné lešení</t>
  </si>
  <si>
    <t>Svislé a kompletní konstrukce</t>
  </si>
  <si>
    <t>17</t>
  </si>
  <si>
    <t>333325</t>
  </si>
  <si>
    <t>MOSTNÍ OPĚRY A KŘÍDLA ZE ŽELEZOVÉHO BETONU DO C30/37</t>
  </si>
  <si>
    <t>nová závěrná zídka z betonu C30/37 - XF2+XD1</t>
  </si>
  <si>
    <t>opěra. 1:  
9,326*((0,22*0,60)+(0,50*1,16))=6,640 [A] 
opěra. 2:  
9,441*((0,22*0,60)+(0,50*1,16))=6,722 [B] 
Celkem: A+B=13,362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</si>
  <si>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</t>
  </si>
  <si>
    <t>18</t>
  </si>
  <si>
    <t>333365</t>
  </si>
  <si>
    <t>VÝZTUŽ MOSTNÍCH OPĚR A KŘÍDEL Z OCELI  B500B</t>
  </si>
  <si>
    <t>k pol. č. 333325</t>
  </si>
  <si>
    <t>200kg/m3 :  
13,362*0,20=2,672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</si>
  <si>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</si>
  <si>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</si>
  <si>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19</t>
  </si>
  <si>
    <t>420314</t>
  </si>
  <si>
    <t>PŘECHOD DESKY MOSTNÍCH OPĚR Z PROST BETONU DO C25/30</t>
  </si>
  <si>
    <t>z betonu C25/30-XF2, vč. bednění, výplně a těsnění spar, vč. izolací proti zemní vlhkosti</t>
  </si>
  <si>
    <t>opěra. 1:  
9,326*1,70*0,30=4,756 [A] 
opěra. 2: 
9,441*1,70*0,30=4,815 [B] 
Celkem: A+B=9,571 [C]</t>
  </si>
  <si>
    <t>20</t>
  </si>
  <si>
    <t>428400</t>
  </si>
  <si>
    <t>MOSTNÍ LOŽISKA Z OCELI (OCELOLITINY) - ÚDRŽBA</t>
  </si>
  <si>
    <t>- zahrnuje úpravu stávajících ložisek předepsanou v zadávací dokumentaci  
- lešení a podpěrné konstrukce  
- nastavení ložisek a odborná prohlídka  
- dočasné zpevnění nebo naopak dočasné uvolnění ložisek</t>
  </si>
  <si>
    <t>16=16,000 [A]</t>
  </si>
  <si>
    <t>21</t>
  </si>
  <si>
    <t>451312</t>
  </si>
  <si>
    <t>PODKLADNÍ A VÝPLŇOVÉ VRSTVY Z PROSTÉHO BETONU C12/15</t>
  </si>
  <si>
    <t>C12/15-X0</t>
  </si>
  <si>
    <t>opěra č. 1:  
9,326*1,20*0,60=6,715 [A] 
opěra č. 2:  
9,441*1,20*0,60=6,798 [B] 
Celkem: A+B=13,513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</si>
  <si>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</si>
  <si>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22</t>
  </si>
  <si>
    <t>457314</t>
  </si>
  <si>
    <t>VYROVNÁVACÍ A SPÁDOVÝ PROSTÝ BETON C25/30</t>
  </si>
  <si>
    <t>z betonu C25/30-XF2</t>
  </si>
  <si>
    <t>chodník: 
(2*27,10*0,675*0,05)+(2*27,10*0,10*0,20)+(2*27,10*1,08*0,05)=5,840 [A]</t>
  </si>
  <si>
    <t>Komunikace</t>
  </si>
  <si>
    <t>23</t>
  </si>
  <si>
    <t>56335</t>
  </si>
  <si>
    <t>VOZOVKOVÉ VRSTVY ZE ŠTĚRKODRTI TL. DO 250MM</t>
  </si>
  <si>
    <t>opěra č. 1:  
9,326*2,50=23,315 [A] 
opěra č. 2:  
9,441*2,50=23,603 [B] 
Celkem: A+B=46,918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</si>
  <si>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</si>
  <si>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24</t>
  </si>
  <si>
    <t>56962</t>
  </si>
  <si>
    <t>ZPEVNĚNÍ KRAJNIC Z RECYKLOVANÉHO MATERIÁLU TL DO 100MM</t>
  </si>
  <si>
    <t>k pol .č. 12922</t>
  </si>
  <si>
    <t>30=30,000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</si>
  <si>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</si>
  <si>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25</t>
  </si>
  <si>
    <t>572214</t>
  </si>
  <si>
    <t>SPOJOVACÍ POSTŘIK Z MODIFIK EMULZE DO 0,5KG/M2</t>
  </si>
  <si>
    <t>opěra č. 1:  
9,326*2,50=23,315 [A] 
opěra č. 2:  
9,441*2,50=23,603 [B] 
podél stávajícího odvodňovače:  
27,05*0,60=16,230 [C] 
podél mostních závěrů:  
(9,326+9,441)*1,00=18,767 [D] 
most:  
8,50*27,10=230,350 [E] 
Celkem: A+B+C+D+E=312,265 [F]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</si>
  <si>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</si>
  <si>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26</t>
  </si>
  <si>
    <t>574A44</t>
  </si>
  <si>
    <t>ASFALTOVÝ BETON PRO OBRUSNÉ VRSTVY ACO 11+, TL. 50MM</t>
  </si>
  <si>
    <t>8,50*27,10=230,350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</si>
  <si>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</si>
  <si>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27</t>
  </si>
  <si>
    <t>5774CG</t>
  </si>
  <si>
    <t>VRSTVY PRO OBNOVU A OPRAVY Z ASF BETONU ACL 16+</t>
  </si>
  <si>
    <t>opěra č. 1:  
9,326*2,50*0,10=2,332 [A] 
opěra č. 2:  
9,441*2,50*0,10=2,360 [B] 
podél stávajícího odvodňovače:  
27,05*0,60*0,10=1,623 [C] 
podél mostních závěrů:  
(9,326+9,441)*1,00*0,10=1,877 [D] 
Celkem: A+B+C+D=8,192 [E]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</si>
  <si>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 
asfaltového krytu (ta se vykáže položkami 574*** a 575***) a pro výspravu výtluků (ta se vykáže položkami 5779**, vztahuje se na plochu jednotlivě do 10m2).  
-nezahrnuje očištění podkladu po veřejném provozu</t>
  </si>
  <si>
    <t>28</t>
  </si>
  <si>
    <t>57791A</t>
  </si>
  <si>
    <t>VÝSPRAVA VÝTLUKŮ SMĚSÍ ACO (HMOTNOST)</t>
  </si>
  <si>
    <t>asfaltovým betonem ACO 11+, tl. vrstvy 50 mm, spojovací nátěr z asf. emulze v množství do 0,50 kg/m2  
včetně odvozu a likvidace vybouraného materiálu v režii zhotovitele</t>
  </si>
  <si>
    <t>100=100,000 [A]</t>
  </si>
  <si>
    <t>- odfrézování nebo jiné odstranění poškozených vozovkových vrstev  
- zaříznutí hran  
- vyčištění  
- nátěr spojovací  
- dodání a výplň předepsanou zhutněnou balenou asfaltovou směsí  
- asfaltová zálivka</t>
  </si>
  <si>
    <t>29</t>
  </si>
  <si>
    <t>58920</t>
  </si>
  <si>
    <t>VÝPLŇ SPAR MODIFIKOVANÝM ASFALTEM</t>
  </si>
  <si>
    <t>k pol. č. 919112</t>
  </si>
  <si>
    <t>94,134=94,134 [A]</t>
  </si>
  <si>
    <t>položka zahrnuje:  
- dodávku předepsaného materiálu  
- vyčištění a výplň spar tímto materiálem</t>
  </si>
  <si>
    <t>Úpravy povrchů, podlahy, výplně otvorů</t>
  </si>
  <si>
    <t>30</t>
  </si>
  <si>
    <t>62592</t>
  </si>
  <si>
    <t>ÚPRAVA POVRCHU BETONOVÝCH PLOCH A KONSTRUKCÍ - STRIÁŽ</t>
  </si>
  <si>
    <t>chodník:  
2*27,10*1,05=56,910 [A]</t>
  </si>
  <si>
    <t>položka zahrnuje:  
- provedení předepsané úpravy</t>
  </si>
  <si>
    <t>31</t>
  </si>
  <si>
    <t>626112</t>
  </si>
  <si>
    <t>REPROFILACE PODHLEDŮ, SVISLÝCH PLOCH SANAČNÍ MALTOU JEDNOVRST TL 20MM</t>
  </si>
  <si>
    <t>2*27,10*1,08=58,536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</si>
  <si>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</si>
  <si>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32</t>
  </si>
  <si>
    <t>62631</t>
  </si>
  <si>
    <t>SPOJOVACÍ MŮSTEK MEZI STARÝM A NOVÝM BETONEM</t>
  </si>
  <si>
    <t>položka zahrnuje:  
dodávku veškerého materiálu potřebného pro předepsanou úpravu v předepsané kvalitě  
nutné vyspravení podkladu, případně zatření spar zdiva  
položení vrstvy v předepsané tloušťce</t>
  </si>
  <si>
    <t>33</t>
  </si>
  <si>
    <t>62652</t>
  </si>
  <si>
    <t>OCHRANA VÝZTUŽE PŘI NEDOSTATEČNÉM KRYTÍ</t>
  </si>
  <si>
    <t>dobetonování čel nosníků 
11,60*1,20/2=6,960 [A]</t>
  </si>
  <si>
    <t>položka zahrnuje:  
dodávku veškerého materiálu potřebného pro předepsanou úpravu v předepsané kvalitě položení vrstvy v předepsané tloušťce  
potřebná lešení a podpěrné konstrukce</t>
  </si>
  <si>
    <t>Přidružená stavební výroba</t>
  </si>
  <si>
    <t>34</t>
  </si>
  <si>
    <t>711312</t>
  </si>
  <si>
    <t>IZOLACE PODZEMNÍCH OBJEKTŮ PROTI ZEMNÍ VLHKOSTI ASFALTOVÝMI PÁSY</t>
  </si>
  <si>
    <t>opěra č. 1:  
9,326*(0,22+1,85+0,50+0,50)=28,631 [A] 
opěra č. 2:  
9,441*(0,22+1,85+0,50+0,50)=28,984 [B] 
Celkem: A+B=57,615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</si>
  <si>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</si>
  <si>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35</t>
  </si>
  <si>
    <t>711422</t>
  </si>
  <si>
    <t>IZOLACE MOSTOVEK POD VOZOVKOU ASFALTOVÝMI PÁSY</t>
  </si>
  <si>
    <t>pod chodníkem:  
2*27,10*1,25=67,750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</si>
  <si>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</si>
  <si>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36</t>
  </si>
  <si>
    <t>78383</t>
  </si>
  <si>
    <t>NÁTĚRY BETON KONSTR TYP S4 (OS-C)</t>
  </si>
  <si>
    <t>impregnační a hydrofobní nátěr říms (2 vrstvy), ochranný nátěr říms proti chloridům v rozmrazovacích postřicích  
zaměřeno na stavbě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</si>
  <si>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</si>
  <si>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Ostatní konstrukce a práce</t>
  </si>
  <si>
    <t>37</t>
  </si>
  <si>
    <t>9112B1</t>
  </si>
  <si>
    <t>ZÁBRADLÍ MOSTNÍ SE SVISLOU VÝPLNÍ - DODÁVKA A MONTÁŽ</t>
  </si>
  <si>
    <t>27,10*2=54,200 [A]</t>
  </si>
  <si>
    <t>položka zahrnuje:  
dodání zábradlí včetně předepsané povrchové úpravy  
kotvení sloupků, t.j. kotevní desky, šrouby z nerez oceli, vrty a zálivku, pokud zadávací  
dokumentace nestanoví jinak  
případné nivelační hmoty pod kotevní desky</t>
  </si>
  <si>
    <t>38</t>
  </si>
  <si>
    <t>9112B3</t>
  </si>
  <si>
    <t>ZÁBRADLÍ MOSTNÍ SE SVISLOU VÝPLNÍ - DEMONTÁŽ S PŘESUNEM</t>
  </si>
  <si>
    <t>demontáž stávajícího mostního zábradlí s odvozem a uložením ve vzdálenosti 8 km.</t>
  </si>
  <si>
    <t>položka zahrnuje:  
- demontáž a odstranění zařízení  
- jeho odvoz na předepsané místo</t>
  </si>
  <si>
    <t>39</t>
  </si>
  <si>
    <t>917426</t>
  </si>
  <si>
    <t>CHODNÍKOVÉ OBRUBY Z KAMENNÝCH OBRUBNÍKŮ ŠÍŘ 250MM</t>
  </si>
  <si>
    <t>budou použity obrubníky vybourané a uložené na meziskládce viz pol. č. 11353</t>
  </si>
  <si>
    <t>Položka zahrnuje:  
pokládku kamenných obrubníků o rozměrech předepsaných zadávací dokumentací betonové lože i boční betonovou opěrku.</t>
  </si>
  <si>
    <t>40</t>
  </si>
  <si>
    <t>919112</t>
  </si>
  <si>
    <t>ŘEZÁNÍ ASFALTOVÉHO KRYTU VOZOVEK TL DO 100MM</t>
  </si>
  <si>
    <t>přechodové oblasti:  
9,326+9,441=18,767 [A] 
u mostních závěrů:  
9,326+9,441=18,767 [B] 
podél obrub a odvodňovačů:  
2*27,10+4*0,60=56,600 [C] 
Celkem: A+B+C=94,134 [D]</t>
  </si>
  <si>
    <t>položka zahrnuje řezání vozovkové vrstvy v předepsané tloušťce, včetně spotřeby vody</t>
  </si>
  <si>
    <t>41</t>
  </si>
  <si>
    <t>931231</t>
  </si>
  <si>
    <t>VÝPLŇ DILATAČNÍCH SPAR Z PRYŽOVÝCH PÁSŮ ŠÍŘKY DO 200MM HLADKÝCH</t>
  </si>
  <si>
    <t>4*1,85=7,400 [A]</t>
  </si>
  <si>
    <t>položka zahrnuje dodávku a osazení předepsaného materiálu, očištění ploch spáry před úpravou, očištění okolí spáry po úpravě</t>
  </si>
  <si>
    <t>42</t>
  </si>
  <si>
    <t>93140</t>
  </si>
  <si>
    <t>MOSTNÍ ZÁVĚRY PODPOVRCHOVÉ</t>
  </si>
  <si>
    <t>k pol. č. 96785</t>
  </si>
  <si>
    <t>18,767=18,767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</si>
  <si>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</si>
  <si>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43</t>
  </si>
  <si>
    <t>936532</t>
  </si>
  <si>
    <t>MOSTNÍ ODVODŇOVACÍ SOUPRAVA 300/500</t>
  </si>
  <si>
    <t>4=4,000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</si>
  <si>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</si>
  <si>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44</t>
  </si>
  <si>
    <t>936541</t>
  </si>
  <si>
    <t>MOSTNÍ ODVODŇOVACÍ TRUBKA (POVRCHŮ IZOLACE) Z NEREZ OCELI</t>
  </si>
  <si>
    <t>DN 100 mm  
k pol. č. 936532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</si>
  <si>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</si>
  <si>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45</t>
  </si>
  <si>
    <t>vlepení odvodňovacích trubiček DN 50 mm  
k pol. č. 261115</t>
  </si>
  <si>
    <t>7=7,000 [A]</t>
  </si>
  <si>
    <t>46</t>
  </si>
  <si>
    <t>938543</t>
  </si>
  <si>
    <t>OČIŠTĚNÍ BETON KONSTR OTRYSKÁNÍM TLAK VODOU DO 1000 BARŮ</t>
  </si>
  <si>
    <t>včetně odvozu a likvidace vzniklého odpadu v režii zhotovitele</t>
  </si>
  <si>
    <t>položka zahrnuje očištění předepsaným způsobem včetně odklizení vzniklého odpadu</t>
  </si>
  <si>
    <t>47</t>
  </si>
  <si>
    <t>938552</t>
  </si>
  <si>
    <t>OČIŠTĚNÍ BETON KONSTR OTRYSKÁNÍM NA SUCHO KŘEMIČ PÍSKEM</t>
  </si>
  <si>
    <t>48</t>
  </si>
  <si>
    <t>94490</t>
  </si>
  <si>
    <t>OCHRANNÁ KONSTRUKCE</t>
  </si>
  <si>
    <t>ochranná síť pod mostem - zabezpečení zachycení odpadnutého materiálu do koryta řeky, vč. geotextílie 350g/m2</t>
  </si>
  <si>
    <t>2*27,10*2,00=108,400 [A]</t>
  </si>
  <si>
    <t>Položka zahrnuje dovoz, montáž, údržbu, opotřebení (nájemné), demontáž, konzervaci, odvoz.</t>
  </si>
  <si>
    <t>49</t>
  </si>
  <si>
    <t>966118</t>
  </si>
  <si>
    <t>BOURÁNÍ KONSTRUKCÍ Z BETON DÍLCŮ S ODVOZEM DO 20KM</t>
  </si>
  <si>
    <t>kabelovody:  
2*27,10*0,405*0,20=4,390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</si>
  <si>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</si>
  <si>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50</t>
  </si>
  <si>
    <t>96611B</t>
  </si>
  <si>
    <t>BOURÁNÍ KONSTRUKCÍ Z BETONOVÝCH DÍLCŮ - DOPRAVA</t>
  </si>
  <si>
    <t>další 3 km dopravy na skládku  
k pol. č. 966118</t>
  </si>
  <si>
    <t>4,39*2,30*3=30,291 [A]</t>
  </si>
  <si>
    <t>51</t>
  </si>
  <si>
    <t>966158</t>
  </si>
  <si>
    <t>BOURÁNÍ KONSTRUKCÍ Z PROST BETONU S ODVOZEM DO 20KM</t>
  </si>
  <si>
    <t>bourání chodníků:  
(2*27,10*0,675*0,05)+(2*27,10*0,10*0,20)=2,913 [A] 
přechodová deska:  
(9,326*1,70*0,30)+(9,441*1,70*0,30)=9,571 [B] 
závěrná zídka:  
(9,326*0,28*1,16)+(9,441*0,28*1,16)=6,096 [C] 
Celkem: A+B+C=18,580 [D]</t>
  </si>
  <si>
    <t>52</t>
  </si>
  <si>
    <t>96615B</t>
  </si>
  <si>
    <t>BOURÁNÍ KONSTRUKCÍ Z PROSTÉHO BETONU - DOPRAVA</t>
  </si>
  <si>
    <t>další 3 km dopravy na skládku  
k pol. č. 966158</t>
  </si>
  <si>
    <t>18,58*2,30*3=128,202 [A]</t>
  </si>
  <si>
    <t>53</t>
  </si>
  <si>
    <t>96785</t>
  </si>
  <si>
    <t>VYBOURÁNÍ MOSTNÍCH DILATAČNÍCH ZÁVĚRŮ</t>
  </si>
  <si>
    <t>9,326+9,441=18,767 [A]</t>
  </si>
  <si>
    <t>- položka zahrnuje veškerou manipulaci s vybouranou sutí a hmotami včetně uložení na skládku.  
- položka zahrnuje veškeré další práce plynoucí z technologického předpisu a z platných předpisů</t>
  </si>
  <si>
    <t>54</t>
  </si>
  <si>
    <t>96787</t>
  </si>
  <si>
    <t>VYBOURÁNÍ MOSTNÍCH ODVODŇOVAČŮ</t>
  </si>
  <si>
    <t>2=2,000 [A]</t>
  </si>
  <si>
    <t>- položka zahrnuje veškerou manipulaci s vybouranou sutí a hmotami včetně uložení na skládku. 
- položka zahrnuje veškeré další práce plynoucí z technologického předpisu a z platných předpisů</t>
  </si>
  <si>
    <t>55</t>
  </si>
  <si>
    <t>969233</t>
  </si>
  <si>
    <t>VYBOURÁNÍ POTRUBÍ DN DO 150MM KANALIZAČ</t>
  </si>
  <si>
    <t>stávající trativod za opěrou  
včetně odvozu a likvidace v režii zhotovitele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</si>
</sst>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66</v>
      </c>
      <c s="19" t="s">
        <v>29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40" t="s">
        <v>94</v>
      </c>
      <c s="40" t="s">
        <v>95</v>
      </c>
      <c s="41">
        <f>SO201!I3</f>
      </c>
      <c s="41">
        <f>SO201!O2</f>
      </c>
      <c s="4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</f>
      </c>
      <c>
        <f>0+O10+O14+O18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55</v>
      </c>
    </row>
    <row r="12" spans="1:5" ht="12.75">
      <c r="A12" s="37" t="s">
        <v>56</v>
      </c>
      <c r="E12" s="38" t="s">
        <v>51</v>
      </c>
    </row>
    <row r="13" spans="1:5" ht="12.75">
      <c r="A13" t="s">
        <v>57</v>
      </c>
      <c r="E13" s="36" t="s">
        <v>58</v>
      </c>
    </row>
    <row r="14" spans="1:16" ht="12.75">
      <c r="A14" s="24" t="s">
        <v>49</v>
      </c>
      <c s="29" t="s">
        <v>27</v>
      </c>
      <c s="29" t="s">
        <v>59</v>
      </c>
      <c s="24" t="s">
        <v>51</v>
      </c>
      <c s="30" t="s">
        <v>60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25.5">
      <c r="A15" s="35" t="s">
        <v>54</v>
      </c>
      <c r="E15" s="36" t="s">
        <v>61</v>
      </c>
    </row>
    <row r="16" spans="1:5" ht="12.75">
      <c r="A16" s="37" t="s">
        <v>56</v>
      </c>
      <c r="E16" s="38" t="s">
        <v>51</v>
      </c>
    </row>
    <row r="17" spans="1:5" ht="12.75">
      <c r="A17" t="s">
        <v>57</v>
      </c>
      <c r="E17" s="36" t="s">
        <v>58</v>
      </c>
    </row>
    <row r="18" spans="1:16" ht="12.75">
      <c r="A18" s="24" t="s">
        <v>49</v>
      </c>
      <c s="29" t="s">
        <v>26</v>
      </c>
      <c s="29" t="s">
        <v>62</v>
      </c>
      <c s="24" t="s">
        <v>51</v>
      </c>
      <c s="30" t="s">
        <v>63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64</v>
      </c>
    </row>
    <row r="20" spans="1:5" ht="12.75">
      <c r="A20" s="37" t="s">
        <v>56</v>
      </c>
      <c r="E20" s="38" t="s">
        <v>51</v>
      </c>
    </row>
    <row r="21" spans="1:5" ht="63.75">
      <c r="A21" t="s">
        <v>57</v>
      </c>
      <c r="E21" s="36" t="s">
        <v>65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66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66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25.5">
      <c r="A10" s="24" t="s">
        <v>49</v>
      </c>
      <c s="29" t="s">
        <v>33</v>
      </c>
      <c s="29" t="s">
        <v>67</v>
      </c>
      <c s="24" t="s">
        <v>68</v>
      </c>
      <c s="30" t="s">
        <v>69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56</v>
      </c>
      <c r="E12" s="38" t="s">
        <v>51</v>
      </c>
    </row>
    <row r="13" spans="1:5" ht="12.75">
      <c r="A13" t="s">
        <v>57</v>
      </c>
      <c r="E13" s="36" t="s">
        <v>51</v>
      </c>
    </row>
    <row r="14" spans="1:16" ht="12.75">
      <c r="A14" s="24" t="s">
        <v>49</v>
      </c>
      <c s="29" t="s">
        <v>27</v>
      </c>
      <c s="29" t="s">
        <v>70</v>
      </c>
      <c s="24" t="s">
        <v>68</v>
      </c>
      <c s="30" t="s">
        <v>71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51</v>
      </c>
    </row>
    <row r="16" spans="1:5" ht="12.75">
      <c r="A16" s="37" t="s">
        <v>56</v>
      </c>
      <c r="E16" s="38" t="s">
        <v>51</v>
      </c>
    </row>
    <row r="17" spans="1:5" ht="12.75">
      <c r="A17" t="s">
        <v>57</v>
      </c>
      <c r="E17" s="36" t="s">
        <v>51</v>
      </c>
    </row>
    <row r="18" spans="1:16" ht="25.5">
      <c r="A18" s="24" t="s">
        <v>49</v>
      </c>
      <c s="29" t="s">
        <v>26</v>
      </c>
      <c s="29" t="s">
        <v>72</v>
      </c>
      <c s="24" t="s">
        <v>68</v>
      </c>
      <c s="30" t="s">
        <v>73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7" t="s">
        <v>56</v>
      </c>
      <c r="E20" s="38" t="s">
        <v>51</v>
      </c>
    </row>
    <row r="21" spans="1:5" ht="12.75">
      <c r="A21" t="s">
        <v>57</v>
      </c>
      <c r="E21" s="36" t="s">
        <v>51</v>
      </c>
    </row>
    <row r="22" spans="1:16" ht="25.5">
      <c r="A22" s="24" t="s">
        <v>49</v>
      </c>
      <c s="29" t="s">
        <v>37</v>
      </c>
      <c s="29" t="s">
        <v>74</v>
      </c>
      <c s="24" t="s">
        <v>68</v>
      </c>
      <c s="30" t="s">
        <v>75</v>
      </c>
      <c s="31" t="s">
        <v>53</v>
      </c>
      <c s="32">
        <v>1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51</v>
      </c>
    </row>
    <row r="24" spans="1:5" ht="12.75">
      <c r="A24" s="37" t="s">
        <v>56</v>
      </c>
      <c r="E24" s="38" t="s">
        <v>51</v>
      </c>
    </row>
    <row r="25" spans="1:5" ht="12.75">
      <c r="A25" t="s">
        <v>57</v>
      </c>
      <c r="E25" s="36" t="s">
        <v>51</v>
      </c>
    </row>
    <row r="26" spans="1:16" ht="25.5">
      <c r="A26" s="24" t="s">
        <v>49</v>
      </c>
      <c s="29" t="s">
        <v>39</v>
      </c>
      <c s="29" t="s">
        <v>76</v>
      </c>
      <c s="24" t="s">
        <v>68</v>
      </c>
      <c s="30" t="s">
        <v>77</v>
      </c>
      <c s="31" t="s">
        <v>53</v>
      </c>
      <c s="32">
        <v>1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51</v>
      </c>
    </row>
    <row r="28" spans="1:5" ht="12.75">
      <c r="A28" s="37" t="s">
        <v>56</v>
      </c>
      <c r="E28" s="38" t="s">
        <v>51</v>
      </c>
    </row>
    <row r="29" spans="1:5" ht="12.75">
      <c r="A29" t="s">
        <v>57</v>
      </c>
      <c r="E29" s="36" t="s">
        <v>51</v>
      </c>
    </row>
    <row r="30" spans="1:16" ht="25.5">
      <c r="A30" s="24" t="s">
        <v>49</v>
      </c>
      <c s="29" t="s">
        <v>41</v>
      </c>
      <c s="29" t="s">
        <v>78</v>
      </c>
      <c s="24" t="s">
        <v>68</v>
      </c>
      <c s="30" t="s">
        <v>79</v>
      </c>
      <c s="31" t="s">
        <v>53</v>
      </c>
      <c s="32">
        <v>1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80</v>
      </c>
    </row>
    <row r="32" spans="1:5" ht="12.75">
      <c r="A32" s="37" t="s">
        <v>56</v>
      </c>
      <c r="E32" s="38" t="s">
        <v>51</v>
      </c>
    </row>
    <row r="33" spans="1:5" ht="12.75">
      <c r="A33" t="s">
        <v>57</v>
      </c>
      <c r="E33" s="36" t="s">
        <v>51</v>
      </c>
    </row>
    <row r="34" spans="1:16" ht="12.75">
      <c r="A34" s="24" t="s">
        <v>49</v>
      </c>
      <c s="29" t="s">
        <v>81</v>
      </c>
      <c s="29" t="s">
        <v>82</v>
      </c>
      <c s="24" t="s">
        <v>68</v>
      </c>
      <c s="30" t="s">
        <v>83</v>
      </c>
      <c s="31" t="s">
        <v>53</v>
      </c>
      <c s="32">
        <v>1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51</v>
      </c>
    </row>
    <row r="36" spans="1:5" ht="12.75">
      <c r="A36" s="37" t="s">
        <v>56</v>
      </c>
      <c r="E36" s="38" t="s">
        <v>51</v>
      </c>
    </row>
    <row r="37" spans="1:5" ht="12.75">
      <c r="A37" t="s">
        <v>57</v>
      </c>
      <c r="E37" s="36" t="s">
        <v>51</v>
      </c>
    </row>
    <row r="38" spans="1:16" ht="25.5">
      <c r="A38" s="24" t="s">
        <v>49</v>
      </c>
      <c s="29" t="s">
        <v>84</v>
      </c>
      <c s="29" t="s">
        <v>85</v>
      </c>
      <c s="24" t="s">
        <v>68</v>
      </c>
      <c s="30" t="s">
        <v>86</v>
      </c>
      <c s="31" t="s">
        <v>53</v>
      </c>
      <c s="32">
        <v>1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12.75">
      <c r="A39" s="35" t="s">
        <v>54</v>
      </c>
      <c r="E39" s="36" t="s">
        <v>51</v>
      </c>
    </row>
    <row r="40" spans="1:5" ht="12.75">
      <c r="A40" s="37" t="s">
        <v>56</v>
      </c>
      <c r="E40" s="38" t="s">
        <v>51</v>
      </c>
    </row>
    <row r="41" spans="1:5" ht="12.75">
      <c r="A41" t="s">
        <v>57</v>
      </c>
      <c r="E41" s="36" t="s">
        <v>51</v>
      </c>
    </row>
    <row r="42" spans="1:16" ht="12.75">
      <c r="A42" s="24" t="s">
        <v>49</v>
      </c>
      <c s="29" t="s">
        <v>44</v>
      </c>
      <c s="29" t="s">
        <v>87</v>
      </c>
      <c s="24" t="s">
        <v>68</v>
      </c>
      <c s="30" t="s">
        <v>88</v>
      </c>
      <c s="31" t="s">
        <v>53</v>
      </c>
      <c s="32">
        <v>1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51</v>
      </c>
    </row>
    <row r="44" spans="1:5" ht="12.75">
      <c r="A44" s="37" t="s">
        <v>56</v>
      </c>
      <c r="E44" s="38" t="s">
        <v>51</v>
      </c>
    </row>
    <row r="45" spans="1:5" ht="12.75">
      <c r="A45" t="s">
        <v>57</v>
      </c>
      <c r="E45" s="36" t="s">
        <v>51</v>
      </c>
    </row>
    <row r="46" spans="1:16" ht="25.5">
      <c r="A46" s="24" t="s">
        <v>49</v>
      </c>
      <c s="29" t="s">
        <v>46</v>
      </c>
      <c s="29" t="s">
        <v>89</v>
      </c>
      <c s="24" t="s">
        <v>68</v>
      </c>
      <c s="30" t="s">
        <v>90</v>
      </c>
      <c s="31" t="s">
        <v>53</v>
      </c>
      <c s="32">
        <v>1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51</v>
      </c>
    </row>
    <row r="48" spans="1:5" ht="12.75">
      <c r="A48" s="37" t="s">
        <v>56</v>
      </c>
      <c r="E48" s="38" t="s">
        <v>51</v>
      </c>
    </row>
    <row r="49" spans="1:5" ht="12.75">
      <c r="A49" t="s">
        <v>57</v>
      </c>
      <c r="E49" s="36" t="s">
        <v>51</v>
      </c>
    </row>
    <row r="50" spans="1:16" ht="12.75">
      <c r="A50" s="24" t="s">
        <v>49</v>
      </c>
      <c s="29" t="s">
        <v>91</v>
      </c>
      <c s="29" t="s">
        <v>92</v>
      </c>
      <c s="24" t="s">
        <v>68</v>
      </c>
      <c s="30" t="s">
        <v>93</v>
      </c>
      <c s="31" t="s">
        <v>53</v>
      </c>
      <c s="32">
        <v>1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12.75">
      <c r="A51" s="35" t="s">
        <v>54</v>
      </c>
      <c r="E51" s="36" t="s">
        <v>51</v>
      </c>
    </row>
    <row r="52" spans="1:5" ht="12.75">
      <c r="A52" s="37" t="s">
        <v>56</v>
      </c>
      <c r="E52" s="38" t="s">
        <v>51</v>
      </c>
    </row>
    <row r="53" spans="1:5" ht="12.75">
      <c r="A53" t="s">
        <v>57</v>
      </c>
      <c r="E53" s="36" t="s">
        <v>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0+O8+O17+O58+O75+O84+O101+O130+O147+O160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94</v>
      </c>
      <c s="39">
        <f>0+I8+I17+I58+I75+I84+I101+I130+I147+I160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94</v>
      </c>
      <c s="6"/>
      <c s="18" t="s">
        <v>95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0+I9+I13</f>
      </c>
      <c>
        <f>0+O9+O13</f>
      </c>
    </row>
    <row r="9" spans="1:16" ht="12.75">
      <c r="A9" s="24" t="s">
        <v>49</v>
      </c>
      <c s="29" t="s">
        <v>33</v>
      </c>
      <c s="29" t="s">
        <v>96</v>
      </c>
      <c s="24" t="s">
        <v>33</v>
      </c>
      <c s="30" t="s">
        <v>97</v>
      </c>
      <c s="31" t="s">
        <v>98</v>
      </c>
      <c s="32">
        <v>149.897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99</v>
      </c>
    </row>
    <row r="11" spans="1:5" ht="127.5">
      <c r="A11" s="37" t="s">
        <v>56</v>
      </c>
      <c r="E11" s="38" t="s">
        <v>100</v>
      </c>
    </row>
    <row r="12" spans="1:5" ht="12.75">
      <c r="A12" t="s">
        <v>57</v>
      </c>
      <c r="E12" s="36" t="s">
        <v>51</v>
      </c>
    </row>
    <row r="13" spans="1:16" ht="12.75">
      <c r="A13" s="24" t="s">
        <v>49</v>
      </c>
      <c s="29" t="s">
        <v>27</v>
      </c>
      <c s="29" t="s">
        <v>96</v>
      </c>
      <c s="24" t="s">
        <v>27</v>
      </c>
      <c s="30" t="s">
        <v>97</v>
      </c>
      <c s="31" t="s">
        <v>98</v>
      </c>
      <c s="32">
        <v>52.831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101</v>
      </c>
    </row>
    <row r="15" spans="1:5" ht="89.25">
      <c r="A15" s="37" t="s">
        <v>56</v>
      </c>
      <c r="E15" s="38" t="s">
        <v>102</v>
      </c>
    </row>
    <row r="16" spans="1:5" ht="12.75">
      <c r="A16" t="s">
        <v>57</v>
      </c>
      <c r="E16" s="36" t="s">
        <v>51</v>
      </c>
    </row>
    <row r="17" spans="1:18" ht="12.75" customHeight="1">
      <c r="A17" s="6" t="s">
        <v>47</v>
      </c>
      <c s="6"/>
      <c s="43" t="s">
        <v>33</v>
      </c>
      <c s="6"/>
      <c s="27" t="s">
        <v>103</v>
      </c>
      <c s="6"/>
      <c s="6"/>
      <c s="6"/>
      <c s="44">
        <f>0+Q17</f>
      </c>
      <c r="O17">
        <f>0+R17</f>
      </c>
      <c r="Q17">
        <f>0+I18+I22+I26+I30+I34+I38+I42+I46+I50+I54</f>
      </c>
      <c>
        <f>0+O18+O22+O26+O30+O34+O38+O42+O46+O50+O54</f>
      </c>
    </row>
    <row r="18" spans="1:16" ht="25.5">
      <c r="A18" s="24" t="s">
        <v>49</v>
      </c>
      <c s="29" t="s">
        <v>26</v>
      </c>
      <c s="29" t="s">
        <v>104</v>
      </c>
      <c s="24" t="s">
        <v>51</v>
      </c>
      <c s="30" t="s">
        <v>105</v>
      </c>
      <c s="31" t="s">
        <v>106</v>
      </c>
      <c s="32">
        <v>11.73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89.25">
      <c r="A20" s="37" t="s">
        <v>56</v>
      </c>
      <c r="E20" s="38" t="s">
        <v>107</v>
      </c>
    </row>
    <row r="21" spans="1:5" ht="63.75">
      <c r="A21" t="s">
        <v>57</v>
      </c>
      <c r="E21" s="36" t="s">
        <v>108</v>
      </c>
    </row>
    <row r="22" spans="1:16" ht="25.5">
      <c r="A22" s="24" t="s">
        <v>49</v>
      </c>
      <c s="29" t="s">
        <v>37</v>
      </c>
      <c s="29" t="s">
        <v>109</v>
      </c>
      <c s="24" t="s">
        <v>51</v>
      </c>
      <c s="30" t="s">
        <v>110</v>
      </c>
      <c s="31" t="s">
        <v>111</v>
      </c>
      <c s="32">
        <v>66.861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25.5">
      <c r="A23" s="35" t="s">
        <v>54</v>
      </c>
      <c r="E23" s="36" t="s">
        <v>112</v>
      </c>
    </row>
    <row r="24" spans="1:5" ht="12.75">
      <c r="A24" s="37" t="s">
        <v>56</v>
      </c>
      <c r="E24" s="38" t="s">
        <v>113</v>
      </c>
    </row>
    <row r="25" spans="1:5" ht="25.5">
      <c r="A25" t="s">
        <v>57</v>
      </c>
      <c r="E25" s="36" t="s">
        <v>114</v>
      </c>
    </row>
    <row r="26" spans="1:16" ht="12.75">
      <c r="A26" s="24" t="s">
        <v>49</v>
      </c>
      <c s="29" t="s">
        <v>39</v>
      </c>
      <c s="29" t="s">
        <v>115</v>
      </c>
      <c s="24" t="s">
        <v>51</v>
      </c>
      <c s="30" t="s">
        <v>116</v>
      </c>
      <c s="31" t="s">
        <v>106</v>
      </c>
      <c s="32">
        <v>11.122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117</v>
      </c>
    </row>
    <row r="28" spans="1:5" ht="165.75">
      <c r="A28" s="37" t="s">
        <v>56</v>
      </c>
      <c r="E28" s="38" t="s">
        <v>118</v>
      </c>
    </row>
    <row r="29" spans="1:5" ht="25.5">
      <c r="A29" t="s">
        <v>57</v>
      </c>
      <c r="E29" s="36" t="s">
        <v>119</v>
      </c>
    </row>
    <row r="30" spans="1:16" ht="12.75">
      <c r="A30" s="24" t="s">
        <v>49</v>
      </c>
      <c s="29" t="s">
        <v>41</v>
      </c>
      <c s="29" t="s">
        <v>120</v>
      </c>
      <c s="24" t="s">
        <v>51</v>
      </c>
      <c s="30" t="s">
        <v>121</v>
      </c>
      <c s="31" t="s">
        <v>122</v>
      </c>
      <c s="32">
        <v>27.1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123</v>
      </c>
    </row>
    <row r="32" spans="1:5" ht="12.75">
      <c r="A32" s="37" t="s">
        <v>56</v>
      </c>
      <c r="E32" s="38" t="s">
        <v>124</v>
      </c>
    </row>
    <row r="33" spans="1:5" ht="25.5">
      <c r="A33" t="s">
        <v>57</v>
      </c>
      <c r="E33" s="36" t="s">
        <v>119</v>
      </c>
    </row>
    <row r="34" spans="1:16" ht="12.75">
      <c r="A34" s="24" t="s">
        <v>49</v>
      </c>
      <c s="29" t="s">
        <v>81</v>
      </c>
      <c s="29" t="s">
        <v>125</v>
      </c>
      <c s="24" t="s">
        <v>51</v>
      </c>
      <c s="30" t="s">
        <v>126</v>
      </c>
      <c s="31" t="s">
        <v>106</v>
      </c>
      <c s="32">
        <v>10.705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117</v>
      </c>
    </row>
    <row r="36" spans="1:5" ht="25.5">
      <c r="A36" s="37" t="s">
        <v>56</v>
      </c>
      <c r="E36" s="38" t="s">
        <v>127</v>
      </c>
    </row>
    <row r="37" spans="1:5" ht="25.5">
      <c r="A37" t="s">
        <v>57</v>
      </c>
      <c r="E37" s="36" t="s">
        <v>119</v>
      </c>
    </row>
    <row r="38" spans="1:16" ht="12.75">
      <c r="A38" s="24" t="s">
        <v>49</v>
      </c>
      <c s="29" t="s">
        <v>84</v>
      </c>
      <c s="29" t="s">
        <v>128</v>
      </c>
      <c s="24" t="s">
        <v>51</v>
      </c>
      <c s="30" t="s">
        <v>129</v>
      </c>
      <c s="31" t="s">
        <v>130</v>
      </c>
      <c s="32">
        <v>30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12.75">
      <c r="A39" s="35" t="s">
        <v>54</v>
      </c>
      <c r="E39" s="36" t="s">
        <v>131</v>
      </c>
    </row>
    <row r="40" spans="1:5" ht="25.5">
      <c r="A40" s="37" t="s">
        <v>56</v>
      </c>
      <c r="E40" s="38" t="s">
        <v>132</v>
      </c>
    </row>
    <row r="41" spans="1:5" ht="63.75">
      <c r="A41" t="s">
        <v>57</v>
      </c>
      <c r="E41" s="36" t="s">
        <v>133</v>
      </c>
    </row>
    <row r="42" spans="1:16" ht="12.75">
      <c r="A42" s="24" t="s">
        <v>49</v>
      </c>
      <c s="29" t="s">
        <v>44</v>
      </c>
      <c s="29" t="s">
        <v>134</v>
      </c>
      <c s="24" t="s">
        <v>51</v>
      </c>
      <c s="30" t="s">
        <v>135</v>
      </c>
      <c s="31" t="s">
        <v>106</v>
      </c>
      <c s="32">
        <v>60.805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51</v>
      </c>
    </row>
    <row r="44" spans="1:5" ht="89.25">
      <c r="A44" s="37" t="s">
        <v>56</v>
      </c>
      <c r="E44" s="38" t="s">
        <v>136</v>
      </c>
    </row>
    <row r="45" spans="1:5" ht="344.25">
      <c r="A45" t="s">
        <v>57</v>
      </c>
      <c r="E45" s="36" t="s">
        <v>137</v>
      </c>
    </row>
    <row r="46" spans="1:16" ht="12.75">
      <c r="A46" s="24" t="s">
        <v>49</v>
      </c>
      <c s="29" t="s">
        <v>46</v>
      </c>
      <c s="29" t="s">
        <v>138</v>
      </c>
      <c s="24" t="s">
        <v>51</v>
      </c>
      <c s="30" t="s">
        <v>139</v>
      </c>
      <c s="31" t="s">
        <v>140</v>
      </c>
      <c s="32">
        <v>364.83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25.5">
      <c r="A47" s="35" t="s">
        <v>54</v>
      </c>
      <c r="E47" s="36" t="s">
        <v>141</v>
      </c>
    </row>
    <row r="48" spans="1:5" ht="12.75">
      <c r="A48" s="37" t="s">
        <v>56</v>
      </c>
      <c r="E48" s="38" t="s">
        <v>142</v>
      </c>
    </row>
    <row r="49" spans="1:5" ht="25.5">
      <c r="A49" t="s">
        <v>57</v>
      </c>
      <c r="E49" s="36" t="s">
        <v>143</v>
      </c>
    </row>
    <row r="50" spans="1:16" ht="12.75">
      <c r="A50" s="24" t="s">
        <v>49</v>
      </c>
      <c s="29" t="s">
        <v>91</v>
      </c>
      <c s="29" t="s">
        <v>144</v>
      </c>
      <c s="24" t="s">
        <v>51</v>
      </c>
      <c s="30" t="s">
        <v>145</v>
      </c>
      <c s="31" t="s">
        <v>106</v>
      </c>
      <c s="32">
        <v>60.805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12.75">
      <c r="A51" s="35" t="s">
        <v>54</v>
      </c>
      <c r="E51" s="36" t="s">
        <v>146</v>
      </c>
    </row>
    <row r="52" spans="1:5" ht="25.5">
      <c r="A52" s="37" t="s">
        <v>56</v>
      </c>
      <c r="E52" s="38" t="s">
        <v>147</v>
      </c>
    </row>
    <row r="53" spans="1:5" ht="191.25">
      <c r="A53" t="s">
        <v>57</v>
      </c>
      <c r="E53" s="36" t="s">
        <v>148</v>
      </c>
    </row>
    <row r="54" spans="1:16" ht="12.75">
      <c r="A54" s="24" t="s">
        <v>49</v>
      </c>
      <c s="29" t="s">
        <v>149</v>
      </c>
      <c s="29" t="s">
        <v>150</v>
      </c>
      <c s="24" t="s">
        <v>51</v>
      </c>
      <c s="30" t="s">
        <v>151</v>
      </c>
      <c s="31" t="s">
        <v>106</v>
      </c>
      <c s="32">
        <v>22.333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152</v>
      </c>
    </row>
    <row r="56" spans="1:5" ht="89.25">
      <c r="A56" s="37" t="s">
        <v>56</v>
      </c>
      <c r="E56" s="38" t="s">
        <v>153</v>
      </c>
    </row>
    <row r="57" spans="1:5" ht="242.25">
      <c r="A57" t="s">
        <v>57</v>
      </c>
      <c r="E57" s="36" t="s">
        <v>154</v>
      </c>
    </row>
    <row r="58" spans="1:18" ht="12.75" customHeight="1">
      <c r="A58" s="6" t="s">
        <v>47</v>
      </c>
      <c s="6"/>
      <c s="43" t="s">
        <v>27</v>
      </c>
      <c s="6"/>
      <c s="27" t="s">
        <v>155</v>
      </c>
      <c s="6"/>
      <c s="6"/>
      <c s="6"/>
      <c s="44">
        <f>0+Q58</f>
      </c>
      <c r="O58">
        <f>0+R58</f>
      </c>
      <c r="Q58">
        <f>0+I59+I63+I67+I71</f>
      </c>
      <c>
        <f>0+O59+O63+O67+O71</f>
      </c>
    </row>
    <row r="59" spans="1:16" ht="12.75">
      <c r="A59" s="24" t="s">
        <v>49</v>
      </c>
      <c s="29" t="s">
        <v>156</v>
      </c>
      <c s="29" t="s">
        <v>157</v>
      </c>
      <c s="24" t="s">
        <v>51</v>
      </c>
      <c s="30" t="s">
        <v>158</v>
      </c>
      <c s="31" t="s">
        <v>122</v>
      </c>
      <c s="32">
        <v>23.407</v>
      </c>
      <c s="33">
        <v>0</v>
      </c>
      <c s="34">
        <f>ROUND(ROUND(H59,2)*ROUND(G59,3),2)</f>
      </c>
      <c r="O59">
        <f>(I59*21)/100</f>
      </c>
      <c t="s">
        <v>27</v>
      </c>
    </row>
    <row r="60" spans="1:5" ht="38.25">
      <c r="A60" s="35" t="s">
        <v>54</v>
      </c>
      <c r="E60" s="36" t="s">
        <v>159</v>
      </c>
    </row>
    <row r="61" spans="1:5" ht="89.25">
      <c r="A61" s="37" t="s">
        <v>56</v>
      </c>
      <c r="E61" s="38" t="s">
        <v>160</v>
      </c>
    </row>
    <row r="62" spans="1:5" ht="153">
      <c r="A62" t="s">
        <v>57</v>
      </c>
      <c r="E62" s="36" t="s">
        <v>161</v>
      </c>
    </row>
    <row r="63" spans="1:16" ht="12.75">
      <c r="A63" s="24" t="s">
        <v>49</v>
      </c>
      <c s="29" t="s">
        <v>162</v>
      </c>
      <c s="29" t="s">
        <v>163</v>
      </c>
      <c s="24" t="s">
        <v>51</v>
      </c>
      <c s="30" t="s">
        <v>164</v>
      </c>
      <c s="31" t="s">
        <v>122</v>
      </c>
      <c s="32">
        <v>2.1</v>
      </c>
      <c s="33">
        <v>0</v>
      </c>
      <c s="34">
        <f>ROUND(ROUND(H63,2)*ROUND(G63,3),2)</f>
      </c>
      <c r="O63">
        <f>(I63*21)/100</f>
      </c>
      <c t="s">
        <v>27</v>
      </c>
    </row>
    <row r="64" spans="1:5" ht="12.75">
      <c r="A64" s="35" t="s">
        <v>54</v>
      </c>
      <c r="E64" s="36" t="s">
        <v>165</v>
      </c>
    </row>
    <row r="65" spans="1:5" ht="12.75">
      <c r="A65" s="37" t="s">
        <v>56</v>
      </c>
      <c r="E65" s="38" t="s">
        <v>166</v>
      </c>
    </row>
    <row r="66" spans="1:5" ht="63.75">
      <c r="A66" t="s">
        <v>57</v>
      </c>
      <c r="E66" s="36" t="s">
        <v>167</v>
      </c>
    </row>
    <row r="67" spans="1:16" ht="25.5">
      <c r="A67" s="24" t="s">
        <v>49</v>
      </c>
      <c s="29" t="s">
        <v>168</v>
      </c>
      <c s="29" t="s">
        <v>169</v>
      </c>
      <c s="24" t="s">
        <v>51</v>
      </c>
      <c s="30" t="s">
        <v>170</v>
      </c>
      <c s="31" t="s">
        <v>122</v>
      </c>
      <c s="32">
        <v>1.6</v>
      </c>
      <c s="33">
        <v>0</v>
      </c>
      <c s="34">
        <f>ROUND(ROUND(H67,2)*ROUND(G67,3),2)</f>
      </c>
      <c r="O67">
        <f>(I67*21)/100</f>
      </c>
      <c t="s">
        <v>27</v>
      </c>
    </row>
    <row r="68" spans="1:5" ht="12.75">
      <c r="A68" s="35" t="s">
        <v>54</v>
      </c>
      <c r="E68" s="36" t="s">
        <v>171</v>
      </c>
    </row>
    <row r="69" spans="1:5" ht="12.75">
      <c r="A69" s="37" t="s">
        <v>56</v>
      </c>
      <c r="E69" s="38" t="s">
        <v>172</v>
      </c>
    </row>
    <row r="70" spans="1:5" ht="63.75">
      <c r="A70" t="s">
        <v>57</v>
      </c>
      <c r="E70" s="36" t="s">
        <v>167</v>
      </c>
    </row>
    <row r="71" spans="1:16" ht="25.5">
      <c r="A71" s="24" t="s">
        <v>49</v>
      </c>
      <c s="29" t="s">
        <v>173</v>
      </c>
      <c s="29" t="s">
        <v>174</v>
      </c>
      <c s="24" t="s">
        <v>51</v>
      </c>
      <c s="30" t="s">
        <v>175</v>
      </c>
      <c s="31" t="s">
        <v>176</v>
      </c>
      <c s="32">
        <v>285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12.75">
      <c r="A72" s="35" t="s">
        <v>54</v>
      </c>
      <c r="E72" s="36" t="s">
        <v>51</v>
      </c>
    </row>
    <row r="73" spans="1:5" ht="25.5">
      <c r="A73" s="37" t="s">
        <v>56</v>
      </c>
      <c r="E73" s="38" t="s">
        <v>177</v>
      </c>
    </row>
    <row r="74" spans="1:5" ht="51">
      <c r="A74" t="s">
        <v>57</v>
      </c>
      <c r="E74" s="36" t="s">
        <v>178</v>
      </c>
    </row>
    <row r="75" spans="1:18" ht="12.75" customHeight="1">
      <c r="A75" s="6" t="s">
        <v>47</v>
      </c>
      <c s="6"/>
      <c s="43" t="s">
        <v>26</v>
      </c>
      <c s="6"/>
      <c s="27" t="s">
        <v>179</v>
      </c>
      <c s="6"/>
      <c s="6"/>
      <c s="6"/>
      <c s="44">
        <f>0+Q75</f>
      </c>
      <c r="O75">
        <f>0+R75</f>
      </c>
      <c r="Q75">
        <f>0+I76+I80</f>
      </c>
      <c>
        <f>0+O76+O80</f>
      </c>
    </row>
    <row r="76" spans="1:16" ht="12.75">
      <c r="A76" s="24" t="s">
        <v>49</v>
      </c>
      <c s="29" t="s">
        <v>180</v>
      </c>
      <c s="29" t="s">
        <v>181</v>
      </c>
      <c s="24" t="s">
        <v>51</v>
      </c>
      <c s="30" t="s">
        <v>182</v>
      </c>
      <c s="31" t="s">
        <v>106</v>
      </c>
      <c s="32">
        <v>13.362</v>
      </c>
      <c s="33">
        <v>0</v>
      </c>
      <c s="34">
        <f>ROUND(ROUND(H76,2)*ROUND(G76,3),2)</f>
      </c>
      <c r="O76">
        <f>(I76*21)/100</f>
      </c>
      <c t="s">
        <v>27</v>
      </c>
    </row>
    <row r="77" spans="1:5" ht="12.75">
      <c r="A77" s="35" t="s">
        <v>54</v>
      </c>
      <c r="E77" s="36" t="s">
        <v>183</v>
      </c>
    </row>
    <row r="78" spans="1:5" ht="89.25">
      <c r="A78" s="37" t="s">
        <v>56</v>
      </c>
      <c r="E78" s="38" t="s">
        <v>184</v>
      </c>
    </row>
    <row r="79" spans="1:5" ht="382.5">
      <c r="A79" t="s">
        <v>57</v>
      </c>
      <c r="E79" s="36" t="s">
        <v>185</v>
      </c>
    </row>
    <row r="80" spans="1:16" ht="12.75">
      <c r="A80" s="24" t="s">
        <v>49</v>
      </c>
      <c s="29" t="s">
        <v>186</v>
      </c>
      <c s="29" t="s">
        <v>187</v>
      </c>
      <c s="24" t="s">
        <v>51</v>
      </c>
      <c s="30" t="s">
        <v>188</v>
      </c>
      <c s="31" t="s">
        <v>98</v>
      </c>
      <c s="32">
        <v>2.672</v>
      </c>
      <c s="33">
        <v>0</v>
      </c>
      <c s="34">
        <f>ROUND(ROUND(H80,2)*ROUND(G80,3),2)</f>
      </c>
      <c r="O80">
        <f>(I80*21)/100</f>
      </c>
      <c t="s">
        <v>27</v>
      </c>
    </row>
    <row r="81" spans="1:5" ht="12.75">
      <c r="A81" s="35" t="s">
        <v>54</v>
      </c>
      <c r="E81" s="36" t="s">
        <v>189</v>
      </c>
    </row>
    <row r="82" spans="1:5" ht="25.5">
      <c r="A82" s="37" t="s">
        <v>56</v>
      </c>
      <c r="E82" s="38" t="s">
        <v>190</v>
      </c>
    </row>
    <row r="83" spans="1:5" ht="267.75">
      <c r="A83" t="s">
        <v>57</v>
      </c>
      <c r="E83" s="36" t="s">
        <v>191</v>
      </c>
    </row>
    <row r="84" spans="1:18" ht="12.75" customHeight="1">
      <c r="A84" s="6" t="s">
        <v>47</v>
      </c>
      <c s="6"/>
      <c s="43" t="s">
        <v>37</v>
      </c>
      <c s="6"/>
      <c s="27" t="s">
        <v>192</v>
      </c>
      <c s="6"/>
      <c s="6"/>
      <c s="6"/>
      <c s="44">
        <f>0+Q84</f>
      </c>
      <c r="O84">
        <f>0+R84</f>
      </c>
      <c r="Q84">
        <f>0+I85+I89+I93+I97</f>
      </c>
      <c>
        <f>0+O85+O89+O93+O97</f>
      </c>
    </row>
    <row r="85" spans="1:16" ht="12.75">
      <c r="A85" s="24" t="s">
        <v>49</v>
      </c>
      <c s="29" t="s">
        <v>193</v>
      </c>
      <c s="29" t="s">
        <v>194</v>
      </c>
      <c s="24" t="s">
        <v>51</v>
      </c>
      <c s="30" t="s">
        <v>195</v>
      </c>
      <c s="31" t="s">
        <v>106</v>
      </c>
      <c s="32">
        <v>9.571</v>
      </c>
      <c s="33">
        <v>0</v>
      </c>
      <c s="34">
        <f>ROUND(ROUND(H85,2)*ROUND(G85,3),2)</f>
      </c>
      <c r="O85">
        <f>(I85*21)/100</f>
      </c>
      <c t="s">
        <v>27</v>
      </c>
    </row>
    <row r="86" spans="1:5" ht="25.5">
      <c r="A86" s="35" t="s">
        <v>54</v>
      </c>
      <c r="E86" s="36" t="s">
        <v>196</v>
      </c>
    </row>
    <row r="87" spans="1:5" ht="89.25">
      <c r="A87" s="37" t="s">
        <v>56</v>
      </c>
      <c r="E87" s="38" t="s">
        <v>197</v>
      </c>
    </row>
    <row r="88" spans="1:5" ht="382.5">
      <c r="A88" t="s">
        <v>57</v>
      </c>
      <c r="E88" s="36" t="s">
        <v>185</v>
      </c>
    </row>
    <row r="89" spans="1:16" ht="12.75">
      <c r="A89" s="24" t="s">
        <v>49</v>
      </c>
      <c s="29" t="s">
        <v>198</v>
      </c>
      <c s="29" t="s">
        <v>199</v>
      </c>
      <c s="24" t="s">
        <v>68</v>
      </c>
      <c s="30" t="s">
        <v>200</v>
      </c>
      <c s="31" t="s">
        <v>176</v>
      </c>
      <c s="32">
        <v>16</v>
      </c>
      <c s="33">
        <v>0</v>
      </c>
      <c s="34">
        <f>ROUND(ROUND(H89,2)*ROUND(G89,3),2)</f>
      </c>
      <c r="O89">
        <f>(I89*21)/100</f>
      </c>
      <c t="s">
        <v>27</v>
      </c>
    </row>
    <row r="90" spans="1:5" ht="51">
      <c r="A90" s="35" t="s">
        <v>54</v>
      </c>
      <c r="E90" s="36" t="s">
        <v>201</v>
      </c>
    </row>
    <row r="91" spans="1:5" ht="12.75">
      <c r="A91" s="37" t="s">
        <v>56</v>
      </c>
      <c r="E91" s="38" t="s">
        <v>202</v>
      </c>
    </row>
    <row r="92" spans="1:5" ht="12.75">
      <c r="A92" t="s">
        <v>57</v>
      </c>
      <c r="E92" s="36" t="s">
        <v>51</v>
      </c>
    </row>
    <row r="93" spans="1:16" ht="12.75">
      <c r="A93" s="24" t="s">
        <v>49</v>
      </c>
      <c s="29" t="s">
        <v>203</v>
      </c>
      <c s="29" t="s">
        <v>204</v>
      </c>
      <c s="24" t="s">
        <v>51</v>
      </c>
      <c s="30" t="s">
        <v>205</v>
      </c>
      <c s="31" t="s">
        <v>106</v>
      </c>
      <c s="32">
        <v>13.513</v>
      </c>
      <c s="33">
        <v>0</v>
      </c>
      <c s="34">
        <f>ROUND(ROUND(H93,2)*ROUND(G93,3),2)</f>
      </c>
      <c r="O93">
        <f>(I93*21)/100</f>
      </c>
      <c t="s">
        <v>27</v>
      </c>
    </row>
    <row r="94" spans="1:5" ht="12.75">
      <c r="A94" s="35" t="s">
        <v>54</v>
      </c>
      <c r="E94" s="36" t="s">
        <v>206</v>
      </c>
    </row>
    <row r="95" spans="1:5" ht="89.25">
      <c r="A95" s="37" t="s">
        <v>56</v>
      </c>
      <c r="E95" s="38" t="s">
        <v>207</v>
      </c>
    </row>
    <row r="96" spans="1:5" ht="395.25">
      <c r="A96" t="s">
        <v>57</v>
      </c>
      <c r="E96" s="36" t="s">
        <v>208</v>
      </c>
    </row>
    <row r="97" spans="1:16" ht="12.75">
      <c r="A97" s="24" t="s">
        <v>49</v>
      </c>
      <c s="29" t="s">
        <v>209</v>
      </c>
      <c s="29" t="s">
        <v>210</v>
      </c>
      <c s="24" t="s">
        <v>51</v>
      </c>
      <c s="30" t="s">
        <v>211</v>
      </c>
      <c s="31" t="s">
        <v>106</v>
      </c>
      <c s="32">
        <v>5.84</v>
      </c>
      <c s="33">
        <v>0</v>
      </c>
      <c s="34">
        <f>ROUND(ROUND(H97,2)*ROUND(G97,3),2)</f>
      </c>
      <c r="O97">
        <f>(I97*21)/100</f>
      </c>
      <c t="s">
        <v>27</v>
      </c>
    </row>
    <row r="98" spans="1:5" ht="12.75">
      <c r="A98" s="35" t="s">
        <v>54</v>
      </c>
      <c r="E98" s="36" t="s">
        <v>212</v>
      </c>
    </row>
    <row r="99" spans="1:5" ht="25.5">
      <c r="A99" s="37" t="s">
        <v>56</v>
      </c>
      <c r="E99" s="38" t="s">
        <v>213</v>
      </c>
    </row>
    <row r="100" spans="1:5" ht="395.25">
      <c r="A100" t="s">
        <v>57</v>
      </c>
      <c r="E100" s="36" t="s">
        <v>208</v>
      </c>
    </row>
    <row r="101" spans="1:18" ht="12.75" customHeight="1">
      <c r="A101" s="6" t="s">
        <v>47</v>
      </c>
      <c s="6"/>
      <c s="43" t="s">
        <v>39</v>
      </c>
      <c s="6"/>
      <c s="27" t="s">
        <v>214</v>
      </c>
      <c s="6"/>
      <c s="6"/>
      <c s="6"/>
      <c s="44">
        <f>0+Q101</f>
      </c>
      <c r="O101">
        <f>0+R101</f>
      </c>
      <c r="Q101">
        <f>0+I102+I106+I110+I114+I118+I122+I126</f>
      </c>
      <c>
        <f>0+O102+O106+O110+O114+O118+O122+O126</f>
      </c>
    </row>
    <row r="102" spans="1:16" ht="12.75">
      <c r="A102" s="24" t="s">
        <v>49</v>
      </c>
      <c s="29" t="s">
        <v>215</v>
      </c>
      <c s="29" t="s">
        <v>216</v>
      </c>
      <c s="24" t="s">
        <v>51</v>
      </c>
      <c s="30" t="s">
        <v>217</v>
      </c>
      <c s="31" t="s">
        <v>130</v>
      </c>
      <c s="32">
        <v>46.918</v>
      </c>
      <c s="33">
        <v>0</v>
      </c>
      <c s="34">
        <f>ROUND(ROUND(H102,2)*ROUND(G102,3),2)</f>
      </c>
      <c r="O102">
        <f>(I102*21)/100</f>
      </c>
      <c t="s">
        <v>27</v>
      </c>
    </row>
    <row r="103" spans="1:5" ht="12.75">
      <c r="A103" s="35" t="s">
        <v>54</v>
      </c>
      <c r="E103" s="36" t="s">
        <v>51</v>
      </c>
    </row>
    <row r="104" spans="1:5" ht="89.25">
      <c r="A104" s="37" t="s">
        <v>56</v>
      </c>
      <c r="E104" s="38" t="s">
        <v>218</v>
      </c>
    </row>
    <row r="105" spans="1:5" ht="51">
      <c r="A105" t="s">
        <v>57</v>
      </c>
      <c r="E105" s="36" t="s">
        <v>219</v>
      </c>
    </row>
    <row r="106" spans="1:16" ht="12.75">
      <c r="A106" s="24" t="s">
        <v>49</v>
      </c>
      <c s="29" t="s">
        <v>220</v>
      </c>
      <c s="29" t="s">
        <v>221</v>
      </c>
      <c s="24" t="s">
        <v>51</v>
      </c>
      <c s="30" t="s">
        <v>222</v>
      </c>
      <c s="31" t="s">
        <v>130</v>
      </c>
      <c s="32">
        <v>30</v>
      </c>
      <c s="33">
        <v>0</v>
      </c>
      <c s="34">
        <f>ROUND(ROUND(H106,2)*ROUND(G106,3),2)</f>
      </c>
      <c r="O106">
        <f>(I106*21)/100</f>
      </c>
      <c t="s">
        <v>27</v>
      </c>
    </row>
    <row r="107" spans="1:5" ht="12.75">
      <c r="A107" s="35" t="s">
        <v>54</v>
      </c>
      <c r="E107" s="36" t="s">
        <v>223</v>
      </c>
    </row>
    <row r="108" spans="1:5" ht="12.75">
      <c r="A108" s="37" t="s">
        <v>56</v>
      </c>
      <c r="E108" s="38" t="s">
        <v>224</v>
      </c>
    </row>
    <row r="109" spans="1:5" ht="102">
      <c r="A109" t="s">
        <v>57</v>
      </c>
      <c r="E109" s="36" t="s">
        <v>225</v>
      </c>
    </row>
    <row r="110" spans="1:16" ht="12.75">
      <c r="A110" s="24" t="s">
        <v>49</v>
      </c>
      <c s="29" t="s">
        <v>226</v>
      </c>
      <c s="29" t="s">
        <v>227</v>
      </c>
      <c s="24" t="s">
        <v>51</v>
      </c>
      <c s="30" t="s">
        <v>228</v>
      </c>
      <c s="31" t="s">
        <v>130</v>
      </c>
      <c s="32">
        <v>312.265</v>
      </c>
      <c s="33">
        <v>0</v>
      </c>
      <c s="34">
        <f>ROUND(ROUND(H110,2)*ROUND(G110,3),2)</f>
      </c>
      <c r="O110">
        <f>(I110*21)/100</f>
      </c>
      <c t="s">
        <v>27</v>
      </c>
    </row>
    <row r="111" spans="1:5" ht="12.75">
      <c r="A111" s="35" t="s">
        <v>54</v>
      </c>
      <c r="E111" s="36" t="s">
        <v>51</v>
      </c>
    </row>
    <row r="112" spans="1:5" ht="204">
      <c r="A112" s="37" t="s">
        <v>56</v>
      </c>
      <c r="E112" s="38" t="s">
        <v>229</v>
      </c>
    </row>
    <row r="113" spans="1:5" ht="51">
      <c r="A113" t="s">
        <v>57</v>
      </c>
      <c r="E113" s="36" t="s">
        <v>230</v>
      </c>
    </row>
    <row r="114" spans="1:16" ht="12.75">
      <c r="A114" s="24" t="s">
        <v>49</v>
      </c>
      <c s="29" t="s">
        <v>231</v>
      </c>
      <c s="29" t="s">
        <v>232</v>
      </c>
      <c s="24" t="s">
        <v>51</v>
      </c>
      <c s="30" t="s">
        <v>233</v>
      </c>
      <c s="31" t="s">
        <v>130</v>
      </c>
      <c s="32">
        <v>230.35</v>
      </c>
      <c s="33">
        <v>0</v>
      </c>
      <c s="34">
        <f>ROUND(ROUND(H114,2)*ROUND(G114,3),2)</f>
      </c>
      <c r="O114">
        <f>(I114*21)/100</f>
      </c>
      <c t="s">
        <v>27</v>
      </c>
    </row>
    <row r="115" spans="1:5" ht="12.75">
      <c r="A115" s="35" t="s">
        <v>54</v>
      </c>
      <c r="E115" s="36" t="s">
        <v>51</v>
      </c>
    </row>
    <row r="116" spans="1:5" ht="12.75">
      <c r="A116" s="37" t="s">
        <v>56</v>
      </c>
      <c r="E116" s="38" t="s">
        <v>234</v>
      </c>
    </row>
    <row r="117" spans="1:5" ht="140.25">
      <c r="A117" t="s">
        <v>57</v>
      </c>
      <c r="E117" s="36" t="s">
        <v>235</v>
      </c>
    </row>
    <row r="118" spans="1:16" ht="12.75">
      <c r="A118" s="24" t="s">
        <v>49</v>
      </c>
      <c s="29" t="s">
        <v>236</v>
      </c>
      <c s="29" t="s">
        <v>237</v>
      </c>
      <c s="24" t="s">
        <v>51</v>
      </c>
      <c s="30" t="s">
        <v>238</v>
      </c>
      <c s="31" t="s">
        <v>106</v>
      </c>
      <c s="32">
        <v>8.192</v>
      </c>
      <c s="33">
        <v>0</v>
      </c>
      <c s="34">
        <f>ROUND(ROUND(H118,2)*ROUND(G118,3),2)</f>
      </c>
      <c r="O118">
        <f>(I118*21)/100</f>
      </c>
      <c t="s">
        <v>27</v>
      </c>
    </row>
    <row r="119" spans="1:5" ht="12.75">
      <c r="A119" s="35" t="s">
        <v>54</v>
      </c>
      <c r="E119" s="36" t="s">
        <v>51</v>
      </c>
    </row>
    <row r="120" spans="1:5" ht="165.75">
      <c r="A120" s="37" t="s">
        <v>56</v>
      </c>
      <c r="E120" s="38" t="s">
        <v>239</v>
      </c>
    </row>
    <row r="121" spans="1:5" ht="204">
      <c r="A121" t="s">
        <v>57</v>
      </c>
      <c r="E121" s="36" t="s">
        <v>240</v>
      </c>
    </row>
    <row r="122" spans="1:16" ht="12.75">
      <c r="A122" s="24" t="s">
        <v>49</v>
      </c>
      <c s="29" t="s">
        <v>241</v>
      </c>
      <c s="29" t="s">
        <v>242</v>
      </c>
      <c s="24" t="s">
        <v>51</v>
      </c>
      <c s="30" t="s">
        <v>243</v>
      </c>
      <c s="31" t="s">
        <v>98</v>
      </c>
      <c s="32">
        <v>100</v>
      </c>
      <c s="33">
        <v>0</v>
      </c>
      <c s="34">
        <f>ROUND(ROUND(H122,2)*ROUND(G122,3),2)</f>
      </c>
      <c r="O122">
        <f>(I122*21)/100</f>
      </c>
      <c t="s">
        <v>27</v>
      </c>
    </row>
    <row r="123" spans="1:5" ht="38.25">
      <c r="A123" s="35" t="s">
        <v>54</v>
      </c>
      <c r="E123" s="36" t="s">
        <v>244</v>
      </c>
    </row>
    <row r="124" spans="1:5" ht="12.75">
      <c r="A124" s="37" t="s">
        <v>56</v>
      </c>
      <c r="E124" s="38" t="s">
        <v>245</v>
      </c>
    </row>
    <row r="125" spans="1:5" ht="76.5">
      <c r="A125" t="s">
        <v>57</v>
      </c>
      <c r="E125" s="36" t="s">
        <v>246</v>
      </c>
    </row>
    <row r="126" spans="1:16" ht="12.75">
      <c r="A126" s="24" t="s">
        <v>49</v>
      </c>
      <c s="29" t="s">
        <v>247</v>
      </c>
      <c s="29" t="s">
        <v>248</v>
      </c>
      <c s="24" t="s">
        <v>51</v>
      </c>
      <c s="30" t="s">
        <v>249</v>
      </c>
      <c s="31" t="s">
        <v>122</v>
      </c>
      <c s="32">
        <v>94.134</v>
      </c>
      <c s="33">
        <v>0</v>
      </c>
      <c s="34">
        <f>ROUND(ROUND(H126,2)*ROUND(G126,3),2)</f>
      </c>
      <c r="O126">
        <f>(I126*21)/100</f>
      </c>
      <c t="s">
        <v>27</v>
      </c>
    </row>
    <row r="127" spans="1:5" ht="12.75">
      <c r="A127" s="35" t="s">
        <v>54</v>
      </c>
      <c r="E127" s="36" t="s">
        <v>250</v>
      </c>
    </row>
    <row r="128" spans="1:5" ht="12.75">
      <c r="A128" s="37" t="s">
        <v>56</v>
      </c>
      <c r="E128" s="38" t="s">
        <v>251</v>
      </c>
    </row>
    <row r="129" spans="1:5" ht="38.25">
      <c r="A129" t="s">
        <v>57</v>
      </c>
      <c r="E129" s="36" t="s">
        <v>252</v>
      </c>
    </row>
    <row r="130" spans="1:18" ht="12.75" customHeight="1">
      <c r="A130" s="6" t="s">
        <v>47</v>
      </c>
      <c s="6"/>
      <c s="43" t="s">
        <v>41</v>
      </c>
      <c s="6"/>
      <c s="27" t="s">
        <v>253</v>
      </c>
      <c s="6"/>
      <c s="6"/>
      <c s="6"/>
      <c s="44">
        <f>0+Q130</f>
      </c>
      <c r="O130">
        <f>0+R130</f>
      </c>
      <c r="Q130">
        <f>0+I131+I135+I139+I143</f>
      </c>
      <c>
        <f>0+O131+O135+O139+O143</f>
      </c>
    </row>
    <row r="131" spans="1:16" ht="12.75">
      <c r="A131" s="24" t="s">
        <v>49</v>
      </c>
      <c s="29" t="s">
        <v>254</v>
      </c>
      <c s="29" t="s">
        <v>255</v>
      </c>
      <c s="24" t="s">
        <v>51</v>
      </c>
      <c s="30" t="s">
        <v>256</v>
      </c>
      <c s="31" t="s">
        <v>130</v>
      </c>
      <c s="32">
        <v>56.91</v>
      </c>
      <c s="33">
        <v>0</v>
      </c>
      <c s="34">
        <f>ROUND(ROUND(H131,2)*ROUND(G131,3),2)</f>
      </c>
      <c r="O131">
        <f>(I131*21)/100</f>
      </c>
      <c t="s">
        <v>27</v>
      </c>
    </row>
    <row r="132" spans="1:5" ht="12.75">
      <c r="A132" s="35" t="s">
        <v>54</v>
      </c>
      <c r="E132" s="36" t="s">
        <v>51</v>
      </c>
    </row>
    <row r="133" spans="1:5" ht="25.5">
      <c r="A133" s="37" t="s">
        <v>56</v>
      </c>
      <c r="E133" s="38" t="s">
        <v>257</v>
      </c>
    </row>
    <row r="134" spans="1:5" ht="25.5">
      <c r="A134" t="s">
        <v>57</v>
      </c>
      <c r="E134" s="36" t="s">
        <v>258</v>
      </c>
    </row>
    <row r="135" spans="1:16" ht="25.5">
      <c r="A135" s="24" t="s">
        <v>49</v>
      </c>
      <c s="29" t="s">
        <v>259</v>
      </c>
      <c s="29" t="s">
        <v>260</v>
      </c>
      <c s="24" t="s">
        <v>51</v>
      </c>
      <c s="30" t="s">
        <v>261</v>
      </c>
      <c s="31" t="s">
        <v>130</v>
      </c>
      <c s="32">
        <v>58.536</v>
      </c>
      <c s="33">
        <v>0</v>
      </c>
      <c s="34">
        <f>ROUND(ROUND(H135,2)*ROUND(G135,3),2)</f>
      </c>
      <c r="O135">
        <f>(I135*21)/100</f>
      </c>
      <c t="s">
        <v>27</v>
      </c>
    </row>
    <row r="136" spans="1:5" ht="12.75">
      <c r="A136" s="35" t="s">
        <v>54</v>
      </c>
      <c r="E136" s="36" t="s">
        <v>51</v>
      </c>
    </row>
    <row r="137" spans="1:5" ht="12.75">
      <c r="A137" s="37" t="s">
        <v>56</v>
      </c>
      <c r="E137" s="38" t="s">
        <v>262</v>
      </c>
    </row>
    <row r="138" spans="1:5" ht="76.5">
      <c r="A138" t="s">
        <v>57</v>
      </c>
      <c r="E138" s="36" t="s">
        <v>263</v>
      </c>
    </row>
    <row r="139" spans="1:16" ht="12.75">
      <c r="A139" s="24" t="s">
        <v>49</v>
      </c>
      <c s="29" t="s">
        <v>264</v>
      </c>
      <c s="29" t="s">
        <v>265</v>
      </c>
      <c s="24" t="s">
        <v>51</v>
      </c>
      <c s="30" t="s">
        <v>266</v>
      </c>
      <c s="31" t="s">
        <v>130</v>
      </c>
      <c s="32">
        <v>58.536</v>
      </c>
      <c s="33">
        <v>0</v>
      </c>
      <c s="34">
        <f>ROUND(ROUND(H139,2)*ROUND(G139,3),2)</f>
      </c>
      <c r="O139">
        <f>(I139*21)/100</f>
      </c>
      <c t="s">
        <v>27</v>
      </c>
    </row>
    <row r="140" spans="1:5" ht="12.75">
      <c r="A140" s="35" t="s">
        <v>54</v>
      </c>
      <c r="E140" s="36" t="s">
        <v>51</v>
      </c>
    </row>
    <row r="141" spans="1:5" ht="12.75">
      <c r="A141" s="37" t="s">
        <v>56</v>
      </c>
      <c r="E141" s="38" t="s">
        <v>262</v>
      </c>
    </row>
    <row r="142" spans="1:5" ht="63.75">
      <c r="A142" t="s">
        <v>57</v>
      </c>
      <c r="E142" s="36" t="s">
        <v>267</v>
      </c>
    </row>
    <row r="143" spans="1:16" ht="12.75">
      <c r="A143" s="24" t="s">
        <v>49</v>
      </c>
      <c s="29" t="s">
        <v>268</v>
      </c>
      <c s="29" t="s">
        <v>269</v>
      </c>
      <c s="24" t="s">
        <v>51</v>
      </c>
      <c s="30" t="s">
        <v>270</v>
      </c>
      <c s="31" t="s">
        <v>130</v>
      </c>
      <c s="32">
        <v>6.96</v>
      </c>
      <c s="33">
        <v>0</v>
      </c>
      <c s="34">
        <f>ROUND(ROUND(H143,2)*ROUND(G143,3),2)</f>
      </c>
      <c r="O143">
        <f>(I143*21)/100</f>
      </c>
      <c t="s">
        <v>27</v>
      </c>
    </row>
    <row r="144" spans="1:5" ht="12.75">
      <c r="A144" s="35" t="s">
        <v>54</v>
      </c>
      <c r="E144" s="36" t="s">
        <v>51</v>
      </c>
    </row>
    <row r="145" spans="1:5" ht="25.5">
      <c r="A145" s="37" t="s">
        <v>56</v>
      </c>
      <c r="E145" s="38" t="s">
        <v>271</v>
      </c>
    </row>
    <row r="146" spans="1:5" ht="51">
      <c r="A146" t="s">
        <v>57</v>
      </c>
      <c r="E146" s="36" t="s">
        <v>272</v>
      </c>
    </row>
    <row r="147" spans="1:18" ht="12.75" customHeight="1">
      <c r="A147" s="6" t="s">
        <v>47</v>
      </c>
      <c s="6"/>
      <c s="43" t="s">
        <v>81</v>
      </c>
      <c s="6"/>
      <c s="27" t="s">
        <v>273</v>
      </c>
      <c s="6"/>
      <c s="6"/>
      <c s="6"/>
      <c s="44">
        <f>0+Q147</f>
      </c>
      <c r="O147">
        <f>0+R147</f>
      </c>
      <c r="Q147">
        <f>0+I148+I152+I156</f>
      </c>
      <c>
        <f>0+O148+O152+O156</f>
      </c>
    </row>
    <row r="148" spans="1:16" ht="25.5">
      <c r="A148" s="24" t="s">
        <v>49</v>
      </c>
      <c s="29" t="s">
        <v>274</v>
      </c>
      <c s="29" t="s">
        <v>275</v>
      </c>
      <c s="24" t="s">
        <v>51</v>
      </c>
      <c s="30" t="s">
        <v>276</v>
      </c>
      <c s="31" t="s">
        <v>130</v>
      </c>
      <c s="32">
        <v>57.615</v>
      </c>
      <c s="33">
        <v>0</v>
      </c>
      <c s="34">
        <f>ROUND(ROUND(H148,2)*ROUND(G148,3),2)</f>
      </c>
      <c r="O148">
        <f>(I148*21)/100</f>
      </c>
      <c t="s">
        <v>27</v>
      </c>
    </row>
    <row r="149" spans="1:5" ht="12.75">
      <c r="A149" s="35" t="s">
        <v>54</v>
      </c>
      <c r="E149" s="36" t="s">
        <v>51</v>
      </c>
    </row>
    <row r="150" spans="1:5" ht="89.25">
      <c r="A150" s="37" t="s">
        <v>56</v>
      </c>
      <c r="E150" s="38" t="s">
        <v>277</v>
      </c>
    </row>
    <row r="151" spans="1:5" ht="204">
      <c r="A151" t="s">
        <v>57</v>
      </c>
      <c r="E151" s="36" t="s">
        <v>278</v>
      </c>
    </row>
    <row r="152" spans="1:16" ht="12.75">
      <c r="A152" s="24" t="s">
        <v>49</v>
      </c>
      <c s="29" t="s">
        <v>279</v>
      </c>
      <c s="29" t="s">
        <v>280</v>
      </c>
      <c s="24" t="s">
        <v>51</v>
      </c>
      <c s="30" t="s">
        <v>281</v>
      </c>
      <c s="31" t="s">
        <v>130</v>
      </c>
      <c s="32">
        <v>67.75</v>
      </c>
      <c s="33">
        <v>0</v>
      </c>
      <c s="34">
        <f>ROUND(ROUND(H152,2)*ROUND(G152,3),2)</f>
      </c>
      <c r="O152">
        <f>(I152*21)/100</f>
      </c>
      <c t="s">
        <v>27</v>
      </c>
    </row>
    <row r="153" spans="1:5" ht="12.75">
      <c r="A153" s="35" t="s">
        <v>54</v>
      </c>
      <c r="E153" s="36" t="s">
        <v>51</v>
      </c>
    </row>
    <row r="154" spans="1:5" ht="25.5">
      <c r="A154" s="37" t="s">
        <v>56</v>
      </c>
      <c r="E154" s="38" t="s">
        <v>282</v>
      </c>
    </row>
    <row r="155" spans="1:5" ht="216.75">
      <c r="A155" t="s">
        <v>57</v>
      </c>
      <c r="E155" s="36" t="s">
        <v>283</v>
      </c>
    </row>
    <row r="156" spans="1:16" ht="12.75">
      <c r="A156" s="24" t="s">
        <v>49</v>
      </c>
      <c s="29" t="s">
        <v>284</v>
      </c>
      <c s="29" t="s">
        <v>285</v>
      </c>
      <c s="24" t="s">
        <v>51</v>
      </c>
      <c s="30" t="s">
        <v>286</v>
      </c>
      <c s="31" t="s">
        <v>130</v>
      </c>
      <c s="32">
        <v>58.536</v>
      </c>
      <c s="33">
        <v>0</v>
      </c>
      <c s="34">
        <f>ROUND(ROUND(H156,2)*ROUND(G156,3),2)</f>
      </c>
      <c r="O156">
        <f>(I156*21)/100</f>
      </c>
      <c t="s">
        <v>27</v>
      </c>
    </row>
    <row r="157" spans="1:5" ht="38.25">
      <c r="A157" s="35" t="s">
        <v>54</v>
      </c>
      <c r="E157" s="36" t="s">
        <v>287</v>
      </c>
    </row>
    <row r="158" spans="1:5" ht="12.75">
      <c r="A158" s="37" t="s">
        <v>56</v>
      </c>
      <c r="E158" s="38" t="s">
        <v>262</v>
      </c>
    </row>
    <row r="159" spans="1:5" ht="51">
      <c r="A159" t="s">
        <v>57</v>
      </c>
      <c r="E159" s="36" t="s">
        <v>288</v>
      </c>
    </row>
    <row r="160" spans="1:18" ht="12.75" customHeight="1">
      <c r="A160" s="6" t="s">
        <v>47</v>
      </c>
      <c s="6"/>
      <c s="43" t="s">
        <v>44</v>
      </c>
      <c s="6"/>
      <c s="27" t="s">
        <v>289</v>
      </c>
      <c s="6"/>
      <c s="6"/>
      <c s="6"/>
      <c s="44">
        <f>0+Q160</f>
      </c>
      <c r="O160">
        <f>0+R160</f>
      </c>
      <c r="Q160">
        <f>0+I161+I165+I169+I173+I177+I181+I185+I189+I193+I197+I201+I205+I209+I213+I217+I221+I225+I229+I233</f>
      </c>
      <c>
        <f>0+O161+O165+O169+O173+O177+O181+O185+O189+O193+O197+O201+O205+O209+O213+O217+O221+O225+O229+O233</f>
      </c>
    </row>
    <row r="161" spans="1:16" ht="12.75">
      <c r="A161" s="24" t="s">
        <v>49</v>
      </c>
      <c s="29" t="s">
        <v>290</v>
      </c>
      <c s="29" t="s">
        <v>291</v>
      </c>
      <c s="24" t="s">
        <v>51</v>
      </c>
      <c s="30" t="s">
        <v>292</v>
      </c>
      <c s="31" t="s">
        <v>122</v>
      </c>
      <c s="32">
        <v>54.2</v>
      </c>
      <c s="33">
        <v>0</v>
      </c>
      <c s="34">
        <f>ROUND(ROUND(H161,2)*ROUND(G161,3),2)</f>
      </c>
      <c r="O161">
        <f>(I161*21)/100</f>
      </c>
      <c t="s">
        <v>27</v>
      </c>
    </row>
    <row r="162" spans="1:5" ht="12.75">
      <c r="A162" s="35" t="s">
        <v>54</v>
      </c>
      <c r="E162" s="36" t="s">
        <v>51</v>
      </c>
    </row>
    <row r="163" spans="1:5" ht="12.75">
      <c r="A163" s="37" t="s">
        <v>56</v>
      </c>
      <c r="E163" s="38" t="s">
        <v>293</v>
      </c>
    </row>
    <row r="164" spans="1:5" ht="76.5">
      <c r="A164" t="s">
        <v>57</v>
      </c>
      <c r="E164" s="36" t="s">
        <v>294</v>
      </c>
    </row>
    <row r="165" spans="1:16" ht="12.75">
      <c r="A165" s="24" t="s">
        <v>49</v>
      </c>
      <c s="29" t="s">
        <v>295</v>
      </c>
      <c s="29" t="s">
        <v>296</v>
      </c>
      <c s="24" t="s">
        <v>51</v>
      </c>
      <c s="30" t="s">
        <v>297</v>
      </c>
      <c s="31" t="s">
        <v>122</v>
      </c>
      <c s="32">
        <v>54.2</v>
      </c>
      <c s="33">
        <v>0</v>
      </c>
      <c s="34">
        <f>ROUND(ROUND(H165,2)*ROUND(G165,3),2)</f>
      </c>
      <c r="O165">
        <f>(I165*21)/100</f>
      </c>
      <c t="s">
        <v>27</v>
      </c>
    </row>
    <row r="166" spans="1:5" ht="12.75">
      <c r="A166" s="35" t="s">
        <v>54</v>
      </c>
      <c r="E166" s="36" t="s">
        <v>298</v>
      </c>
    </row>
    <row r="167" spans="1:5" ht="12.75">
      <c r="A167" s="37" t="s">
        <v>56</v>
      </c>
      <c r="E167" s="38" t="s">
        <v>293</v>
      </c>
    </row>
    <row r="168" spans="1:5" ht="38.25">
      <c r="A168" t="s">
        <v>57</v>
      </c>
      <c r="E168" s="36" t="s">
        <v>299</v>
      </c>
    </row>
    <row r="169" spans="1:16" ht="12.75">
      <c r="A169" s="24" t="s">
        <v>49</v>
      </c>
      <c s="29" t="s">
        <v>300</v>
      </c>
      <c s="29" t="s">
        <v>301</v>
      </c>
      <c s="24" t="s">
        <v>51</v>
      </c>
      <c s="30" t="s">
        <v>302</v>
      </c>
      <c s="31" t="s">
        <v>122</v>
      </c>
      <c s="32">
        <v>27.1</v>
      </c>
      <c s="33">
        <v>0</v>
      </c>
      <c s="34">
        <f>ROUND(ROUND(H169,2)*ROUND(G169,3),2)</f>
      </c>
      <c r="O169">
        <f>(I169*21)/100</f>
      </c>
      <c t="s">
        <v>27</v>
      </c>
    </row>
    <row r="170" spans="1:5" ht="12.75">
      <c r="A170" s="35" t="s">
        <v>54</v>
      </c>
      <c r="E170" s="36" t="s">
        <v>303</v>
      </c>
    </row>
    <row r="171" spans="1:5" ht="12.75">
      <c r="A171" s="37" t="s">
        <v>56</v>
      </c>
      <c r="E171" s="38" t="s">
        <v>124</v>
      </c>
    </row>
    <row r="172" spans="1:5" ht="38.25">
      <c r="A172" t="s">
        <v>57</v>
      </c>
      <c r="E172" s="36" t="s">
        <v>304</v>
      </c>
    </row>
    <row r="173" spans="1:16" ht="12.75">
      <c r="A173" s="24" t="s">
        <v>49</v>
      </c>
      <c s="29" t="s">
        <v>305</v>
      </c>
      <c s="29" t="s">
        <v>306</v>
      </c>
      <c s="24" t="s">
        <v>51</v>
      </c>
      <c s="30" t="s">
        <v>307</v>
      </c>
      <c s="31" t="s">
        <v>122</v>
      </c>
      <c s="32">
        <v>94.134</v>
      </c>
      <c s="33">
        <v>0</v>
      </c>
      <c s="34">
        <f>ROUND(ROUND(H173,2)*ROUND(G173,3),2)</f>
      </c>
      <c r="O173">
        <f>(I173*21)/100</f>
      </c>
      <c t="s">
        <v>27</v>
      </c>
    </row>
    <row r="174" spans="1:5" ht="12.75">
      <c r="A174" s="35" t="s">
        <v>54</v>
      </c>
      <c r="E174" s="36" t="s">
        <v>51</v>
      </c>
    </row>
    <row r="175" spans="1:5" ht="127.5">
      <c r="A175" s="37" t="s">
        <v>56</v>
      </c>
      <c r="E175" s="38" t="s">
        <v>308</v>
      </c>
    </row>
    <row r="176" spans="1:5" ht="25.5">
      <c r="A176" t="s">
        <v>57</v>
      </c>
      <c r="E176" s="36" t="s">
        <v>309</v>
      </c>
    </row>
    <row r="177" spans="1:16" ht="25.5">
      <c r="A177" s="24" t="s">
        <v>49</v>
      </c>
      <c s="29" t="s">
        <v>310</v>
      </c>
      <c s="29" t="s">
        <v>311</v>
      </c>
      <c s="24" t="s">
        <v>51</v>
      </c>
      <c s="30" t="s">
        <v>312</v>
      </c>
      <c s="31" t="s">
        <v>122</v>
      </c>
      <c s="32">
        <v>7.4</v>
      </c>
      <c s="33">
        <v>0</v>
      </c>
      <c s="34">
        <f>ROUND(ROUND(H177,2)*ROUND(G177,3),2)</f>
      </c>
      <c r="O177">
        <f>(I177*21)/100</f>
      </c>
      <c t="s">
        <v>27</v>
      </c>
    </row>
    <row r="178" spans="1:5" ht="12.75">
      <c r="A178" s="35" t="s">
        <v>54</v>
      </c>
      <c r="E178" s="36" t="s">
        <v>51</v>
      </c>
    </row>
    <row r="179" spans="1:5" ht="12.75">
      <c r="A179" s="37" t="s">
        <v>56</v>
      </c>
      <c r="E179" s="38" t="s">
        <v>313</v>
      </c>
    </row>
    <row r="180" spans="1:5" ht="25.5">
      <c r="A180" t="s">
        <v>57</v>
      </c>
      <c r="E180" s="36" t="s">
        <v>314</v>
      </c>
    </row>
    <row r="181" spans="1:16" ht="12.75">
      <c r="A181" s="24" t="s">
        <v>49</v>
      </c>
      <c s="29" t="s">
        <v>315</v>
      </c>
      <c s="29" t="s">
        <v>316</v>
      </c>
      <c s="24" t="s">
        <v>51</v>
      </c>
      <c s="30" t="s">
        <v>317</v>
      </c>
      <c s="31" t="s">
        <v>122</v>
      </c>
      <c s="32">
        <v>18.767</v>
      </c>
      <c s="33">
        <v>0</v>
      </c>
      <c s="34">
        <f>ROUND(ROUND(H181,2)*ROUND(G181,3),2)</f>
      </c>
      <c r="O181">
        <f>(I181*21)/100</f>
      </c>
      <c t="s">
        <v>27</v>
      </c>
    </row>
    <row r="182" spans="1:5" ht="12.75">
      <c r="A182" s="35" t="s">
        <v>54</v>
      </c>
      <c r="E182" s="36" t="s">
        <v>318</v>
      </c>
    </row>
    <row r="183" spans="1:5" ht="12.75">
      <c r="A183" s="37" t="s">
        <v>56</v>
      </c>
      <c r="E183" s="38" t="s">
        <v>319</v>
      </c>
    </row>
    <row r="184" spans="1:5" ht="280.5">
      <c r="A184" t="s">
        <v>57</v>
      </c>
      <c r="E184" s="36" t="s">
        <v>320</v>
      </c>
    </row>
    <row r="185" spans="1:16" ht="12.75">
      <c r="A185" s="24" t="s">
        <v>49</v>
      </c>
      <c s="29" t="s">
        <v>321</v>
      </c>
      <c s="29" t="s">
        <v>322</v>
      </c>
      <c s="24" t="s">
        <v>51</v>
      </c>
      <c s="30" t="s">
        <v>323</v>
      </c>
      <c s="31" t="s">
        <v>176</v>
      </c>
      <c s="32">
        <v>4</v>
      </c>
      <c s="33">
        <v>0</v>
      </c>
      <c s="34">
        <f>ROUND(ROUND(H185,2)*ROUND(G185,3),2)</f>
      </c>
      <c r="O185">
        <f>(I185*21)/100</f>
      </c>
      <c t="s">
        <v>27</v>
      </c>
    </row>
    <row r="186" spans="1:5" ht="12.75">
      <c r="A186" s="35" t="s">
        <v>54</v>
      </c>
      <c r="E186" s="36" t="s">
        <v>51</v>
      </c>
    </row>
    <row r="187" spans="1:5" ht="12.75">
      <c r="A187" s="37" t="s">
        <v>56</v>
      </c>
      <c r="E187" s="38" t="s">
        <v>324</v>
      </c>
    </row>
    <row r="188" spans="1:5" ht="280.5">
      <c r="A188" t="s">
        <v>57</v>
      </c>
      <c r="E188" s="36" t="s">
        <v>325</v>
      </c>
    </row>
    <row r="189" spans="1:16" ht="12.75">
      <c r="A189" s="24" t="s">
        <v>49</v>
      </c>
      <c s="29" t="s">
        <v>326</v>
      </c>
      <c s="29" t="s">
        <v>327</v>
      </c>
      <c s="24" t="s">
        <v>33</v>
      </c>
      <c s="30" t="s">
        <v>328</v>
      </c>
      <c s="31" t="s">
        <v>176</v>
      </c>
      <c s="32">
        <v>4</v>
      </c>
      <c s="33">
        <v>0</v>
      </c>
      <c s="34">
        <f>ROUND(ROUND(H189,2)*ROUND(G189,3),2)</f>
      </c>
      <c r="O189">
        <f>(I189*21)/100</f>
      </c>
      <c t="s">
        <v>27</v>
      </c>
    </row>
    <row r="190" spans="1:5" ht="25.5">
      <c r="A190" s="35" t="s">
        <v>54</v>
      </c>
      <c r="E190" s="36" t="s">
        <v>329</v>
      </c>
    </row>
    <row r="191" spans="1:5" ht="12.75">
      <c r="A191" s="37" t="s">
        <v>56</v>
      </c>
      <c r="E191" s="38" t="s">
        <v>324</v>
      </c>
    </row>
    <row r="192" spans="1:5" ht="280.5">
      <c r="A192" t="s">
        <v>57</v>
      </c>
      <c r="E192" s="36" t="s">
        <v>330</v>
      </c>
    </row>
    <row r="193" spans="1:16" ht="12.75">
      <c r="A193" s="24" t="s">
        <v>49</v>
      </c>
      <c s="29" t="s">
        <v>331</v>
      </c>
      <c s="29" t="s">
        <v>327</v>
      </c>
      <c s="24" t="s">
        <v>27</v>
      </c>
      <c s="30" t="s">
        <v>328</v>
      </c>
      <c s="31" t="s">
        <v>176</v>
      </c>
      <c s="32">
        <v>7</v>
      </c>
      <c s="33">
        <v>0</v>
      </c>
      <c s="34">
        <f>ROUND(ROUND(H193,2)*ROUND(G193,3),2)</f>
      </c>
      <c r="O193">
        <f>(I193*21)/100</f>
      </c>
      <c t="s">
        <v>27</v>
      </c>
    </row>
    <row r="194" spans="1:5" ht="25.5">
      <c r="A194" s="35" t="s">
        <v>54</v>
      </c>
      <c r="E194" s="36" t="s">
        <v>332</v>
      </c>
    </row>
    <row r="195" spans="1:5" ht="12.75">
      <c r="A195" s="37" t="s">
        <v>56</v>
      </c>
      <c r="E195" s="38" t="s">
        <v>333</v>
      </c>
    </row>
    <row r="196" spans="1:5" ht="280.5">
      <c r="A196" t="s">
        <v>57</v>
      </c>
      <c r="E196" s="36" t="s">
        <v>330</v>
      </c>
    </row>
    <row r="197" spans="1:16" ht="12.75">
      <c r="A197" s="24" t="s">
        <v>49</v>
      </c>
      <c s="29" t="s">
        <v>334</v>
      </c>
      <c s="29" t="s">
        <v>335</v>
      </c>
      <c s="24" t="s">
        <v>51</v>
      </c>
      <c s="30" t="s">
        <v>336</v>
      </c>
      <c s="31" t="s">
        <v>130</v>
      </c>
      <c s="32">
        <v>58.536</v>
      </c>
      <c s="33">
        <v>0</v>
      </c>
      <c s="34">
        <f>ROUND(ROUND(H197,2)*ROUND(G197,3),2)</f>
      </c>
      <c r="O197">
        <f>(I197*21)/100</f>
      </c>
      <c t="s">
        <v>27</v>
      </c>
    </row>
    <row r="198" spans="1:5" ht="12.75">
      <c r="A198" s="35" t="s">
        <v>54</v>
      </c>
      <c r="E198" s="36" t="s">
        <v>337</v>
      </c>
    </row>
    <row r="199" spans="1:5" ht="12.75">
      <c r="A199" s="37" t="s">
        <v>56</v>
      </c>
      <c r="E199" s="38" t="s">
        <v>262</v>
      </c>
    </row>
    <row r="200" spans="1:5" ht="25.5">
      <c r="A200" t="s">
        <v>57</v>
      </c>
      <c r="E200" s="36" t="s">
        <v>338</v>
      </c>
    </row>
    <row r="201" spans="1:16" ht="12.75">
      <c r="A201" s="24" t="s">
        <v>49</v>
      </c>
      <c s="29" t="s">
        <v>339</v>
      </c>
      <c s="29" t="s">
        <v>340</v>
      </c>
      <c s="24" t="s">
        <v>51</v>
      </c>
      <c s="30" t="s">
        <v>341</v>
      </c>
      <c s="31" t="s">
        <v>130</v>
      </c>
      <c s="32">
        <v>58.536</v>
      </c>
      <c s="33">
        <v>0</v>
      </c>
      <c s="34">
        <f>ROUND(ROUND(H201,2)*ROUND(G201,3),2)</f>
      </c>
      <c r="O201">
        <f>(I201*21)/100</f>
      </c>
      <c t="s">
        <v>27</v>
      </c>
    </row>
    <row r="202" spans="1:5" ht="12.75">
      <c r="A202" s="35" t="s">
        <v>54</v>
      </c>
      <c r="E202" s="36" t="s">
        <v>337</v>
      </c>
    </row>
    <row r="203" spans="1:5" ht="12.75">
      <c r="A203" s="37" t="s">
        <v>56</v>
      </c>
      <c r="E203" s="38" t="s">
        <v>262</v>
      </c>
    </row>
    <row r="204" spans="1:5" ht="25.5">
      <c r="A204" t="s">
        <v>57</v>
      </c>
      <c r="E204" s="36" t="s">
        <v>338</v>
      </c>
    </row>
    <row r="205" spans="1:16" ht="12.75">
      <c r="A205" s="24" t="s">
        <v>49</v>
      </c>
      <c s="29" t="s">
        <v>342</v>
      </c>
      <c s="29" t="s">
        <v>343</v>
      </c>
      <c s="24" t="s">
        <v>51</v>
      </c>
      <c s="30" t="s">
        <v>344</v>
      </c>
      <c s="31" t="s">
        <v>130</v>
      </c>
      <c s="32">
        <v>108.4</v>
      </c>
      <c s="33">
        <v>0</v>
      </c>
      <c s="34">
        <f>ROUND(ROUND(H205,2)*ROUND(G205,3),2)</f>
      </c>
      <c r="O205">
        <f>(I205*21)/100</f>
      </c>
      <c t="s">
        <v>27</v>
      </c>
    </row>
    <row r="206" spans="1:5" ht="25.5">
      <c r="A206" s="35" t="s">
        <v>54</v>
      </c>
      <c r="E206" s="36" t="s">
        <v>345</v>
      </c>
    </row>
    <row r="207" spans="1:5" ht="12.75">
      <c r="A207" s="37" t="s">
        <v>56</v>
      </c>
      <c r="E207" s="38" t="s">
        <v>346</v>
      </c>
    </row>
    <row r="208" spans="1:5" ht="25.5">
      <c r="A208" t="s">
        <v>57</v>
      </c>
      <c r="E208" s="36" t="s">
        <v>347</v>
      </c>
    </row>
    <row r="209" spans="1:16" ht="12.75">
      <c r="A209" s="24" t="s">
        <v>49</v>
      </c>
      <c s="29" t="s">
        <v>348</v>
      </c>
      <c s="29" t="s">
        <v>349</v>
      </c>
      <c s="24" t="s">
        <v>51</v>
      </c>
      <c s="30" t="s">
        <v>350</v>
      </c>
      <c s="31" t="s">
        <v>106</v>
      </c>
      <c s="32">
        <v>4.39</v>
      </c>
      <c s="33">
        <v>0</v>
      </c>
      <c s="34">
        <f>ROUND(ROUND(H209,2)*ROUND(G209,3),2)</f>
      </c>
      <c r="O209">
        <f>(I209*21)/100</f>
      </c>
      <c t="s">
        <v>27</v>
      </c>
    </row>
    <row r="210" spans="1:5" ht="12.75">
      <c r="A210" s="35" t="s">
        <v>54</v>
      </c>
      <c r="E210" s="36" t="s">
        <v>51</v>
      </c>
    </row>
    <row r="211" spans="1:5" ht="25.5">
      <c r="A211" s="37" t="s">
        <v>56</v>
      </c>
      <c r="E211" s="38" t="s">
        <v>351</v>
      </c>
    </row>
    <row r="212" spans="1:5" ht="102">
      <c r="A212" t="s">
        <v>57</v>
      </c>
      <c r="E212" s="36" t="s">
        <v>352</v>
      </c>
    </row>
    <row r="213" spans="1:16" ht="12.75">
      <c r="A213" s="24" t="s">
        <v>49</v>
      </c>
      <c s="29" t="s">
        <v>353</v>
      </c>
      <c s="29" t="s">
        <v>354</v>
      </c>
      <c s="24" t="s">
        <v>51</v>
      </c>
      <c s="30" t="s">
        <v>355</v>
      </c>
      <c s="31" t="s">
        <v>111</v>
      </c>
      <c s="32">
        <v>30.291</v>
      </c>
      <c s="33">
        <v>0</v>
      </c>
      <c s="34">
        <f>ROUND(ROUND(H213,2)*ROUND(G213,3),2)</f>
      </c>
      <c r="O213">
        <f>(I213*21)/100</f>
      </c>
      <c t="s">
        <v>27</v>
      </c>
    </row>
    <row r="214" spans="1:5" ht="25.5">
      <c r="A214" s="35" t="s">
        <v>54</v>
      </c>
      <c r="E214" s="36" t="s">
        <v>356</v>
      </c>
    </row>
    <row r="215" spans="1:5" ht="12.75">
      <c r="A215" s="37" t="s">
        <v>56</v>
      </c>
      <c r="E215" s="38" t="s">
        <v>357</v>
      </c>
    </row>
    <row r="216" spans="1:5" ht="25.5">
      <c r="A216" t="s">
        <v>57</v>
      </c>
      <c r="E216" s="36" t="s">
        <v>114</v>
      </c>
    </row>
    <row r="217" spans="1:16" ht="12.75">
      <c r="A217" s="24" t="s">
        <v>49</v>
      </c>
      <c s="29" t="s">
        <v>358</v>
      </c>
      <c s="29" t="s">
        <v>359</v>
      </c>
      <c s="24" t="s">
        <v>51</v>
      </c>
      <c s="30" t="s">
        <v>360</v>
      </c>
      <c s="31" t="s">
        <v>106</v>
      </c>
      <c s="32">
        <v>18.58</v>
      </c>
      <c s="33">
        <v>0</v>
      </c>
      <c s="34">
        <f>ROUND(ROUND(H217,2)*ROUND(G217,3),2)</f>
      </c>
      <c r="O217">
        <f>(I217*21)/100</f>
      </c>
      <c t="s">
        <v>27</v>
      </c>
    </row>
    <row r="218" spans="1:5" ht="12.75">
      <c r="A218" s="35" t="s">
        <v>54</v>
      </c>
      <c r="E218" s="36" t="s">
        <v>51</v>
      </c>
    </row>
    <row r="219" spans="1:5" ht="127.5">
      <c r="A219" s="37" t="s">
        <v>56</v>
      </c>
      <c r="E219" s="38" t="s">
        <v>361</v>
      </c>
    </row>
    <row r="220" spans="1:5" ht="102">
      <c r="A220" t="s">
        <v>57</v>
      </c>
      <c r="E220" s="36" t="s">
        <v>352</v>
      </c>
    </row>
    <row r="221" spans="1:16" ht="12.75">
      <c r="A221" s="24" t="s">
        <v>49</v>
      </c>
      <c s="29" t="s">
        <v>362</v>
      </c>
      <c s="29" t="s">
        <v>363</v>
      </c>
      <c s="24" t="s">
        <v>51</v>
      </c>
      <c s="30" t="s">
        <v>364</v>
      </c>
      <c s="31" t="s">
        <v>111</v>
      </c>
      <c s="32">
        <v>128.202</v>
      </c>
      <c s="33">
        <v>0</v>
      </c>
      <c s="34">
        <f>ROUND(ROUND(H221,2)*ROUND(G221,3),2)</f>
      </c>
      <c r="O221">
        <f>(I221*21)/100</f>
      </c>
      <c t="s">
        <v>27</v>
      </c>
    </row>
    <row r="222" spans="1:5" ht="25.5">
      <c r="A222" s="35" t="s">
        <v>54</v>
      </c>
      <c r="E222" s="36" t="s">
        <v>365</v>
      </c>
    </row>
    <row r="223" spans="1:5" ht="12.75">
      <c r="A223" s="37" t="s">
        <v>56</v>
      </c>
      <c r="E223" s="38" t="s">
        <v>366</v>
      </c>
    </row>
    <row r="224" spans="1:5" ht="25.5">
      <c r="A224" t="s">
        <v>57</v>
      </c>
      <c r="E224" s="36" t="s">
        <v>114</v>
      </c>
    </row>
    <row r="225" spans="1:16" ht="12.75">
      <c r="A225" s="24" t="s">
        <v>49</v>
      </c>
      <c s="29" t="s">
        <v>367</v>
      </c>
      <c s="29" t="s">
        <v>368</v>
      </c>
      <c s="24" t="s">
        <v>51</v>
      </c>
      <c s="30" t="s">
        <v>369</v>
      </c>
      <c s="31" t="s">
        <v>122</v>
      </c>
      <c s="32">
        <v>18.767</v>
      </c>
      <c s="33">
        <v>0</v>
      </c>
      <c s="34">
        <f>ROUND(ROUND(H225,2)*ROUND(G225,3),2)</f>
      </c>
      <c r="O225">
        <f>(I225*21)/100</f>
      </c>
      <c t="s">
        <v>27</v>
      </c>
    </row>
    <row r="226" spans="1:5" ht="12.75">
      <c r="A226" s="35" t="s">
        <v>54</v>
      </c>
      <c r="E226" s="36" t="s">
        <v>117</v>
      </c>
    </row>
    <row r="227" spans="1:5" ht="12.75">
      <c r="A227" s="37" t="s">
        <v>56</v>
      </c>
      <c r="E227" s="38" t="s">
        <v>370</v>
      </c>
    </row>
    <row r="228" spans="1:5" ht="51">
      <c r="A228" t="s">
        <v>57</v>
      </c>
      <c r="E228" s="36" t="s">
        <v>371</v>
      </c>
    </row>
    <row r="229" spans="1:16" ht="12.75">
      <c r="A229" s="24" t="s">
        <v>49</v>
      </c>
      <c s="29" t="s">
        <v>372</v>
      </c>
      <c s="29" t="s">
        <v>373</v>
      </c>
      <c s="24" t="s">
        <v>51</v>
      </c>
      <c s="30" t="s">
        <v>374</v>
      </c>
      <c s="31" t="s">
        <v>176</v>
      </c>
      <c s="32">
        <v>2</v>
      </c>
      <c s="33">
        <v>0</v>
      </c>
      <c s="34">
        <f>ROUND(ROUND(H229,2)*ROUND(G229,3),2)</f>
      </c>
      <c r="O229">
        <f>(I229*21)/100</f>
      </c>
      <c t="s">
        <v>27</v>
      </c>
    </row>
    <row r="230" spans="1:5" ht="12.75">
      <c r="A230" s="35" t="s">
        <v>54</v>
      </c>
      <c r="E230" s="36" t="s">
        <v>117</v>
      </c>
    </row>
    <row r="231" spans="1:5" ht="12.75">
      <c r="A231" s="37" t="s">
        <v>56</v>
      </c>
      <c r="E231" s="38" t="s">
        <v>375</v>
      </c>
    </row>
    <row r="232" spans="1:5" ht="51">
      <c r="A232" t="s">
        <v>57</v>
      </c>
      <c r="E232" s="36" t="s">
        <v>376</v>
      </c>
    </row>
    <row r="233" spans="1:16" ht="12.75">
      <c r="A233" s="24" t="s">
        <v>49</v>
      </c>
      <c s="29" t="s">
        <v>377</v>
      </c>
      <c s="29" t="s">
        <v>378</v>
      </c>
      <c s="24" t="s">
        <v>51</v>
      </c>
      <c s="30" t="s">
        <v>379</v>
      </c>
      <c s="31" t="s">
        <v>122</v>
      </c>
      <c s="32">
        <v>23.407</v>
      </c>
      <c s="33">
        <v>0</v>
      </c>
      <c s="34">
        <f>ROUND(ROUND(H233,2)*ROUND(G233,3),2)</f>
      </c>
      <c r="O233">
        <f>(I233*21)/100</f>
      </c>
      <c t="s">
        <v>27</v>
      </c>
    </row>
    <row r="234" spans="1:5" ht="25.5">
      <c r="A234" s="35" t="s">
        <v>54</v>
      </c>
      <c r="E234" s="36" t="s">
        <v>380</v>
      </c>
    </row>
    <row r="235" spans="1:5" ht="89.25">
      <c r="A235" s="37" t="s">
        <v>56</v>
      </c>
      <c r="E235" s="38" t="s">
        <v>160</v>
      </c>
    </row>
    <row r="236" spans="1:5" ht="51">
      <c r="A236" t="s">
        <v>57</v>
      </c>
      <c r="E236" s="36" t="s">
        <v>376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