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00" windowWidth="20610" windowHeight="945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Rekapitulace!$G$21</definedName>
    <definedName name="Dodavka0">Položky!#REF!</definedName>
    <definedName name="HSV">Rekapitulace!$E$21</definedName>
    <definedName name="HSV0">Položky!#REF!</definedName>
    <definedName name="HZS">Rekapitulace!$I$21</definedName>
    <definedName name="HZS0">Položky!#REF!</definedName>
    <definedName name="JKSO">'Krycí list'!$G$2</definedName>
    <definedName name="MJ">'Krycí list'!$G$5</definedName>
    <definedName name="Mont">Rekapitulace!$H$21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Položky!$A$1:$G$177</definedName>
    <definedName name="_xlnm.Print_Area" localSheetId="1">Rekapitulace!$A$1:$I$30</definedName>
    <definedName name="PocetMJ">'Krycí list'!$G$6</definedName>
    <definedName name="Poznamka">'Krycí list'!$B$37</definedName>
    <definedName name="Projektant">'Krycí list'!$C$8</definedName>
    <definedName name="PSV">Rekapitulace!$F$21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17" i="1" l="1"/>
  <c r="D16" i="1"/>
  <c r="D15" i="1"/>
  <c r="BE176" i="3"/>
  <c r="BD176" i="3"/>
  <c r="BC176" i="3"/>
  <c r="BB176" i="3"/>
  <c r="G176" i="3"/>
  <c r="BA176" i="3" s="1"/>
  <c r="BE175" i="3"/>
  <c r="BD175" i="3"/>
  <c r="BC175" i="3"/>
  <c r="BB175" i="3"/>
  <c r="G175" i="3"/>
  <c r="BA175" i="3" s="1"/>
  <c r="BE174" i="3"/>
  <c r="BD174" i="3"/>
  <c r="BC174" i="3"/>
  <c r="BB174" i="3"/>
  <c r="G174" i="3"/>
  <c r="BA174" i="3" s="1"/>
  <c r="BE173" i="3"/>
  <c r="BD173" i="3"/>
  <c r="BC173" i="3"/>
  <c r="BB173" i="3"/>
  <c r="BB177" i="3" s="1"/>
  <c r="F20" i="2" s="1"/>
  <c r="G173" i="3"/>
  <c r="BA173" i="3" s="1"/>
  <c r="BE172" i="3"/>
  <c r="BD172" i="3"/>
  <c r="BC172" i="3"/>
  <c r="BB172" i="3"/>
  <c r="G172" i="3"/>
  <c r="BA172" i="3" s="1"/>
  <c r="BE171" i="3"/>
  <c r="BE177" i="3"/>
  <c r="I20" i="2" s="1"/>
  <c r="BD171" i="3"/>
  <c r="BC171" i="3"/>
  <c r="BC177" i="3" s="1"/>
  <c r="G20" i="2" s="1"/>
  <c r="BB171" i="3"/>
  <c r="G171" i="3"/>
  <c r="BA171" i="3" s="1"/>
  <c r="B20" i="2"/>
  <c r="A20" i="2"/>
  <c r="C177" i="3"/>
  <c r="BE168" i="3"/>
  <c r="BD168" i="3"/>
  <c r="BC168" i="3"/>
  <c r="BA168" i="3"/>
  <c r="G168" i="3"/>
  <c r="BB168" i="3" s="1"/>
  <c r="BE167" i="3"/>
  <c r="BD167" i="3"/>
  <c r="BC167" i="3"/>
  <c r="BA167" i="3"/>
  <c r="G167" i="3"/>
  <c r="BB167" i="3" s="1"/>
  <c r="BE166" i="3"/>
  <c r="BD166" i="3"/>
  <c r="BC166" i="3"/>
  <c r="BA166" i="3"/>
  <c r="G166" i="3"/>
  <c r="BB166" i="3" s="1"/>
  <c r="BE165" i="3"/>
  <c r="BD165" i="3"/>
  <c r="BC165" i="3"/>
  <c r="BA165" i="3"/>
  <c r="G165" i="3"/>
  <c r="BB165" i="3" s="1"/>
  <c r="BE163" i="3"/>
  <c r="BD163" i="3"/>
  <c r="BC163" i="3"/>
  <c r="BA163" i="3"/>
  <c r="G163" i="3"/>
  <c r="BB163" i="3" s="1"/>
  <c r="BE157" i="3"/>
  <c r="BD157" i="3"/>
  <c r="BC157" i="3"/>
  <c r="BA157" i="3"/>
  <c r="G157" i="3"/>
  <c r="BB157" i="3" s="1"/>
  <c r="BE155" i="3"/>
  <c r="BD155" i="3"/>
  <c r="BC155" i="3"/>
  <c r="BA155" i="3"/>
  <c r="G155" i="3"/>
  <c r="BB155" i="3" s="1"/>
  <c r="BE154" i="3"/>
  <c r="BD154" i="3"/>
  <c r="BC154" i="3"/>
  <c r="BA154" i="3"/>
  <c r="G154" i="3"/>
  <c r="BB154" i="3" s="1"/>
  <c r="BE153" i="3"/>
  <c r="BD153" i="3"/>
  <c r="BC153" i="3"/>
  <c r="BA153" i="3"/>
  <c r="G153" i="3"/>
  <c r="B19" i="2"/>
  <c r="A19" i="2"/>
  <c r="C169" i="3"/>
  <c r="BE150" i="3"/>
  <c r="BD150" i="3"/>
  <c r="BC150" i="3"/>
  <c r="BA150" i="3"/>
  <c r="G150" i="3"/>
  <c r="BB150" i="3" s="1"/>
  <c r="BE147" i="3"/>
  <c r="BD147" i="3"/>
  <c r="BC147" i="3"/>
  <c r="BA147" i="3"/>
  <c r="G147" i="3"/>
  <c r="BB147" i="3" s="1"/>
  <c r="BE145" i="3"/>
  <c r="BD145" i="3"/>
  <c r="BC145" i="3"/>
  <c r="BA145" i="3"/>
  <c r="G145" i="3"/>
  <c r="B18" i="2"/>
  <c r="A18" i="2"/>
  <c r="C151" i="3"/>
  <c r="BE142" i="3"/>
  <c r="BE143" i="3" s="1"/>
  <c r="I17" i="2" s="1"/>
  <c r="BD142" i="3"/>
  <c r="BD143" i="3" s="1"/>
  <c r="H17" i="2" s="1"/>
  <c r="BC142" i="3"/>
  <c r="BC143" i="3" s="1"/>
  <c r="G17" i="2" s="1"/>
  <c r="BB142" i="3"/>
  <c r="BB143" i="3" s="1"/>
  <c r="F17" i="2" s="1"/>
  <c r="G142" i="3"/>
  <c r="BA142" i="3" s="1"/>
  <c r="BA143" i="3" s="1"/>
  <c r="E17" i="2" s="1"/>
  <c r="B17" i="2"/>
  <c r="A17" i="2"/>
  <c r="C143" i="3"/>
  <c r="BE139" i="3"/>
  <c r="BD139" i="3"/>
  <c r="BC139" i="3"/>
  <c r="BB139" i="3"/>
  <c r="G139" i="3"/>
  <c r="BA139" i="3" s="1"/>
  <c r="BE135" i="3"/>
  <c r="BD135" i="3"/>
  <c r="BC135" i="3"/>
  <c r="BB135" i="3"/>
  <c r="G135" i="3"/>
  <c r="BA135" i="3" s="1"/>
  <c r="BE133" i="3"/>
  <c r="BD133" i="3"/>
  <c r="BC133" i="3"/>
  <c r="BB133" i="3"/>
  <c r="G133" i="3"/>
  <c r="BA133" i="3" s="1"/>
  <c r="BE131" i="3"/>
  <c r="BE140" i="3" s="1"/>
  <c r="I16" i="2" s="1"/>
  <c r="BD131" i="3"/>
  <c r="BD140" i="3"/>
  <c r="H16" i="2" s="1"/>
  <c r="BC131" i="3"/>
  <c r="BB131" i="3"/>
  <c r="BB140" i="3" s="1"/>
  <c r="F16" i="2" s="1"/>
  <c r="G131" i="3"/>
  <c r="BA131" i="3" s="1"/>
  <c r="B16" i="2"/>
  <c r="A16" i="2"/>
  <c r="BC140" i="3"/>
  <c r="G16" i="2" s="1"/>
  <c r="C140" i="3"/>
  <c r="BE128" i="3"/>
  <c r="BD128" i="3"/>
  <c r="BC128" i="3"/>
  <c r="BB128" i="3"/>
  <c r="G128" i="3"/>
  <c r="BA128" i="3" s="1"/>
  <c r="BE127" i="3"/>
  <c r="BD127" i="3"/>
  <c r="BD129" i="3" s="1"/>
  <c r="H15" i="2" s="1"/>
  <c r="BC127" i="3"/>
  <c r="BB127" i="3"/>
  <c r="BB129" i="3" s="1"/>
  <c r="F15" i="2" s="1"/>
  <c r="G127" i="3"/>
  <c r="BA127" i="3" s="1"/>
  <c r="B15" i="2"/>
  <c r="A15" i="2"/>
  <c r="C129" i="3"/>
  <c r="BE123" i="3"/>
  <c r="BD123" i="3"/>
  <c r="BC123" i="3"/>
  <c r="BB123" i="3"/>
  <c r="G123" i="3"/>
  <c r="BA123" i="3" s="1"/>
  <c r="BE121" i="3"/>
  <c r="BE125" i="3" s="1"/>
  <c r="I14" i="2" s="1"/>
  <c r="BD121" i="3"/>
  <c r="BC121" i="3"/>
  <c r="BB121" i="3"/>
  <c r="G121" i="3"/>
  <c r="BA121" i="3" s="1"/>
  <c r="B14" i="2"/>
  <c r="A14" i="2"/>
  <c r="C125" i="3"/>
  <c r="BE117" i="3"/>
  <c r="BE119" i="3" s="1"/>
  <c r="I13" i="2" s="1"/>
  <c r="BD117" i="3"/>
  <c r="BD119" i="3" s="1"/>
  <c r="H13" i="2" s="1"/>
  <c r="BC117" i="3"/>
  <c r="BC119" i="3" s="1"/>
  <c r="G13" i="2" s="1"/>
  <c r="BB117" i="3"/>
  <c r="BB119" i="3" s="1"/>
  <c r="F13" i="2" s="1"/>
  <c r="G117" i="3"/>
  <c r="BA117" i="3" s="1"/>
  <c r="BA119" i="3" s="1"/>
  <c r="E13" i="2" s="1"/>
  <c r="B13" i="2"/>
  <c r="A13" i="2"/>
  <c r="C119" i="3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 s="1"/>
  <c r="B12" i="2"/>
  <c r="A12" i="2"/>
  <c r="C115" i="3"/>
  <c r="BE104" i="3"/>
  <c r="BD104" i="3"/>
  <c r="BC104" i="3"/>
  <c r="BB104" i="3"/>
  <c r="G104" i="3"/>
  <c r="BA104" i="3" s="1"/>
  <c r="BE101" i="3"/>
  <c r="BD101" i="3"/>
  <c r="BC101" i="3"/>
  <c r="BB101" i="3"/>
  <c r="G101" i="3"/>
  <c r="BA101" i="3" s="1"/>
  <c r="BE99" i="3"/>
  <c r="BD99" i="3"/>
  <c r="BC99" i="3"/>
  <c r="BB99" i="3"/>
  <c r="G99" i="3"/>
  <c r="BA99" i="3" s="1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A95" i="3" s="1"/>
  <c r="BE92" i="3"/>
  <c r="BD92" i="3"/>
  <c r="BC92" i="3"/>
  <c r="BB92" i="3"/>
  <c r="G92" i="3"/>
  <c r="BA92" i="3" s="1"/>
  <c r="BE91" i="3"/>
  <c r="BD91" i="3"/>
  <c r="BC91" i="3"/>
  <c r="BB91" i="3"/>
  <c r="G91" i="3"/>
  <c r="BA91" i="3" s="1"/>
  <c r="BE89" i="3"/>
  <c r="BD89" i="3"/>
  <c r="BC89" i="3"/>
  <c r="BB89" i="3"/>
  <c r="G89" i="3"/>
  <c r="BA89" i="3" s="1"/>
  <c r="BE83" i="3"/>
  <c r="BD83" i="3"/>
  <c r="BC83" i="3"/>
  <c r="BB83" i="3"/>
  <c r="G83" i="3"/>
  <c r="BA83" i="3" s="1"/>
  <c r="B11" i="2"/>
  <c r="A11" i="2"/>
  <c r="C107" i="3"/>
  <c r="BE74" i="3"/>
  <c r="BD74" i="3"/>
  <c r="BC74" i="3"/>
  <c r="BB74" i="3"/>
  <c r="G74" i="3"/>
  <c r="BA74" i="3" s="1"/>
  <c r="BE72" i="3"/>
  <c r="BD72" i="3"/>
  <c r="BC72" i="3"/>
  <c r="BB72" i="3"/>
  <c r="G72" i="3"/>
  <c r="BA72" i="3" s="1"/>
  <c r="BE66" i="3"/>
  <c r="BD66" i="3"/>
  <c r="BC66" i="3"/>
  <c r="BB66" i="3"/>
  <c r="G66" i="3"/>
  <c r="BA66" i="3" s="1"/>
  <c r="BE65" i="3"/>
  <c r="BD65" i="3"/>
  <c r="BC65" i="3"/>
  <c r="BB65" i="3"/>
  <c r="G65" i="3"/>
  <c r="BA65" i="3" s="1"/>
  <c r="BE59" i="3"/>
  <c r="BE81" i="3" s="1"/>
  <c r="I10" i="2" s="1"/>
  <c r="BD59" i="3"/>
  <c r="BC59" i="3"/>
  <c r="BC81" i="3" s="1"/>
  <c r="G10" i="2" s="1"/>
  <c r="BB59" i="3"/>
  <c r="G59" i="3"/>
  <c r="BA59" i="3" s="1"/>
  <c r="BE53" i="3"/>
  <c r="BD53" i="3"/>
  <c r="BD81" i="3" s="1"/>
  <c r="H10" i="2" s="1"/>
  <c r="BC53" i="3"/>
  <c r="BB53" i="3"/>
  <c r="BB81" i="3" s="1"/>
  <c r="F10" i="2" s="1"/>
  <c r="G53" i="3"/>
  <c r="BA53" i="3"/>
  <c r="B10" i="2"/>
  <c r="A10" i="2"/>
  <c r="C81" i="3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6" i="3"/>
  <c r="BD46" i="3"/>
  <c r="BC46" i="3"/>
  <c r="BB46" i="3"/>
  <c r="G46" i="3"/>
  <c r="BA46" i="3" s="1"/>
  <c r="BE44" i="3"/>
  <c r="BD44" i="3"/>
  <c r="BD51" i="3" s="1"/>
  <c r="H9" i="2" s="1"/>
  <c r="BC44" i="3"/>
  <c r="BB44" i="3"/>
  <c r="BB51" i="3" s="1"/>
  <c r="F9" i="2" s="1"/>
  <c r="G44" i="3"/>
  <c r="BA44" i="3" s="1"/>
  <c r="B9" i="2"/>
  <c r="A9" i="2"/>
  <c r="BE51" i="3"/>
  <c r="I9" i="2" s="1"/>
  <c r="C51" i="3"/>
  <c r="BE40" i="3"/>
  <c r="BD40" i="3"/>
  <c r="BC40" i="3"/>
  <c r="BB40" i="3"/>
  <c r="G40" i="3"/>
  <c r="BA40" i="3" s="1"/>
  <c r="BE38" i="3"/>
  <c r="BD38" i="3"/>
  <c r="BD42" i="3" s="1"/>
  <c r="H8" i="2" s="1"/>
  <c r="BC38" i="3"/>
  <c r="BB38" i="3"/>
  <c r="BB42" i="3" s="1"/>
  <c r="F8" i="2" s="1"/>
  <c r="G38" i="3"/>
  <c r="BA38" i="3" s="1"/>
  <c r="B8" i="2"/>
  <c r="A8" i="2"/>
  <c r="BC42" i="3"/>
  <c r="G8" i="2" s="1"/>
  <c r="C42" i="3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22" i="3"/>
  <c r="BD22" i="3"/>
  <c r="BC22" i="3"/>
  <c r="BB22" i="3"/>
  <c r="G22" i="3"/>
  <c r="BA22" i="3" s="1"/>
  <c r="BE19" i="3"/>
  <c r="BD19" i="3"/>
  <c r="BC19" i="3"/>
  <c r="BB19" i="3"/>
  <c r="G19" i="3"/>
  <c r="BA19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0" i="3"/>
  <c r="BD10" i="3"/>
  <c r="BC10" i="3"/>
  <c r="BB10" i="3"/>
  <c r="G10" i="3"/>
  <c r="BA10" i="3" s="1"/>
  <c r="BE8" i="3"/>
  <c r="BD8" i="3"/>
  <c r="BC8" i="3"/>
  <c r="BB8" i="3"/>
  <c r="G8" i="3"/>
  <c r="BA8" i="3" s="1"/>
  <c r="B7" i="2"/>
  <c r="A7" i="2"/>
  <c r="C36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42" i="3"/>
  <c r="G51" i="3"/>
  <c r="G81" i="3"/>
  <c r="BB145" i="3"/>
  <c r="BB151" i="3" s="1"/>
  <c r="F18" i="2" s="1"/>
  <c r="BB153" i="3"/>
  <c r="G115" i="3"/>
  <c r="G119" i="3"/>
  <c r="G125" i="3"/>
  <c r="G129" i="3"/>
  <c r="G140" i="3"/>
  <c r="G143" i="3"/>
  <c r="BE115" i="3" l="1"/>
  <c r="I12" i="2" s="1"/>
  <c r="BE169" i="3"/>
  <c r="I19" i="2" s="1"/>
  <c r="BD177" i="3"/>
  <c r="H20" i="2" s="1"/>
  <c r="BE42" i="3"/>
  <c r="I8" i="2" s="1"/>
  <c r="BB115" i="3"/>
  <c r="F12" i="2" s="1"/>
  <c r="BD115" i="3"/>
  <c r="H12" i="2" s="1"/>
  <c r="BA129" i="3"/>
  <c r="E15" i="2" s="1"/>
  <c r="BC129" i="3"/>
  <c r="G15" i="2" s="1"/>
  <c r="BA151" i="3"/>
  <c r="E18" i="2" s="1"/>
  <c r="BC169" i="3"/>
  <c r="G19" i="2" s="1"/>
  <c r="G36" i="3"/>
  <c r="BB36" i="3"/>
  <c r="F7" i="2" s="1"/>
  <c r="BD36" i="3"/>
  <c r="H7" i="2" s="1"/>
  <c r="G107" i="3"/>
  <c r="BC115" i="3"/>
  <c r="G12" i="2" s="1"/>
  <c r="BC36" i="3"/>
  <c r="G7" i="2" s="1"/>
  <c r="BE36" i="3"/>
  <c r="I7" i="2" s="1"/>
  <c r="BC51" i="3"/>
  <c r="G9" i="2" s="1"/>
  <c r="BA81" i="3"/>
  <c r="E10" i="2" s="1"/>
  <c r="BC107" i="3"/>
  <c r="G11" i="2" s="1"/>
  <c r="BE107" i="3"/>
  <c r="I11" i="2" s="1"/>
  <c r="BA169" i="3"/>
  <c r="E19" i="2" s="1"/>
  <c r="BD169" i="3"/>
  <c r="H19" i="2" s="1"/>
  <c r="BA51" i="3"/>
  <c r="E9" i="2" s="1"/>
  <c r="BB125" i="3"/>
  <c r="F14" i="2" s="1"/>
  <c r="BD125" i="3"/>
  <c r="H14" i="2" s="1"/>
  <c r="BC125" i="3"/>
  <c r="G14" i="2" s="1"/>
  <c r="BE129" i="3"/>
  <c r="I15" i="2" s="1"/>
  <c r="BD151" i="3"/>
  <c r="H18" i="2" s="1"/>
  <c r="BE151" i="3"/>
  <c r="I18" i="2" s="1"/>
  <c r="BA115" i="3"/>
  <c r="E12" i="2" s="1"/>
  <c r="BB107" i="3"/>
  <c r="F11" i="2" s="1"/>
  <c r="BD107" i="3"/>
  <c r="H11" i="2" s="1"/>
  <c r="BA125" i="3"/>
  <c r="E14" i="2" s="1"/>
  <c r="BA140" i="3"/>
  <c r="E16" i="2" s="1"/>
  <c r="G169" i="3"/>
  <c r="BB169" i="3"/>
  <c r="F19" i="2" s="1"/>
  <c r="BC151" i="3"/>
  <c r="G18" i="2" s="1"/>
  <c r="G151" i="3"/>
  <c r="G177" i="3"/>
  <c r="BA36" i="3"/>
  <c r="E7" i="2" s="1"/>
  <c r="BA42" i="3"/>
  <c r="E8" i="2" s="1"/>
  <c r="BA107" i="3"/>
  <c r="E11" i="2" s="1"/>
  <c r="BA177" i="3"/>
  <c r="E20" i="2" s="1"/>
  <c r="G21" i="2" l="1"/>
  <c r="C18" i="1" s="1"/>
  <c r="H21" i="2"/>
  <c r="C17" i="1" s="1"/>
  <c r="I21" i="2"/>
  <c r="C21" i="1" s="1"/>
  <c r="F21" i="2"/>
  <c r="C16" i="1" s="1"/>
  <c r="E21" i="2"/>
  <c r="G28" i="2" l="1"/>
  <c r="I28" i="2" s="1"/>
  <c r="G17" i="1" s="1"/>
  <c r="G26" i="2"/>
  <c r="I26" i="2" s="1"/>
  <c r="C15" i="1"/>
  <c r="C19" i="1" s="1"/>
  <c r="C22" i="1" s="1"/>
  <c r="G27" i="2"/>
  <c r="I27" i="2" s="1"/>
  <c r="G16" i="1" s="1"/>
  <c r="H29" i="2" l="1"/>
  <c r="G23" i="1" s="1"/>
  <c r="C23" i="1" s="1"/>
  <c r="F30" i="1" s="1"/>
  <c r="G15" i="1"/>
  <c r="F31" i="1" l="1"/>
  <c r="F34" i="1" s="1"/>
  <c r="G22" i="1"/>
</calcChain>
</file>

<file path=xl/sharedStrings.xml><?xml version="1.0" encoding="utf-8"?>
<sst xmlns="http://schemas.openxmlformats.org/spreadsheetml/2006/main" count="513" uniqueCount="308">
  <si>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</si>
  <si>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</si>
  <si>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</si>
  <si>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</si>
  <si>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</si>
  <si>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</si>
  <si>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</si>
  <si>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</si>
  <si>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</si>
  <si>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</si>
  <si>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</si>
  <si>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</si>
  <si>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</si>
  <si>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</si>
  <si>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</si>
  <si>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</si>
  <si>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</si>
  <si>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</si>
  <si>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</si>
  <si>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</si>
  <si>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</si>
  <si>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</si>
  <si>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</si>
  <si>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</si>
  <si>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</si>
  <si>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</si>
  <si>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</si>
  <si>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</si>
  <si>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</si>
  <si>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</si>
  <si>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</si>
  <si>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</si>
  <si>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</si>
  <si>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</si>
  <si>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</si>
  <si>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</si>
  <si>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</si>
  <si>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</si>
  <si>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</si>
  <si>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</si>
  <si>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</si>
  <si>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</si>
  <si>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</si>
  <si>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</si>
  <si>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</si>
  <si>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</si>
  <si>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</si>
  <si>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</si>
  <si>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</si>
  <si>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</si>
  <si>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</si>
  <si>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</si>
  <si>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</si>
  <si>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</si>
  <si>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</si>
  <si>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</si>
  <si>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</si>
  <si>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</si>
  <si>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</si>
  <si>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</si>
  <si>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</si>
  <si>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</si>
  <si>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</si>
  <si>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</si>
  <si>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</si>
  <si>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</si>
  <si>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</si>
  <si>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</si>
  <si>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</si>
  <si>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</si>
  <si>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</si>
  <si>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</si>
  <si>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</si>
  <si>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</si>
  <si>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</si>
  <si>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</si>
  <si>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</si>
  <si>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</si>
  <si>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V13-11-004</t>
  </si>
  <si>
    <t>Taneční konzervatoř, Nejedlého 3, Brno</t>
  </si>
  <si>
    <t>01</t>
  </si>
  <si>
    <t>Řešení opěr.zdi u pavilonu TDS</t>
  </si>
  <si>
    <t>119001401x01</t>
  </si>
  <si>
    <t>Dočasné zajištění ocelového potrubí do DN 200 mm dřevěným lešením h=950mm</t>
  </si>
  <si>
    <t>m</t>
  </si>
  <si>
    <t>1,35+32,85</t>
  </si>
  <si>
    <t>122201102R00</t>
  </si>
  <si>
    <t xml:space="preserve">Odkopávky nezapažené v hor. 3 do 1000 m3 </t>
  </si>
  <si>
    <t>m3</t>
  </si>
  <si>
    <t>pro opěr.zeď 50%:242,9928*0,5</t>
  </si>
  <si>
    <t>122301109R00</t>
  </si>
  <si>
    <t xml:space="preserve">Příplatek za lepivost - odkopávky v hor. 4 </t>
  </si>
  <si>
    <t>139601102R00</t>
  </si>
  <si>
    <t xml:space="preserve">Ruční výkop jam, rýh a šachet v hornině tř. 3 </t>
  </si>
  <si>
    <t>pro opěr.zeď:(1,25+32,85)*((0,8+4)/2*(2,154+2,4)/2+3,5*0,35/2+1,95*0,25*2)</t>
  </si>
  <si>
    <t>2,75*(1,2+2,45)/2*(0,4+0,6)/2</t>
  </si>
  <si>
    <t>odečet stojního výkopu:-121,4964</t>
  </si>
  <si>
    <t>kanalizace :1,5*0,6*0,6</t>
  </si>
  <si>
    <t>základ :32,085*0,85*0,36</t>
  </si>
  <si>
    <t>162201102R00</t>
  </si>
  <si>
    <t xml:space="preserve">Vodorovné přemístění výkopku z hor.1-4 do 50 m </t>
  </si>
  <si>
    <t>na meziskládku:242,9928</t>
  </si>
  <si>
    <t>pro zásyp:242,9928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</si>
  <si>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</si>
  <si>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</si>
  <si>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</si>
  <si>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</si>
  <si>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10,358*14</t>
  </si>
  <si>
    <t>167101101R00</t>
  </si>
  <si>
    <t xml:space="preserve">Nakládání výkopku z hor.1-4 v množství do 100 m3 </t>
  </si>
  <si>
    <t>171201201R00</t>
  </si>
  <si>
    <t>Uložení sypaniny na meziskládku na pozemku investora</t>
  </si>
  <si>
    <t>171201211U00</t>
  </si>
  <si>
    <t xml:space="preserve">Skládkovné zemina </t>
  </si>
  <si>
    <t>t</t>
  </si>
  <si>
    <t>10,358*2</t>
  </si>
  <si>
    <t>175101101RT2</t>
  </si>
  <si>
    <t>Obsyp potrubí bez prohození sypaniny s dodáním štěrkopísku frakce 0 - 22 mm</t>
  </si>
  <si>
    <t>175101201R00</t>
  </si>
  <si>
    <t xml:space="preserve">Obsyp objektu bez prohození sypaniny </t>
  </si>
  <si>
    <t>175101209R00</t>
  </si>
  <si>
    <t xml:space="preserve">Příplatek za prohození sypaniny pro obsyp objektu </t>
  </si>
  <si>
    <t>kus</t>
  </si>
  <si>
    <t>m2</t>
  </si>
  <si>
    <t>2</t>
  </si>
  <si>
    <t>Základy,zvláštní zakládání</t>
  </si>
  <si>
    <t>274313511R00</t>
  </si>
  <si>
    <t xml:space="preserve">Beton základových pasů prostý C 12/15 </t>
  </si>
  <si>
    <t>32,085*0,85*0,36</t>
  </si>
  <si>
    <t>632451034R00</t>
  </si>
  <si>
    <t xml:space="preserve">Vyrovnávací potěr MC 15, v ploše, tl. 50 mm </t>
  </si>
  <si>
    <t>na odbouraný základ:32,46*0,75</t>
  </si>
  <si>
    <t>211</t>
  </si>
  <si>
    <t>Trativody</t>
  </si>
  <si>
    <t>212792112R00</t>
  </si>
  <si>
    <t xml:space="preserve">Montáž trativodů z flexibilních trubek, lože </t>
  </si>
  <si>
    <t>5,5+32,1+1,35</t>
  </si>
  <si>
    <t>213151121R00</t>
  </si>
  <si>
    <t xml:space="preserve">Montáž geotextílie </t>
  </si>
  <si>
    <t>38,95*0,4*4</t>
  </si>
  <si>
    <t>28611223.A</t>
  </si>
  <si>
    <t>Trubka PVC drenážní flexibilní d 100 mm</t>
  </si>
  <si>
    <t>69365999</t>
  </si>
  <si>
    <t>Geotextilie</t>
  </si>
  <si>
    <t>38,95*0,4*4*1,15</t>
  </si>
  <si>
    <t>31</t>
  </si>
  <si>
    <t>Sanace</t>
  </si>
  <si>
    <t>216904112R00</t>
  </si>
  <si>
    <t xml:space="preserve">Očištění tlakovou vodou zdiva stěn a rubu kleneb </t>
  </si>
  <si>
    <t>sanovaná zeď:2,3*0,44+0,3*2,23+(5,8-0,6)*(2,08+1,55)/2+3*(1,55+0,16)/2</t>
  </si>
  <si>
    <t>schodiště:</t>
  </si>
  <si>
    <t>podesta:3,9*2,55</t>
  </si>
  <si>
    <t>stupně:3,9*(0,155+0,3)*17</t>
  </si>
  <si>
    <t>trhliny:(1,55+2,23)*0,2*2</t>
  </si>
  <si>
    <t>216904391R00</t>
  </si>
  <si>
    <t xml:space="preserve">Příplatek za ruční dočištění ocelovými kartáči </t>
  </si>
  <si>
    <t>612401918R00</t>
  </si>
  <si>
    <t xml:space="preserve">Příplatek za kropení podkladu omítky vnitřní stěn </t>
  </si>
  <si>
    <t>31000-9001</t>
  </si>
  <si>
    <t>Sanační stěrka vč. protikorozní ochrany tl. 2mm komponentní maltou modifikovanou polymerem</t>
  </si>
  <si>
    <t>31000-9002</t>
  </si>
  <si>
    <t xml:space="preserve">Sešití trhlin vč. zatmelení </t>
  </si>
  <si>
    <t>trhliny:(1,55+2,23)*2</t>
  </si>
  <si>
    <t>31000-9003</t>
  </si>
  <si>
    <t xml:space="preserve">Ochrana vyspraveného povrcho fólií PE </t>
  </si>
  <si>
    <t>přesahy:7,56*0,2</t>
  </si>
  <si>
    <t>32</t>
  </si>
  <si>
    <t>Zdi opěrné</t>
  </si>
  <si>
    <t>311321412R00</t>
  </si>
  <si>
    <t xml:space="preserve">Železobeton nadzákladových zdí C 30/37 XC4 </t>
  </si>
  <si>
    <t>nová stěna:</t>
  </si>
  <si>
    <t>deska:32,085*1,4*0,25</t>
  </si>
  <si>
    <t>svislá část:32,085*1,85*0,25+2,75*0,4*0,25</t>
  </si>
  <si>
    <t>sanovaná zeď:(0,6+0,3)*0,5*0,3</t>
  </si>
  <si>
    <t>dobetonování šikmé stěny:2*1,39*0,25/2</t>
  </si>
  <si>
    <t>311351101R00</t>
  </si>
  <si>
    <t xml:space="preserve">Bednění nadzákladových zdí jednostranné - zřízení </t>
  </si>
  <si>
    <t>dobetonování šikmé stěny:2,4*1,39</t>
  </si>
  <si>
    <t>311351102R00</t>
  </si>
  <si>
    <t xml:space="preserve">Bednění nadzákladových zdí jednostranné-odstranění </t>
  </si>
  <si>
    <t>311351105R00</t>
  </si>
  <si>
    <t xml:space="preserve">Bednění nadzákladových zdí oboustranné - zřízení </t>
  </si>
  <si>
    <t>32,085*(0,25+1,85)*2+2,75*0,4*2+0,25*0,4+1,4*0,25*2+0,25*1,85*2</t>
  </si>
  <si>
    <t>sanovaná zeď:(0,6+0,6+0,5+0,5)*0,8</t>
  </si>
  <si>
    <t>311351106R00</t>
  </si>
  <si>
    <t xml:space="preserve">Bednění nadzákladových zdí oboustranné-odstranění </t>
  </si>
  <si>
    <t>311361821R00</t>
  </si>
  <si>
    <t xml:space="preserve">Výztuž nadzákladových zdí z betonářské ocelí 10505 </t>
  </si>
  <si>
    <t>311361921RT3</t>
  </si>
  <si>
    <t>Výztuž nadzákladových zdí ze svařovaných sítí průměr drátu 5,0, oka 150/150 mm</t>
  </si>
  <si>
    <t>1,8*3*12*2,09/1000</t>
  </si>
  <si>
    <t>311361921RT9</t>
  </si>
  <si>
    <t>Výztuž nadzákladových zdí ze svařovaných sítí průměr drátu 8,0, oka 150/150 mm</t>
  </si>
  <si>
    <t>1,8*3*12*5,4/1000</t>
  </si>
  <si>
    <t>32090-1100</t>
  </si>
  <si>
    <t xml:space="preserve">Vlepený trn d14mm do vrtaného otvoru , do tmele </t>
  </si>
  <si>
    <t>nad šachtou:7</t>
  </si>
  <si>
    <t>sanovaná zeď:24</t>
  </si>
  <si>
    <t>32900-0001</t>
  </si>
  <si>
    <t xml:space="preserve">Čerpadlo na beton </t>
  </si>
  <si>
    <t>hod</t>
  </si>
  <si>
    <t>spodní deska:5</t>
  </si>
  <si>
    <t>svislá část:8</t>
  </si>
  <si>
    <t>4</t>
  </si>
  <si>
    <t>Vodorovné konstrukce</t>
  </si>
  <si>
    <t>417321415R00</t>
  </si>
  <si>
    <t>Ztužující pásy a věnce z betonu železového C 30/37 XC4</t>
  </si>
  <si>
    <t>(2,7+5,8+2,7)*0,3*0,2</t>
  </si>
  <si>
    <t>417351111R00</t>
  </si>
  <si>
    <t xml:space="preserve">Bednění ztužujících věnců, obě strany - zřízení </t>
  </si>
  <si>
    <t>(2,7+5,8+2,7)*0,2*2</t>
  </si>
  <si>
    <t>417351113R00</t>
  </si>
  <si>
    <t xml:space="preserve">Bednění ztužujících věnců, obě strany - odstranění </t>
  </si>
  <si>
    <t>417361821R00</t>
  </si>
  <si>
    <t xml:space="preserve">Výztuž ztužujících pásů a věnců z oceli 10505 </t>
  </si>
  <si>
    <t>511</t>
  </si>
  <si>
    <t>Okapový chodník</t>
  </si>
  <si>
    <t>51100-0001</t>
  </si>
  <si>
    <t>Demontáž, podsypání a vyspádování+zpět.montáž okapového chodníku</t>
  </si>
  <si>
    <t>4*0,6</t>
  </si>
  <si>
    <t>63</t>
  </si>
  <si>
    <t>Podlahy a podlahové konstrukce</t>
  </si>
  <si>
    <t>631312711R00</t>
  </si>
  <si>
    <t xml:space="preserve">Mazanina betonová tl. 5 - 20 cm C 25/30 </t>
  </si>
  <si>
    <t>spádový beton:32,85*0,85*(0,2+0,05)/2</t>
  </si>
  <si>
    <t>631319181R00</t>
  </si>
  <si>
    <t xml:space="preserve">Příplatek za sklon mazaniny 15°-35° </t>
  </si>
  <si>
    <t>8</t>
  </si>
  <si>
    <t>Trubní vedení</t>
  </si>
  <si>
    <t>83100-0001</t>
  </si>
  <si>
    <t xml:space="preserve">M+D vpusť </t>
  </si>
  <si>
    <t>83100-0002</t>
  </si>
  <si>
    <t xml:space="preserve">M+D napojení vpusti na stávající kanalizaci </t>
  </si>
  <si>
    <t>96</t>
  </si>
  <si>
    <t>Bourání konstrukcí</t>
  </si>
  <si>
    <t>767590830R00</t>
  </si>
  <si>
    <t xml:space="preserve">Demontáž roštu kanálku </t>
  </si>
  <si>
    <t>35,9*0,8</t>
  </si>
  <si>
    <t>961044111R00</t>
  </si>
  <si>
    <t xml:space="preserve">Bourání základů z betonu prostého </t>
  </si>
  <si>
    <t>35,9*0,8*0,2</t>
  </si>
  <si>
    <t>962042321R00</t>
  </si>
  <si>
    <t xml:space="preserve">Bourání zdiva nadzákladového z betonu prostého </t>
  </si>
  <si>
    <t>stáv.opěr.zeď:35,9*(0,8+0,35)/2*1,85+2,75*0,35*0,46</t>
  </si>
  <si>
    <t>sanovaná zeď:(2,7+5,8+2,7)*0,3*0,2</t>
  </si>
  <si>
    <t>(0,6+0,3)*0,5*0,3</t>
  </si>
  <si>
    <t>976085311R00</t>
  </si>
  <si>
    <t xml:space="preserve">Vybourání vpustě </t>
  </si>
  <si>
    <t>99</t>
  </si>
  <si>
    <t>Přesun hmot</t>
  </si>
  <si>
    <t>998012021R00</t>
  </si>
  <si>
    <t xml:space="preserve">Přesun hmot pro budovy monolitické výšky do 6 m </t>
  </si>
  <si>
    <t>711</t>
  </si>
  <si>
    <t>Izolace proti vodě</t>
  </si>
  <si>
    <t>711111001RZ1</t>
  </si>
  <si>
    <t>Izolace proti vlhkosti vodor. nátěr ALP za studena 1x nátěr - včetně dodávky penetračního laku ALP</t>
  </si>
  <si>
    <t>32,85*(0,85+0,75)</t>
  </si>
  <si>
    <t>711212001R00</t>
  </si>
  <si>
    <t>Nátěr hydroizolační těsnicí hmotou proti vodě a povětrnostním vlivům</t>
  </si>
  <si>
    <t>nová zeď:2,75*0,46+32,085*(1,65+0,25)</t>
  </si>
  <si>
    <t>sanovaná zeď:2,3*0,44+0,6*2,23+(5,8-0,6)*(2,08+1,55)/2+3*(1,55+0,16)/2</t>
  </si>
  <si>
    <t>998711101R00</t>
  </si>
  <si>
    <t xml:space="preserve">Přesun hmot pro izolace proti vodě, výšky do 6 m </t>
  </si>
  <si>
    <t>767</t>
  </si>
  <si>
    <t>Konstrukce zámečnické</t>
  </si>
  <si>
    <t>76700-1001</t>
  </si>
  <si>
    <t>M+D zábradlí 1 madlové z Pz oceli l=900mm, h=1000mm</t>
  </si>
  <si>
    <t>76700-1002</t>
  </si>
  <si>
    <t>M+D ocel pozink vrátka 630/1650 vč.kotvení z 2x U 40/40 a 1x Z 80/120</t>
  </si>
  <si>
    <t>76700-1003</t>
  </si>
  <si>
    <t xml:space="preserve">M+D ukončení čela kanálku tahokovem </t>
  </si>
  <si>
    <t>0,75*1,65</t>
  </si>
  <si>
    <t>76700-1004</t>
  </si>
  <si>
    <t xml:space="preserve">M+D rám pororoštu z pozink profilů </t>
  </si>
  <si>
    <t>kg</t>
  </si>
  <si>
    <t>L 160/160/10:64*0,25*24,58</t>
  </si>
  <si>
    <t>L 35/35/4:0,85*33*2,09</t>
  </si>
  <si>
    <t>L 120/80/8:31,35*12,16</t>
  </si>
  <si>
    <t>kotvení:64*2*0,25*1,32</t>
  </si>
  <si>
    <t>prořez :(393,28+58,6245+381,216+42,24)*0,1</t>
  </si>
  <si>
    <t>76700-1005</t>
  </si>
  <si>
    <t xml:space="preserve">Montáž pororoštů </t>
  </si>
  <si>
    <t>31,35*0,6</t>
  </si>
  <si>
    <t>76700-1006</t>
  </si>
  <si>
    <t xml:space="preserve">Dodávka  pororošt 600/1000/30mm pozink </t>
  </si>
  <si>
    <t>76700-1007</t>
  </si>
  <si>
    <t xml:space="preserve">Dodávka  pororošt 600/350/30mm pozink </t>
  </si>
  <si>
    <t>76700-1008</t>
  </si>
  <si>
    <t xml:space="preserve">Vývrt pro kotvení úhelníků </t>
  </si>
  <si>
    <t>998767201R00</t>
  </si>
  <si>
    <t xml:space="preserve">Přesun hmot pro zámečnické konstr., výšky do 6 m 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</si>
  <si>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</si>
  <si>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</si>
  <si>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</si>
  <si>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</si>
  <si>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</si>
  <si>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</si>
  <si>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</si>
  <si>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</si>
  <si>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</si>
  <si>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</si>
  <si>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979087212R00</t>
  </si>
  <si>
    <t xml:space="preserve">Nakládání suti na dopravní prostředky </t>
  </si>
  <si>
    <t>979999999R00</t>
  </si>
  <si>
    <t xml:space="preserve">Poplatek za skladku 10 % příměsí </t>
  </si>
  <si>
    <t>Ztížené výrobní podmínky</t>
  </si>
  <si>
    <t>Zařízení staveniště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</si>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</sst>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0" xfId="1" applyNumberFormat="1" applyFont="1" applyBorder="1"/>
    <xf numFmtId="49" fontId="3" fillId="0" borderId="40" xfId="1" applyNumberFormat="1" applyFont="1" applyBorder="1"/>
    <xf numFmtId="49" fontId="3" fillId="0" borderId="40" xfId="1" applyNumberFormat="1" applyFont="1" applyBorder="1" applyAlignment="1">
      <alignment horizontal="right"/>
    </xf>
    <xf numFmtId="0" fontId="3" fillId="0" borderId="41" xfId="1" applyFont="1" applyBorder="1"/>
    <xf numFmtId="49" fontId="3" fillId="0" borderId="40" xfId="0" applyNumberFormat="1" applyFont="1" applyBorder="1" applyAlignment="1">
      <alignment horizontal="left"/>
    </xf>
    <xf numFmtId="0" fontId="3" fillId="0" borderId="42" xfId="0" applyNumberFormat="1" applyFont="1" applyBorder="1"/>
    <xf numFmtId="49" fontId="4" fillId="0" borderId="43" xfId="1" applyNumberFormat="1" applyFont="1" applyBorder="1"/>
    <xf numFmtId="49" fontId="3" fillId="0" borderId="43" xfId="1" applyNumberFormat="1" applyFont="1" applyBorder="1"/>
    <xf numFmtId="49" fontId="3" fillId="0" borderId="43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4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0" xfId="1" applyFont="1" applyBorder="1"/>
    <xf numFmtId="0" fontId="5" fillId="0" borderId="41" xfId="1" applyFont="1" applyBorder="1" applyAlignment="1">
      <alignment horizontal="right"/>
    </xf>
    <xf numFmtId="49" fontId="3" fillId="0" borderId="40" xfId="1" applyNumberFormat="1" applyFont="1" applyBorder="1" applyAlignment="1">
      <alignment horizontal="left"/>
    </xf>
    <xf numFmtId="0" fontId="3" fillId="0" borderId="42" xfId="1" applyFont="1" applyBorder="1"/>
    <xf numFmtId="0" fontId="3" fillId="0" borderId="43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49" xfId="1" applyFont="1" applyBorder="1" applyAlignment="1">
      <alignment horizontal="center"/>
    </xf>
    <xf numFmtId="49" fontId="4" fillId="0" borderId="49" xfId="1" applyNumberFormat="1" applyFont="1" applyBorder="1" applyAlignment="1">
      <alignment horizontal="left"/>
    </xf>
    <xf numFmtId="0" fontId="4" fillId="0" borderId="50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1" xfId="1" applyFont="1" applyBorder="1" applyAlignment="1">
      <alignment horizontal="center" vertical="top"/>
    </xf>
    <xf numFmtId="49" fontId="17" fillId="0" borderId="51" xfId="1" applyNumberFormat="1" applyFont="1" applyBorder="1" applyAlignment="1">
      <alignment horizontal="left" vertical="top"/>
    </xf>
    <xf numFmtId="0" fontId="17" fillId="0" borderId="51" xfId="1" applyFont="1" applyBorder="1" applyAlignment="1">
      <alignment vertical="top" wrapText="1"/>
    </xf>
    <xf numFmtId="49" fontId="17" fillId="0" borderId="51" xfId="1" applyNumberFormat="1" applyFont="1" applyBorder="1" applyAlignment="1">
      <alignment horizontal="center" shrinkToFit="1"/>
    </xf>
    <xf numFmtId="4" fontId="17" fillId="0" borderId="51" xfId="1" applyNumberFormat="1" applyFont="1" applyBorder="1" applyAlignment="1">
      <alignment horizontal="right"/>
    </xf>
    <xf numFmtId="4" fontId="17" fillId="0" borderId="51" xfId="1" applyNumberFormat="1" applyFont="1" applyBorder="1"/>
    <xf numFmtId="0" fontId="18" fillId="0" borderId="0" xfId="1" applyFont="1"/>
    <xf numFmtId="0" fontId="5" fillId="0" borderId="49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49" xfId="1" applyNumberFormat="1" applyFont="1" applyBorder="1" applyAlignment="1">
      <alignment horizontal="right"/>
    </xf>
    <xf numFmtId="4" fontId="20" fillId="3" borderId="52" xfId="1" applyNumberFormat="1" applyFont="1" applyFill="1" applyBorder="1" applyAlignment="1">
      <alignment horizontal="right" wrapText="1"/>
    </xf>
    <xf numFmtId="0" fontId="20" fillId="3" borderId="33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50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49" xfId="0" applyNumberFormat="1" applyFont="1" applyBorder="1"/>
    <xf numFmtId="3" fontId="3" fillId="0" borderId="53" xfId="0" applyNumberFormat="1" applyFont="1" applyBorder="1"/>
    <xf numFmtId="0" fontId="9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166" fontId="7" fillId="2" borderId="54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58" xfId="1" applyFont="1" applyBorder="1" applyAlignment="1">
      <alignment horizontal="center"/>
    </xf>
    <xf numFmtId="0" fontId="3" fillId="0" borderId="59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3" fillId="0" borderId="60" xfId="1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49" fontId="20" fillId="3" borderId="61" xfId="1" applyNumberFormat="1" applyFont="1" applyFill="1" applyBorder="1" applyAlignment="1">
      <alignment horizontal="left" wrapText="1"/>
    </xf>
    <xf numFmtId="49" fontId="21" fillId="0" borderId="62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57" xfId="1" applyNumberFormat="1" applyFont="1" applyBorder="1" applyAlignment="1">
      <alignment horizontal="center"/>
    </xf>
    <xf numFmtId="0" fontId="3" fillId="0" borderId="59" xfId="1" applyFont="1" applyBorder="1" applyAlignment="1">
      <alignment horizontal="center" shrinkToFit="1"/>
    </xf>
    <xf numFmtId="0" fontId="3" fillId="0" borderId="43" xfId="1" applyFont="1" applyBorder="1" applyAlignment="1">
      <alignment horizontal="center" shrinkToFit="1"/>
    </xf>
    <xf numFmtId="0" fontId="3" fillId="0" borderId="60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4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>
        <f>Rekapitulace!G2</f>
        <v>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12"/>
      <c r="D8" s="212"/>
      <c r="E8" s="213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12">
        <f>Projektant</f>
        <v>0</v>
      </c>
      <c r="D9" s="212"/>
      <c r="E9" s="213"/>
      <c r="F9" s="13"/>
      <c r="G9" s="34"/>
      <c r="H9" s="35"/>
    </row>
    <row r="10" spans="1:57" x14ac:dyDescent="0.2">
      <c r="A10" s="29" t="s">
        <v>15</v>
      </c>
      <c r="B10" s="13"/>
      <c r="C10" s="212"/>
      <c r="D10" s="212"/>
      <c r="E10" s="212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2"/>
      <c r="D11" s="212"/>
      <c r="E11" s="212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11"/>
      <c r="D12" s="211"/>
      <c r="E12" s="211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Rekapitulace!A26</f>
        <v>Ztížené výrobní podmínky</v>
      </c>
      <c r="E15" s="58"/>
      <c r="F15" s="59"/>
      <c r="G15" s="56">
        <f>Rekapitulace!I26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Rekapitulace!A27</f>
        <v>Zařízení staveniště</v>
      </c>
      <c r="E16" s="60"/>
      <c r="F16" s="61"/>
      <c r="G16" s="56">
        <f>Rekapitulace!I27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Rekapitulace!A28</f>
        <v>Rezerva rozpočtu</v>
      </c>
      <c r="E17" s="60"/>
      <c r="F17" s="61"/>
      <c r="G17" s="56">
        <f>Rekapitulace!I28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/>
      <c r="E18" s="60"/>
      <c r="F18" s="61"/>
      <c r="G18" s="56"/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31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05" t="s">
        <v>34</v>
      </c>
      <c r="B23" s="206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07">
        <f>C23-F32</f>
        <v>0</v>
      </c>
      <c r="G30" s="208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07">
        <f>ROUND(PRODUCT(F30,C31/100),0)</f>
        <v>0</v>
      </c>
      <c r="G31" s="208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07">
        <v>0</v>
      </c>
      <c r="G32" s="208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07">
        <f>ROUND(PRODUCT(F32,C33/100),0)</f>
        <v>0</v>
      </c>
      <c r="G33" s="208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9">
        <f>ROUND(SUM(F30:F33),0)</f>
        <v>0</v>
      </c>
      <c r="G34" s="210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4"/>
      <c r="C37" s="204"/>
      <c r="D37" s="204"/>
      <c r="E37" s="204"/>
      <c r="F37" s="204"/>
      <c r="G37" s="204"/>
      <c r="H37" t="s">
        <v>6</v>
      </c>
    </row>
    <row r="38" spans="1:8" ht="12.75" customHeight="1" x14ac:dyDescent="0.2">
      <c r="A38" s="96"/>
      <c r="B38" s="204"/>
      <c r="C38" s="204"/>
      <c r="D38" s="204"/>
      <c r="E38" s="204"/>
      <c r="F38" s="204"/>
      <c r="G38" s="204"/>
      <c r="H38" t="s">
        <v>6</v>
      </c>
    </row>
    <row r="39" spans="1:8" x14ac:dyDescent="0.2">
      <c r="A39" s="96"/>
      <c r="B39" s="204"/>
      <c r="C39" s="204"/>
      <c r="D39" s="204"/>
      <c r="E39" s="204"/>
      <c r="F39" s="204"/>
      <c r="G39" s="204"/>
      <c r="H39" t="s">
        <v>6</v>
      </c>
    </row>
    <row r="40" spans="1:8" x14ac:dyDescent="0.2">
      <c r="A40" s="96"/>
      <c r="B40" s="204"/>
      <c r="C40" s="204"/>
      <c r="D40" s="204"/>
      <c r="E40" s="204"/>
      <c r="F40" s="204"/>
      <c r="G40" s="204"/>
      <c r="H40" t="s">
        <v>6</v>
      </c>
    </row>
    <row r="41" spans="1:8" x14ac:dyDescent="0.2">
      <c r="A41" s="96"/>
      <c r="B41" s="204"/>
      <c r="C41" s="204"/>
      <c r="D41" s="204"/>
      <c r="E41" s="204"/>
      <c r="F41" s="204"/>
      <c r="G41" s="204"/>
      <c r="H41" t="s">
        <v>6</v>
      </c>
    </row>
    <row r="42" spans="1:8" x14ac:dyDescent="0.2">
      <c r="A42" s="96"/>
      <c r="B42" s="204"/>
      <c r="C42" s="204"/>
      <c r="D42" s="204"/>
      <c r="E42" s="204"/>
      <c r="F42" s="204"/>
      <c r="G42" s="204"/>
      <c r="H42" t="s">
        <v>6</v>
      </c>
    </row>
    <row r="43" spans="1:8" x14ac:dyDescent="0.2">
      <c r="A43" s="96"/>
      <c r="B43" s="204"/>
      <c r="C43" s="204"/>
      <c r="D43" s="204"/>
      <c r="E43" s="204"/>
      <c r="F43" s="204"/>
      <c r="G43" s="204"/>
      <c r="H43" t="s">
        <v>6</v>
      </c>
    </row>
    <row r="44" spans="1:8" x14ac:dyDescent="0.2">
      <c r="A44" s="96"/>
      <c r="B44" s="204"/>
      <c r="C44" s="204"/>
      <c r="D44" s="204"/>
      <c r="E44" s="204"/>
      <c r="F44" s="204"/>
      <c r="G44" s="204"/>
      <c r="H44" t="s">
        <v>6</v>
      </c>
    </row>
    <row r="45" spans="1:8" ht="0.75" customHeight="1" x14ac:dyDescent="0.2">
      <c r="A45" s="96"/>
      <c r="B45" s="204"/>
      <c r="C45" s="204"/>
      <c r="D45" s="204"/>
      <c r="E45" s="204"/>
      <c r="F45" s="204"/>
      <c r="G45" s="204"/>
      <c r="H45" t="s">
        <v>6</v>
      </c>
    </row>
    <row r="46" spans="1:8" x14ac:dyDescent="0.2">
      <c r="B46" s="214"/>
      <c r="C46" s="214"/>
      <c r="D46" s="214"/>
      <c r="E46" s="214"/>
      <c r="F46" s="214"/>
      <c r="G46" s="214"/>
    </row>
    <row r="47" spans="1:8" x14ac:dyDescent="0.2">
      <c r="B47" s="214"/>
      <c r="C47" s="214"/>
      <c r="D47" s="214"/>
      <c r="E47" s="214"/>
      <c r="F47" s="214"/>
      <c r="G47" s="214"/>
    </row>
    <row r="48" spans="1:8" x14ac:dyDescent="0.2">
      <c r="B48" s="214"/>
      <c r="C48" s="214"/>
      <c r="D48" s="214"/>
      <c r="E48" s="214"/>
      <c r="F48" s="214"/>
      <c r="G48" s="214"/>
    </row>
    <row r="49" spans="2:7" x14ac:dyDescent="0.2">
      <c r="B49" s="214"/>
      <c r="C49" s="214"/>
      <c r="D49" s="214"/>
      <c r="E49" s="214"/>
      <c r="F49" s="214"/>
      <c r="G49" s="214"/>
    </row>
    <row r="50" spans="2:7" x14ac:dyDescent="0.2">
      <c r="B50" s="214"/>
      <c r="C50" s="214"/>
      <c r="D50" s="214"/>
      <c r="E50" s="214"/>
      <c r="F50" s="214"/>
      <c r="G50" s="214"/>
    </row>
    <row r="51" spans="2:7" x14ac:dyDescent="0.2">
      <c r="B51" s="214"/>
      <c r="C51" s="214"/>
      <c r="D51" s="214"/>
      <c r="E51" s="214"/>
      <c r="F51" s="214"/>
      <c r="G51" s="214"/>
    </row>
    <row r="52" spans="2:7" x14ac:dyDescent="0.2">
      <c r="B52" s="214"/>
      <c r="C52" s="214"/>
      <c r="D52" s="214"/>
      <c r="E52" s="214"/>
      <c r="F52" s="214"/>
      <c r="G52" s="214"/>
    </row>
    <row r="53" spans="2:7" x14ac:dyDescent="0.2">
      <c r="B53" s="214"/>
      <c r="C53" s="214"/>
      <c r="D53" s="214"/>
      <c r="E53" s="214"/>
      <c r="F53" s="214"/>
      <c r="G53" s="214"/>
    </row>
    <row r="54" spans="2:7" x14ac:dyDescent="0.2">
      <c r="B54" s="214"/>
      <c r="C54" s="214"/>
      <c r="D54" s="214"/>
      <c r="E54" s="214"/>
      <c r="F54" s="214"/>
      <c r="G54" s="214"/>
    </row>
    <row r="55" spans="2:7" x14ac:dyDescent="0.2">
      <c r="B55" s="214"/>
      <c r="C55" s="214"/>
      <c r="D55" s="214"/>
      <c r="E55" s="214"/>
      <c r="F55" s="214"/>
      <c r="G55" s="214"/>
    </row>
  </sheetData>
  <mergeCells count="22">
    <mergeCell ref="B55:G55"/>
    <mergeCell ref="B46:G46"/>
    <mergeCell ref="B47:G47"/>
    <mergeCell ref="B48:G48"/>
    <mergeCell ref="B49:G49"/>
    <mergeCell ref="B54:G54"/>
    <mergeCell ref="B50:G50"/>
    <mergeCell ref="B51:G51"/>
    <mergeCell ref="B52:G52"/>
    <mergeCell ref="B53:G53"/>
    <mergeCell ref="C12:E12"/>
    <mergeCell ref="C8:E8"/>
    <mergeCell ref="C9:E9"/>
    <mergeCell ref="C10:E10"/>
    <mergeCell ref="C11:E11"/>
    <mergeCell ref="B37:G45"/>
    <mergeCell ref="A23:B23"/>
    <mergeCell ref="F30:G30"/>
    <mergeCell ref="F31:G31"/>
    <mergeCell ref="F34:G34"/>
    <mergeCell ref="F32:G32"/>
    <mergeCell ref="F33:G33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0"/>
  <sheetViews>
    <sheetView topLeftCell="A7" workbookViewId="0">
      <selection activeCell="K23" sqref="K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5" t="s">
        <v>49</v>
      </c>
      <c r="B1" s="216"/>
      <c r="C1" s="97" t="str">
        <f>CONCATENATE(cislostavby," ",nazevstavby)</f>
        <v>V13-11-004 Taneční konzervatoř, Nejedlého 3, Brno</v>
      </c>
      <c r="D1" s="98"/>
      <c r="E1" s="99"/>
      <c r="F1" s="98"/>
      <c r="G1" s="100" t="s">
        <v>50</v>
      </c>
      <c r="H1" s="101"/>
      <c r="I1" s="102"/>
    </row>
    <row r="2" spans="1:9" ht="13.5" thickBot="1" x14ac:dyDescent="0.25">
      <c r="A2" s="217" t="s">
        <v>51</v>
      </c>
      <c r="B2" s="218"/>
      <c r="C2" s="103" t="str">
        <f>CONCATENATE(cisloobjektu," ",nazevobjektu)</f>
        <v>01 Řešení opěr.zdi u pavilonu TDS</v>
      </c>
      <c r="D2" s="104"/>
      <c r="E2" s="105"/>
      <c r="F2" s="104"/>
      <c r="G2" s="219"/>
      <c r="H2" s="220"/>
      <c r="I2" s="221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 x14ac:dyDescent="0.2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Položky!BA36</f>
        <v>0</v>
      </c>
      <c r="F7" s="202">
        <f>Položky!BB36</f>
        <v>0</v>
      </c>
      <c r="G7" s="202">
        <f>Položky!BC36</f>
        <v>0</v>
      </c>
      <c r="H7" s="202">
        <f>Položky!BD36</f>
        <v>0</v>
      </c>
      <c r="I7" s="203">
        <f>Položky!BE36</f>
        <v>0</v>
      </c>
    </row>
    <row r="8" spans="1:9" s="35" customFormat="1" x14ac:dyDescent="0.2">
      <c r="A8" s="200" t="str">
        <f>Položky!B37</f>
        <v>2</v>
      </c>
      <c r="B8" s="115" t="str">
        <f>Položky!C37</f>
        <v>Základy,zvláštní zakládání</v>
      </c>
      <c r="C8" s="66"/>
      <c r="D8" s="116"/>
      <c r="E8" s="201">
        <f>Položky!BA42</f>
        <v>0</v>
      </c>
      <c r="F8" s="202">
        <f>Položky!BB42</f>
        <v>0</v>
      </c>
      <c r="G8" s="202">
        <f>Položky!BC42</f>
        <v>0</v>
      </c>
      <c r="H8" s="202">
        <f>Položky!BD42</f>
        <v>0</v>
      </c>
      <c r="I8" s="203">
        <f>Položky!BE42</f>
        <v>0</v>
      </c>
    </row>
    <row r="9" spans="1:9" s="35" customFormat="1" x14ac:dyDescent="0.2">
      <c r="A9" s="200" t="str">
        <f>Položky!B43</f>
        <v>211</v>
      </c>
      <c r="B9" s="115" t="str">
        <f>Položky!C43</f>
        <v>Trativody</v>
      </c>
      <c r="C9" s="66"/>
      <c r="D9" s="116"/>
      <c r="E9" s="201">
        <f>Položky!BA51</f>
        <v>0</v>
      </c>
      <c r="F9" s="202">
        <f>Položky!BB51</f>
        <v>0</v>
      </c>
      <c r="G9" s="202">
        <f>Položky!BC51</f>
        <v>0</v>
      </c>
      <c r="H9" s="202">
        <f>Položky!BD51</f>
        <v>0</v>
      </c>
      <c r="I9" s="203">
        <f>Položky!BE51</f>
        <v>0</v>
      </c>
    </row>
    <row r="10" spans="1:9" s="35" customFormat="1" x14ac:dyDescent="0.2">
      <c r="A10" s="200" t="str">
        <f>Položky!B52</f>
        <v>31</v>
      </c>
      <c r="B10" s="115" t="str">
        <f>Položky!C52</f>
        <v>Sanace</v>
      </c>
      <c r="C10" s="66"/>
      <c r="D10" s="116"/>
      <c r="E10" s="201">
        <f>Položky!BA81</f>
        <v>0</v>
      </c>
      <c r="F10" s="202">
        <f>Položky!BB81</f>
        <v>0</v>
      </c>
      <c r="G10" s="202">
        <f>Položky!BC81</f>
        <v>0</v>
      </c>
      <c r="H10" s="202">
        <f>Položky!BD81</f>
        <v>0</v>
      </c>
      <c r="I10" s="203">
        <f>Položky!BE81</f>
        <v>0</v>
      </c>
    </row>
    <row r="11" spans="1:9" s="35" customFormat="1" x14ac:dyDescent="0.2">
      <c r="A11" s="200" t="str">
        <f>Položky!B82</f>
        <v>32</v>
      </c>
      <c r="B11" s="115" t="str">
        <f>Položky!C82</f>
        <v>Zdi opěrné</v>
      </c>
      <c r="C11" s="66"/>
      <c r="D11" s="116"/>
      <c r="E11" s="201">
        <f>Položky!BA107</f>
        <v>0</v>
      </c>
      <c r="F11" s="202">
        <f>Položky!BB107</f>
        <v>0</v>
      </c>
      <c r="G11" s="202">
        <f>Položky!BC107</f>
        <v>0</v>
      </c>
      <c r="H11" s="202">
        <f>Položky!BD107</f>
        <v>0</v>
      </c>
      <c r="I11" s="203">
        <f>Položky!BE107</f>
        <v>0</v>
      </c>
    </row>
    <row r="12" spans="1:9" s="35" customFormat="1" x14ac:dyDescent="0.2">
      <c r="A12" s="200" t="str">
        <f>Položky!B108</f>
        <v>4</v>
      </c>
      <c r="B12" s="115" t="str">
        <f>Položky!C108</f>
        <v>Vodorovné konstrukce</v>
      </c>
      <c r="C12" s="66"/>
      <c r="D12" s="116"/>
      <c r="E12" s="201">
        <f>Položky!BA115</f>
        <v>0</v>
      </c>
      <c r="F12" s="202">
        <f>Položky!BB115</f>
        <v>0</v>
      </c>
      <c r="G12" s="202">
        <f>Položky!BC115</f>
        <v>0</v>
      </c>
      <c r="H12" s="202">
        <f>Položky!BD115</f>
        <v>0</v>
      </c>
      <c r="I12" s="203">
        <f>Položky!BE115</f>
        <v>0</v>
      </c>
    </row>
    <row r="13" spans="1:9" s="35" customFormat="1" x14ac:dyDescent="0.2">
      <c r="A13" s="200" t="str">
        <f>Položky!B116</f>
        <v>511</v>
      </c>
      <c r="B13" s="115" t="str">
        <f>Položky!C116</f>
        <v>Okapový chodník</v>
      </c>
      <c r="C13" s="66"/>
      <c r="D13" s="116"/>
      <c r="E13" s="201">
        <f>Položky!BA119</f>
        <v>0</v>
      </c>
      <c r="F13" s="202">
        <f>Položky!BB119</f>
        <v>0</v>
      </c>
      <c r="G13" s="202">
        <f>Položky!BC119</f>
        <v>0</v>
      </c>
      <c r="H13" s="202">
        <f>Položky!BD119</f>
        <v>0</v>
      </c>
      <c r="I13" s="203">
        <f>Položky!BE119</f>
        <v>0</v>
      </c>
    </row>
    <row r="14" spans="1:9" s="35" customFormat="1" x14ac:dyDescent="0.2">
      <c r="A14" s="200" t="str">
        <f>Položky!B120</f>
        <v>63</v>
      </c>
      <c r="B14" s="115" t="str">
        <f>Položky!C120</f>
        <v>Podlahy a podlahové konstrukce</v>
      </c>
      <c r="C14" s="66"/>
      <c r="D14" s="116"/>
      <c r="E14" s="201">
        <f>Položky!BA125</f>
        <v>0</v>
      </c>
      <c r="F14" s="202">
        <f>Položky!BB125</f>
        <v>0</v>
      </c>
      <c r="G14" s="202">
        <f>Položky!BC125</f>
        <v>0</v>
      </c>
      <c r="H14" s="202">
        <f>Položky!BD125</f>
        <v>0</v>
      </c>
      <c r="I14" s="203">
        <f>Položky!BE125</f>
        <v>0</v>
      </c>
    </row>
    <row r="15" spans="1:9" s="35" customFormat="1" x14ac:dyDescent="0.2">
      <c r="A15" s="200" t="str">
        <f>Položky!B126</f>
        <v>8</v>
      </c>
      <c r="B15" s="115" t="str">
        <f>Položky!C126</f>
        <v>Trubní vedení</v>
      </c>
      <c r="C15" s="66"/>
      <c r="D15" s="116"/>
      <c r="E15" s="201">
        <f>Položky!BA129</f>
        <v>0</v>
      </c>
      <c r="F15" s="202">
        <f>Položky!BB129</f>
        <v>0</v>
      </c>
      <c r="G15" s="202">
        <f>Položky!BC129</f>
        <v>0</v>
      </c>
      <c r="H15" s="202">
        <f>Položky!BD129</f>
        <v>0</v>
      </c>
      <c r="I15" s="203">
        <f>Položky!BE129</f>
        <v>0</v>
      </c>
    </row>
    <row r="16" spans="1:9" s="35" customFormat="1" x14ac:dyDescent="0.2">
      <c r="A16" s="200" t="str">
        <f>Položky!B130</f>
        <v>96</v>
      </c>
      <c r="B16" s="115" t="str">
        <f>Položky!C130</f>
        <v>Bourání konstrukcí</v>
      </c>
      <c r="C16" s="66"/>
      <c r="D16" s="116"/>
      <c r="E16" s="201">
        <f>Položky!BA140</f>
        <v>0</v>
      </c>
      <c r="F16" s="202">
        <f>Položky!BB140</f>
        <v>0</v>
      </c>
      <c r="G16" s="202">
        <f>Položky!BC140</f>
        <v>0</v>
      </c>
      <c r="H16" s="202">
        <f>Položky!BD140</f>
        <v>0</v>
      </c>
      <c r="I16" s="203">
        <f>Položky!BE140</f>
        <v>0</v>
      </c>
    </row>
    <row r="17" spans="1:57" s="35" customFormat="1" x14ac:dyDescent="0.2">
      <c r="A17" s="200" t="str">
        <f>Položky!B141</f>
        <v>99</v>
      </c>
      <c r="B17" s="115" t="str">
        <f>Položky!C141</f>
        <v>Přesun hmot</v>
      </c>
      <c r="C17" s="66"/>
      <c r="D17" s="116"/>
      <c r="E17" s="201">
        <f>Položky!BA143</f>
        <v>0</v>
      </c>
      <c r="F17" s="202">
        <f>Položky!BB143</f>
        <v>0</v>
      </c>
      <c r="G17" s="202">
        <f>Položky!BC143</f>
        <v>0</v>
      </c>
      <c r="H17" s="202">
        <f>Položky!BD143</f>
        <v>0</v>
      </c>
      <c r="I17" s="203">
        <f>Položky!BE143</f>
        <v>0</v>
      </c>
    </row>
    <row r="18" spans="1:57" s="35" customFormat="1" x14ac:dyDescent="0.2">
      <c r="A18" s="200" t="str">
        <f>Položky!B144</f>
        <v>711</v>
      </c>
      <c r="B18" s="115" t="str">
        <f>Položky!C144</f>
        <v>Izolace proti vodě</v>
      </c>
      <c r="C18" s="66"/>
      <c r="D18" s="116"/>
      <c r="E18" s="201">
        <f>Položky!BA151</f>
        <v>0</v>
      </c>
      <c r="F18" s="202">
        <f>Položky!BB151</f>
        <v>0</v>
      </c>
      <c r="G18" s="202">
        <f>Položky!BC151</f>
        <v>0</v>
      </c>
      <c r="H18" s="202">
        <f>Položky!BD151</f>
        <v>0</v>
      </c>
      <c r="I18" s="203">
        <f>Položky!BE151</f>
        <v>0</v>
      </c>
    </row>
    <row r="19" spans="1:57" s="35" customFormat="1" x14ac:dyDescent="0.2">
      <c r="A19" s="200" t="str">
        <f>Položky!B152</f>
        <v>767</v>
      </c>
      <c r="B19" s="115" t="str">
        <f>Položky!C152</f>
        <v>Konstrukce zámečnické</v>
      </c>
      <c r="C19" s="66"/>
      <c r="D19" s="116"/>
      <c r="E19" s="201">
        <f>Položky!BA169</f>
        <v>0</v>
      </c>
      <c r="F19" s="202">
        <f>Položky!BB169</f>
        <v>0</v>
      </c>
      <c r="G19" s="202">
        <f>Položky!BC169</f>
        <v>0</v>
      </c>
      <c r="H19" s="202">
        <f>Položky!BD169</f>
        <v>0</v>
      </c>
      <c r="I19" s="203">
        <f>Položky!BE169</f>
        <v>0</v>
      </c>
    </row>
    <row r="20" spans="1:57" s="35" customFormat="1" ht="13.5" thickBot="1" x14ac:dyDescent="0.25">
      <c r="A20" s="200" t="str">
        <f>Položky!B170</f>
        <v>D96</v>
      </c>
      <c r="B20" s="115" t="str">
        <f>Položky!C170</f>
        <v>Přesuny suti a vybouraných hmot</v>
      </c>
      <c r="C20" s="66"/>
      <c r="D20" s="116"/>
      <c r="E20" s="201">
        <f>Položky!BA177</f>
        <v>0</v>
      </c>
      <c r="F20" s="202">
        <f>Položky!BB177</f>
        <v>0</v>
      </c>
      <c r="G20" s="202">
        <f>Položky!BC177</f>
        <v>0</v>
      </c>
      <c r="H20" s="202">
        <f>Položky!BD177</f>
        <v>0</v>
      </c>
      <c r="I20" s="203">
        <f>Položky!BE177</f>
        <v>0</v>
      </c>
    </row>
    <row r="21" spans="1:57" s="123" customFormat="1" ht="13.5" thickBot="1" x14ac:dyDescent="0.25">
      <c r="A21" s="117"/>
      <c r="B21" s="118" t="s">
        <v>58</v>
      </c>
      <c r="C21" s="118"/>
      <c r="D21" s="119"/>
      <c r="E21" s="120">
        <f>SUM(E7:E20)</f>
        <v>0</v>
      </c>
      <c r="F21" s="121">
        <f>SUM(F7:F20)</f>
        <v>0</v>
      </c>
      <c r="G21" s="121">
        <f>SUM(G7:G20)</f>
        <v>0</v>
      </c>
      <c r="H21" s="121">
        <f>SUM(H7:H20)</f>
        <v>0</v>
      </c>
      <c r="I21" s="122">
        <f>SUM(I7:I20)</f>
        <v>0</v>
      </c>
    </row>
    <row r="22" spans="1:57" x14ac:dyDescent="0.2">
      <c r="A22" s="66"/>
      <c r="B22" s="66"/>
      <c r="C22" s="66"/>
      <c r="D22" s="66"/>
      <c r="E22" s="66"/>
      <c r="F22" s="66"/>
      <c r="G22" s="66"/>
      <c r="H22" s="66"/>
      <c r="I22" s="66"/>
    </row>
    <row r="23" spans="1:57" ht="19.5" customHeight="1" x14ac:dyDescent="0.25">
      <c r="A23" s="107" t="s">
        <v>59</v>
      </c>
      <c r="B23" s="107"/>
      <c r="C23" s="107"/>
      <c r="D23" s="107"/>
      <c r="E23" s="107"/>
      <c r="F23" s="107"/>
      <c r="G23" s="124"/>
      <c r="H23" s="107"/>
      <c r="I23" s="107"/>
      <c r="BA23" s="41"/>
      <c r="BB23" s="41"/>
      <c r="BC23" s="41"/>
      <c r="BD23" s="41"/>
      <c r="BE23" s="41"/>
    </row>
    <row r="24" spans="1:57" ht="13.5" thickBot="1" x14ac:dyDescent="0.25">
      <c r="A24" s="77"/>
      <c r="B24" s="77"/>
      <c r="C24" s="77"/>
      <c r="D24" s="77"/>
      <c r="E24" s="77"/>
      <c r="F24" s="77"/>
      <c r="G24" s="77"/>
      <c r="H24" s="77"/>
      <c r="I24" s="77"/>
    </row>
    <row r="25" spans="1:57" x14ac:dyDescent="0.2">
      <c r="A25" s="71" t="s">
        <v>60</v>
      </c>
      <c r="B25" s="72"/>
      <c r="C25" s="72"/>
      <c r="D25" s="125"/>
      <c r="E25" s="126" t="s">
        <v>61</v>
      </c>
      <c r="F25" s="127" t="s">
        <v>62</v>
      </c>
      <c r="G25" s="128" t="s">
        <v>63</v>
      </c>
      <c r="H25" s="129"/>
      <c r="I25" s="130" t="s">
        <v>61</v>
      </c>
    </row>
    <row r="26" spans="1:57" x14ac:dyDescent="0.2">
      <c r="A26" s="64" t="s">
        <v>305</v>
      </c>
      <c r="B26" s="55"/>
      <c r="C26" s="55"/>
      <c r="D26" s="131"/>
      <c r="E26" s="132">
        <v>0</v>
      </c>
      <c r="F26" s="133">
        <v>0</v>
      </c>
      <c r="G26" s="134">
        <f>CHOOSE(BA26+1,HSV+PSV,HSV+PSV+Mont,HSV+PSV+Dodavka+Mont,HSV,PSV,Mont,Dodavka,Mont+Dodavka,0)</f>
        <v>0</v>
      </c>
      <c r="H26" s="135"/>
      <c r="I26" s="136">
        <f>E26+F26*G26/100</f>
        <v>0</v>
      </c>
      <c r="BA26">
        <v>0</v>
      </c>
    </row>
    <row r="27" spans="1:57" x14ac:dyDescent="0.2">
      <c r="A27" s="64" t="s">
        <v>306</v>
      </c>
      <c r="B27" s="55"/>
      <c r="C27" s="55"/>
      <c r="D27" s="131"/>
      <c r="E27" s="132">
        <v>0</v>
      </c>
      <c r="F27" s="133">
        <v>1</v>
      </c>
      <c r="G27" s="134">
        <f>CHOOSE(BA27+1,HSV+PSV,HSV+PSV+Mont,HSV+PSV+Dodavka+Mont,HSV,PSV,Mont,Dodavka,Mont+Dodavka,0)</f>
        <v>0</v>
      </c>
      <c r="H27" s="135"/>
      <c r="I27" s="136">
        <f>E27+F27*G27/100</f>
        <v>0</v>
      </c>
      <c r="BA27">
        <v>2</v>
      </c>
    </row>
    <row r="28" spans="1:57" x14ac:dyDescent="0.2">
      <c r="A28" s="64" t="s">
        <v>307</v>
      </c>
      <c r="B28" s="55"/>
      <c r="C28" s="55"/>
      <c r="D28" s="131"/>
      <c r="E28" s="132">
        <v>0</v>
      </c>
      <c r="F28" s="133">
        <v>0</v>
      </c>
      <c r="G28" s="134">
        <f>CHOOSE(BA28+1,HSV+PSV,HSV+PSV+Mont,HSV+PSV+Dodavka+Mont,HSV,PSV,Mont,Dodavka,Mont+Dodavka,0)</f>
        <v>0</v>
      </c>
      <c r="H28" s="135"/>
      <c r="I28" s="136">
        <f>E28+F28*G28/100</f>
        <v>0</v>
      </c>
      <c r="BA28">
        <v>2</v>
      </c>
    </row>
    <row r="29" spans="1:57" ht="13.5" thickBot="1" x14ac:dyDescent="0.25">
      <c r="A29" s="137"/>
      <c r="B29" s="138" t="s">
        <v>64</v>
      </c>
      <c r="C29" s="139"/>
      <c r="D29" s="140"/>
      <c r="E29" s="141"/>
      <c r="F29" s="142"/>
      <c r="G29" s="142"/>
      <c r="H29" s="222">
        <f>SUM(I26:I28)</f>
        <v>0</v>
      </c>
      <c r="I29" s="223"/>
    </row>
    <row r="31" spans="1:57" x14ac:dyDescent="0.2">
      <c r="B31" s="123"/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</sheetData>
  <mergeCells count="4">
    <mergeCell ref="A1:B1"/>
    <mergeCell ref="A2:B2"/>
    <mergeCell ref="G2:I2"/>
    <mergeCell ref="H29:I29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50"/>
  <sheetViews>
    <sheetView showGridLines="0" showZeros="0" zoomScaleNormal="100" workbookViewId="0">
      <selection activeCell="F8" sqref="F8:F177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285156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6" t="s">
        <v>65</v>
      </c>
      <c r="B1" s="226"/>
      <c r="C1" s="226"/>
      <c r="D1" s="226"/>
      <c r="E1" s="226"/>
      <c r="F1" s="226"/>
      <c r="G1" s="226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5" t="s">
        <v>49</v>
      </c>
      <c r="B3" s="216"/>
      <c r="C3" s="97" t="str">
        <f>CONCATENATE(cislostavby," ",nazevstavby)</f>
        <v>V13-11-004 Taneční konzervatoř, Nejedlého 3, Brno</v>
      </c>
      <c r="D3" s="151"/>
      <c r="E3" s="152" t="s">
        <v>66</v>
      </c>
      <c r="F3" s="153">
        <f>Rekapitulace!H1</f>
        <v>0</v>
      </c>
      <c r="G3" s="154"/>
    </row>
    <row r="4" spans="1:104" ht="13.5" thickBot="1" x14ac:dyDescent="0.25">
      <c r="A4" s="227" t="s">
        <v>51</v>
      </c>
      <c r="B4" s="218"/>
      <c r="C4" s="103" t="str">
        <f>CONCATENATE(cisloobjektu," ",nazevobjektu)</f>
        <v>01 Řešení opěr.zdi u pavilonu TDS</v>
      </c>
      <c r="D4" s="155"/>
      <c r="E4" s="228">
        <f>Rekapitulace!G2</f>
        <v>0</v>
      </c>
      <c r="F4" s="229"/>
      <c r="G4" s="230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75</v>
      </c>
      <c r="C7" s="165" t="s">
        <v>76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34.200000000000003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8.6899999999999998E-3</v>
      </c>
    </row>
    <row r="9" spans="1:104" x14ac:dyDescent="0.2">
      <c r="A9" s="178"/>
      <c r="B9" s="180"/>
      <c r="C9" s="224" t="s">
        <v>85</v>
      </c>
      <c r="D9" s="225"/>
      <c r="E9" s="181">
        <v>34.200000000000003</v>
      </c>
      <c r="F9" s="182"/>
      <c r="G9" s="183"/>
      <c r="M9" s="179" t="s">
        <v>85</v>
      </c>
      <c r="O9" s="170"/>
    </row>
    <row r="10" spans="1:104" x14ac:dyDescent="0.2">
      <c r="A10" s="171">
        <v>2</v>
      </c>
      <c r="B10" s="172" t="s">
        <v>86</v>
      </c>
      <c r="C10" s="173" t="s">
        <v>87</v>
      </c>
      <c r="D10" s="174" t="s">
        <v>88</v>
      </c>
      <c r="E10" s="175">
        <v>121.49639999999999</v>
      </c>
      <c r="F10" s="175"/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 x14ac:dyDescent="0.2">
      <c r="A11" s="178"/>
      <c r="B11" s="180"/>
      <c r="C11" s="224" t="s">
        <v>89</v>
      </c>
      <c r="D11" s="225"/>
      <c r="E11" s="181">
        <v>121.49639999999999</v>
      </c>
      <c r="F11" s="182"/>
      <c r="G11" s="183"/>
      <c r="M11" s="179" t="s">
        <v>89</v>
      </c>
      <c r="O11" s="170"/>
    </row>
    <row r="12" spans="1:104" x14ac:dyDescent="0.2">
      <c r="A12" s="171">
        <v>3</v>
      </c>
      <c r="B12" s="172" t="s">
        <v>90</v>
      </c>
      <c r="C12" s="173" t="s">
        <v>91</v>
      </c>
      <c r="D12" s="174" t="s">
        <v>88</v>
      </c>
      <c r="E12" s="175">
        <v>121.49639999999999</v>
      </c>
      <c r="F12" s="175"/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 x14ac:dyDescent="0.2">
      <c r="A13" s="171">
        <v>4</v>
      </c>
      <c r="B13" s="172" t="s">
        <v>92</v>
      </c>
      <c r="C13" s="173" t="s">
        <v>93</v>
      </c>
      <c r="D13" s="174" t="s">
        <v>88</v>
      </c>
      <c r="E13" s="175">
        <v>131.8544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0</v>
      </c>
    </row>
    <row r="14" spans="1:104" ht="33.75" x14ac:dyDescent="0.2">
      <c r="A14" s="178"/>
      <c r="B14" s="180"/>
      <c r="C14" s="224" t="s">
        <v>94</v>
      </c>
      <c r="D14" s="225"/>
      <c r="E14" s="181">
        <v>240.48339999999999</v>
      </c>
      <c r="F14" s="182"/>
      <c r="G14" s="183"/>
      <c r="M14" s="179" t="s">
        <v>94</v>
      </c>
      <c r="O14" s="170"/>
    </row>
    <row r="15" spans="1:104" x14ac:dyDescent="0.2">
      <c r="A15" s="178"/>
      <c r="B15" s="180"/>
      <c r="C15" s="224" t="s">
        <v>95</v>
      </c>
      <c r="D15" s="225"/>
      <c r="E15" s="181">
        <v>2.5093999999999999</v>
      </c>
      <c r="F15" s="182"/>
      <c r="G15" s="183"/>
      <c r="M15" s="179" t="s">
        <v>95</v>
      </c>
      <c r="O15" s="170"/>
    </row>
    <row r="16" spans="1:104" x14ac:dyDescent="0.2">
      <c r="A16" s="178"/>
      <c r="B16" s="180"/>
      <c r="C16" s="224" t="s">
        <v>96</v>
      </c>
      <c r="D16" s="225"/>
      <c r="E16" s="181">
        <v>-121.49639999999999</v>
      </c>
      <c r="F16" s="182"/>
      <c r="G16" s="183"/>
      <c r="M16" s="179" t="s">
        <v>96</v>
      </c>
      <c r="O16" s="170"/>
    </row>
    <row r="17" spans="1:104" x14ac:dyDescent="0.2">
      <c r="A17" s="178"/>
      <c r="B17" s="180"/>
      <c r="C17" s="224" t="s">
        <v>97</v>
      </c>
      <c r="D17" s="225"/>
      <c r="E17" s="181">
        <v>0.54</v>
      </c>
      <c r="F17" s="182"/>
      <c r="G17" s="183"/>
      <c r="M17" s="179" t="s">
        <v>97</v>
      </c>
      <c r="O17" s="170"/>
    </row>
    <row r="18" spans="1:104" x14ac:dyDescent="0.2">
      <c r="A18" s="178"/>
      <c r="B18" s="180"/>
      <c r="C18" s="224" t="s">
        <v>98</v>
      </c>
      <c r="D18" s="225"/>
      <c r="E18" s="181">
        <v>9.8179999999999996</v>
      </c>
      <c r="F18" s="182"/>
      <c r="G18" s="183"/>
      <c r="M18" s="179" t="s">
        <v>98</v>
      </c>
      <c r="O18" s="170"/>
    </row>
    <row r="19" spans="1:104" x14ac:dyDescent="0.2">
      <c r="A19" s="171">
        <v>5</v>
      </c>
      <c r="B19" s="172" t="s">
        <v>99</v>
      </c>
      <c r="C19" s="173" t="s">
        <v>100</v>
      </c>
      <c r="D19" s="174" t="s">
        <v>88</v>
      </c>
      <c r="E19" s="175">
        <v>485.98559999999998</v>
      </c>
      <c r="F19" s="175"/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0</v>
      </c>
    </row>
    <row r="20" spans="1:104" x14ac:dyDescent="0.2">
      <c r="A20" s="178"/>
      <c r="B20" s="180"/>
      <c r="C20" s="224" t="s">
        <v>101</v>
      </c>
      <c r="D20" s="225"/>
      <c r="E20" s="181">
        <v>242.99279999999999</v>
      </c>
      <c r="F20" s="182"/>
      <c r="G20" s="183"/>
      <c r="M20" s="179" t="s">
        <v>101</v>
      </c>
      <c r="O20" s="170"/>
    </row>
    <row r="21" spans="1:104" x14ac:dyDescent="0.2">
      <c r="A21" s="178"/>
      <c r="B21" s="180"/>
      <c r="C21" s="224" t="s">
        <v>102</v>
      </c>
      <c r="D21" s="225"/>
      <c r="E21" s="181">
        <v>242.99279999999999</v>
      </c>
      <c r="F21" s="182"/>
      <c r="G21" s="183"/>
      <c r="M21" s="179" t="s">
        <v>102</v>
      </c>
      <c r="O21" s="170"/>
    </row>
    <row r="22" spans="1:104" x14ac:dyDescent="0.2">
      <c r="A22" s="171">
        <v>6</v>
      </c>
      <c r="B22" s="172" t="s">
        <v>103</v>
      </c>
      <c r="C22" s="173" t="s">
        <v>104</v>
      </c>
      <c r="D22" s="174" t="s">
        <v>88</v>
      </c>
      <c r="E22" s="175">
        <v>10.358000000000001</v>
      </c>
      <c r="F22" s="175"/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1</v>
      </c>
      <c r="CZ22" s="146">
        <v>0</v>
      </c>
    </row>
    <row r="23" spans="1:104" x14ac:dyDescent="0.2">
      <c r="A23" s="178"/>
      <c r="B23" s="180"/>
      <c r="C23" s="224" t="s">
        <v>97</v>
      </c>
      <c r="D23" s="225"/>
      <c r="E23" s="181">
        <v>0.54</v>
      </c>
      <c r="F23" s="182"/>
      <c r="G23" s="183"/>
      <c r="M23" s="179" t="s">
        <v>97</v>
      </c>
      <c r="O23" s="170"/>
    </row>
    <row r="24" spans="1:104" x14ac:dyDescent="0.2">
      <c r="A24" s="178"/>
      <c r="B24" s="180"/>
      <c r="C24" s="224" t="s">
        <v>98</v>
      </c>
      <c r="D24" s="225"/>
      <c r="E24" s="181">
        <v>9.8179999999999996</v>
      </c>
      <c r="F24" s="182"/>
      <c r="G24" s="183"/>
      <c r="M24" s="179" t="s">
        <v>98</v>
      </c>
      <c r="O24" s="170"/>
    </row>
    <row r="25" spans="1:104" x14ac:dyDescent="0.2">
      <c r="A25" s="171">
        <v>7</v>
      </c>
      <c r="B25" s="172" t="s">
        <v>105</v>
      </c>
      <c r="C25" s="173" t="s">
        <v>106</v>
      </c>
      <c r="D25" s="174" t="s">
        <v>88</v>
      </c>
      <c r="E25" s="175">
        <v>145.012</v>
      </c>
      <c r="F25" s="175"/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0</v>
      </c>
    </row>
    <row r="26" spans="1:104" x14ac:dyDescent="0.2">
      <c r="A26" s="178"/>
      <c r="B26" s="180"/>
      <c r="C26" s="224" t="s">
        <v>107</v>
      </c>
      <c r="D26" s="225"/>
      <c r="E26" s="181">
        <v>145.012</v>
      </c>
      <c r="F26" s="182"/>
      <c r="G26" s="183"/>
      <c r="M26" s="179" t="s">
        <v>107</v>
      </c>
      <c r="O26" s="170"/>
    </row>
    <row r="27" spans="1:104" x14ac:dyDescent="0.2">
      <c r="A27" s="171">
        <v>8</v>
      </c>
      <c r="B27" s="172" t="s">
        <v>108</v>
      </c>
      <c r="C27" s="173" t="s">
        <v>109</v>
      </c>
      <c r="D27" s="174" t="s">
        <v>88</v>
      </c>
      <c r="E27" s="175">
        <v>242.99279999999999</v>
      </c>
      <c r="F27" s="175"/>
      <c r="G27" s="176">
        <f>E27*F27</f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1</v>
      </c>
      <c r="CZ27" s="146">
        <v>0</v>
      </c>
    </row>
    <row r="28" spans="1:104" x14ac:dyDescent="0.2">
      <c r="A28" s="178"/>
      <c r="B28" s="180"/>
      <c r="C28" s="224" t="s">
        <v>102</v>
      </c>
      <c r="D28" s="225"/>
      <c r="E28" s="181">
        <v>242.99279999999999</v>
      </c>
      <c r="F28" s="182"/>
      <c r="G28" s="183"/>
      <c r="M28" s="179" t="s">
        <v>102</v>
      </c>
      <c r="O28" s="170"/>
    </row>
    <row r="29" spans="1:104" x14ac:dyDescent="0.2">
      <c r="A29" s="171">
        <v>9</v>
      </c>
      <c r="B29" s="172" t="s">
        <v>110</v>
      </c>
      <c r="C29" s="173" t="s">
        <v>111</v>
      </c>
      <c r="D29" s="174" t="s">
        <v>88</v>
      </c>
      <c r="E29" s="175">
        <v>242.99279999999999</v>
      </c>
      <c r="F29" s="175"/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1</v>
      </c>
      <c r="CZ29" s="146">
        <v>0</v>
      </c>
    </row>
    <row r="30" spans="1:104" x14ac:dyDescent="0.2">
      <c r="A30" s="171">
        <v>10</v>
      </c>
      <c r="B30" s="172" t="s">
        <v>112</v>
      </c>
      <c r="C30" s="173" t="s">
        <v>113</v>
      </c>
      <c r="D30" s="174" t="s">
        <v>114</v>
      </c>
      <c r="E30" s="175">
        <v>20.716000000000001</v>
      </c>
      <c r="F30" s="175"/>
      <c r="G30" s="176">
        <f>E30*F30</f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1</v>
      </c>
      <c r="CZ30" s="146">
        <v>0</v>
      </c>
    </row>
    <row r="31" spans="1:104" x14ac:dyDescent="0.2">
      <c r="A31" s="178"/>
      <c r="B31" s="180"/>
      <c r="C31" s="224" t="s">
        <v>115</v>
      </c>
      <c r="D31" s="225"/>
      <c r="E31" s="181">
        <v>20.716000000000001</v>
      </c>
      <c r="F31" s="182"/>
      <c r="G31" s="183"/>
      <c r="M31" s="179" t="s">
        <v>115</v>
      </c>
      <c r="O31" s="170"/>
    </row>
    <row r="32" spans="1:104" ht="22.5" x14ac:dyDescent="0.2">
      <c r="A32" s="171">
        <v>11</v>
      </c>
      <c r="B32" s="172" t="s">
        <v>116</v>
      </c>
      <c r="C32" s="173" t="s">
        <v>117</v>
      </c>
      <c r="D32" s="174" t="s">
        <v>88</v>
      </c>
      <c r="E32" s="175">
        <v>0.54</v>
      </c>
      <c r="F32" s="175"/>
      <c r="G32" s="176">
        <f>E32*F32</f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1</v>
      </c>
      <c r="CZ32" s="146">
        <v>1.7</v>
      </c>
    </row>
    <row r="33" spans="1:104" x14ac:dyDescent="0.2">
      <c r="A33" s="178"/>
      <c r="B33" s="180"/>
      <c r="C33" s="224" t="s">
        <v>97</v>
      </c>
      <c r="D33" s="225"/>
      <c r="E33" s="181">
        <v>0.54</v>
      </c>
      <c r="F33" s="182"/>
      <c r="G33" s="183"/>
      <c r="M33" s="179" t="s">
        <v>97</v>
      </c>
      <c r="O33" s="170"/>
    </row>
    <row r="34" spans="1:104" x14ac:dyDescent="0.2">
      <c r="A34" s="171">
        <v>12</v>
      </c>
      <c r="B34" s="172" t="s">
        <v>118</v>
      </c>
      <c r="C34" s="173" t="s">
        <v>119</v>
      </c>
      <c r="D34" s="174" t="s">
        <v>88</v>
      </c>
      <c r="E34" s="175">
        <v>242.99279999999999</v>
      </c>
      <c r="F34" s="175"/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1</v>
      </c>
      <c r="CZ34" s="146">
        <v>0</v>
      </c>
    </row>
    <row r="35" spans="1:104" x14ac:dyDescent="0.2">
      <c r="A35" s="171">
        <v>13</v>
      </c>
      <c r="B35" s="172" t="s">
        <v>120</v>
      </c>
      <c r="C35" s="173" t="s">
        <v>121</v>
      </c>
      <c r="D35" s="174" t="s">
        <v>88</v>
      </c>
      <c r="E35" s="175">
        <v>242.99279999999999</v>
      </c>
      <c r="F35" s="175"/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1</v>
      </c>
      <c r="CZ35" s="146">
        <v>0</v>
      </c>
    </row>
    <row r="36" spans="1:104" x14ac:dyDescent="0.2">
      <c r="A36" s="184"/>
      <c r="B36" s="185" t="s">
        <v>77</v>
      </c>
      <c r="C36" s="186" t="str">
        <f>CONCATENATE(B7," ",C7)</f>
        <v>1 Zemní práce</v>
      </c>
      <c r="D36" s="187"/>
      <c r="E36" s="188"/>
      <c r="F36" s="189"/>
      <c r="G36" s="190">
        <f>SUM(G7:G35)</f>
        <v>0</v>
      </c>
      <c r="O36" s="170">
        <v>4</v>
      </c>
      <c r="BA36" s="191">
        <f>SUM(BA7:BA35)</f>
        <v>0</v>
      </c>
      <c r="BB36" s="191">
        <f>SUM(BB7:BB35)</f>
        <v>0</v>
      </c>
      <c r="BC36" s="191">
        <f>SUM(BC7:BC35)</f>
        <v>0</v>
      </c>
      <c r="BD36" s="191">
        <f>SUM(BD7:BD35)</f>
        <v>0</v>
      </c>
      <c r="BE36" s="191">
        <f>SUM(BE7:BE35)</f>
        <v>0</v>
      </c>
    </row>
    <row r="37" spans="1:104" x14ac:dyDescent="0.2">
      <c r="A37" s="163" t="s">
        <v>74</v>
      </c>
      <c r="B37" s="164" t="s">
        <v>124</v>
      </c>
      <c r="C37" s="165" t="s">
        <v>125</v>
      </c>
      <c r="D37" s="166"/>
      <c r="E37" s="167"/>
      <c r="F37" s="167"/>
      <c r="G37" s="168"/>
      <c r="H37" s="169"/>
      <c r="I37" s="169"/>
      <c r="O37" s="170">
        <v>1</v>
      </c>
    </row>
    <row r="38" spans="1:104" x14ac:dyDescent="0.2">
      <c r="A38" s="171">
        <v>14</v>
      </c>
      <c r="B38" s="172" t="s">
        <v>126</v>
      </c>
      <c r="C38" s="173" t="s">
        <v>127</v>
      </c>
      <c r="D38" s="174" t="s">
        <v>88</v>
      </c>
      <c r="E38" s="175">
        <v>9.8179999999999996</v>
      </c>
      <c r="F38" s="175"/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7">
        <v>1</v>
      </c>
      <c r="CB38" s="177">
        <v>1</v>
      </c>
      <c r="CZ38" s="146">
        <v>2.5249999999999999</v>
      </c>
    </row>
    <row r="39" spans="1:104" x14ac:dyDescent="0.2">
      <c r="A39" s="178"/>
      <c r="B39" s="180"/>
      <c r="C39" s="224" t="s">
        <v>128</v>
      </c>
      <c r="D39" s="225"/>
      <c r="E39" s="181">
        <v>9.8179999999999996</v>
      </c>
      <c r="F39" s="182"/>
      <c r="G39" s="183"/>
      <c r="M39" s="179" t="s">
        <v>128</v>
      </c>
      <c r="O39" s="170"/>
    </row>
    <row r="40" spans="1:104" x14ac:dyDescent="0.2">
      <c r="A40" s="171">
        <v>15</v>
      </c>
      <c r="B40" s="172" t="s">
        <v>129</v>
      </c>
      <c r="C40" s="173" t="s">
        <v>130</v>
      </c>
      <c r="D40" s="174" t="s">
        <v>123</v>
      </c>
      <c r="E40" s="175">
        <v>24.344999999999999</v>
      </c>
      <c r="F40" s="175"/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</v>
      </c>
      <c r="CB40" s="177">
        <v>1</v>
      </c>
      <c r="CZ40" s="146">
        <v>0.1231</v>
      </c>
    </row>
    <row r="41" spans="1:104" x14ac:dyDescent="0.2">
      <c r="A41" s="178"/>
      <c r="B41" s="180"/>
      <c r="C41" s="224" t="s">
        <v>131</v>
      </c>
      <c r="D41" s="225"/>
      <c r="E41" s="181">
        <v>24.344999999999999</v>
      </c>
      <c r="F41" s="182"/>
      <c r="G41" s="183"/>
      <c r="M41" s="179" t="s">
        <v>131</v>
      </c>
      <c r="O41" s="170"/>
    </row>
    <row r="42" spans="1:104" x14ac:dyDescent="0.2">
      <c r="A42" s="184"/>
      <c r="B42" s="185" t="s">
        <v>77</v>
      </c>
      <c r="C42" s="186" t="str">
        <f>CONCATENATE(B37," ",C37)</f>
        <v>2 Základy,zvláštní zakládání</v>
      </c>
      <c r="D42" s="187"/>
      <c r="E42" s="188"/>
      <c r="F42" s="189"/>
      <c r="G42" s="190">
        <f>SUM(G37:G41)</f>
        <v>0</v>
      </c>
      <c r="O42" s="170">
        <v>4</v>
      </c>
      <c r="BA42" s="191">
        <f>SUM(BA37:BA41)</f>
        <v>0</v>
      </c>
      <c r="BB42" s="191">
        <f>SUM(BB37:BB41)</f>
        <v>0</v>
      </c>
      <c r="BC42" s="191">
        <f>SUM(BC37:BC41)</f>
        <v>0</v>
      </c>
      <c r="BD42" s="191">
        <f>SUM(BD37:BD41)</f>
        <v>0</v>
      </c>
      <c r="BE42" s="191">
        <f>SUM(BE37:BE41)</f>
        <v>0</v>
      </c>
    </row>
    <row r="43" spans="1:104" x14ac:dyDescent="0.2">
      <c r="A43" s="163" t="s">
        <v>74</v>
      </c>
      <c r="B43" s="164" t="s">
        <v>132</v>
      </c>
      <c r="C43" s="165" t="s">
        <v>133</v>
      </c>
      <c r="D43" s="166"/>
      <c r="E43" s="167"/>
      <c r="F43" s="167"/>
      <c r="G43" s="168"/>
      <c r="H43" s="169"/>
      <c r="I43" s="169"/>
      <c r="O43" s="170">
        <v>1</v>
      </c>
    </row>
    <row r="44" spans="1:104" x14ac:dyDescent="0.2">
      <c r="A44" s="171">
        <v>16</v>
      </c>
      <c r="B44" s="172" t="s">
        <v>134</v>
      </c>
      <c r="C44" s="173" t="s">
        <v>135</v>
      </c>
      <c r="D44" s="174" t="s">
        <v>84</v>
      </c>
      <c r="E44" s="175">
        <v>38.950000000000003</v>
      </c>
      <c r="F44" s="175"/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1</v>
      </c>
      <c r="CZ44" s="146">
        <v>0.22106999999999999</v>
      </c>
    </row>
    <row r="45" spans="1:104" x14ac:dyDescent="0.2">
      <c r="A45" s="178"/>
      <c r="B45" s="180"/>
      <c r="C45" s="224" t="s">
        <v>136</v>
      </c>
      <c r="D45" s="225"/>
      <c r="E45" s="181">
        <v>38.950000000000003</v>
      </c>
      <c r="F45" s="182"/>
      <c r="G45" s="183"/>
      <c r="M45" s="179" t="s">
        <v>136</v>
      </c>
      <c r="O45" s="170"/>
    </row>
    <row r="46" spans="1:104" x14ac:dyDescent="0.2">
      <c r="A46" s="171">
        <v>17</v>
      </c>
      <c r="B46" s="172" t="s">
        <v>137</v>
      </c>
      <c r="C46" s="173" t="s">
        <v>138</v>
      </c>
      <c r="D46" s="174" t="s">
        <v>123</v>
      </c>
      <c r="E46" s="175">
        <v>62.32</v>
      </c>
      <c r="F46" s="175"/>
      <c r="G46" s="176">
        <f>E46*F46</f>
        <v>0</v>
      </c>
      <c r="O46" s="170">
        <v>2</v>
      </c>
      <c r="AA46" s="146">
        <v>1</v>
      </c>
      <c r="AB46" s="146">
        <v>1</v>
      </c>
      <c r="AC46" s="146">
        <v>1</v>
      </c>
      <c r="AZ46" s="146">
        <v>1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1</v>
      </c>
      <c r="CZ46" s="146">
        <v>4.0000000000000003E-5</v>
      </c>
    </row>
    <row r="47" spans="1:104" x14ac:dyDescent="0.2">
      <c r="A47" s="178"/>
      <c r="B47" s="180"/>
      <c r="C47" s="224" t="s">
        <v>139</v>
      </c>
      <c r="D47" s="225"/>
      <c r="E47" s="181">
        <v>62.32</v>
      </c>
      <c r="F47" s="182"/>
      <c r="G47" s="183"/>
      <c r="M47" s="179" t="s">
        <v>139</v>
      </c>
      <c r="O47" s="170"/>
    </row>
    <row r="48" spans="1:104" x14ac:dyDescent="0.2">
      <c r="A48" s="171">
        <v>18</v>
      </c>
      <c r="B48" s="172" t="s">
        <v>140</v>
      </c>
      <c r="C48" s="173" t="s">
        <v>141</v>
      </c>
      <c r="D48" s="174" t="s">
        <v>84</v>
      </c>
      <c r="E48" s="175">
        <v>38.950000000000003</v>
      </c>
      <c r="F48" s="175"/>
      <c r="G48" s="176">
        <f>E48*F48</f>
        <v>0</v>
      </c>
      <c r="O48" s="170">
        <v>2</v>
      </c>
      <c r="AA48" s="146">
        <v>3</v>
      </c>
      <c r="AB48" s="146">
        <v>1</v>
      </c>
      <c r="AC48" s="146" t="s">
        <v>140</v>
      </c>
      <c r="AZ48" s="146">
        <v>1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7">
        <v>3</v>
      </c>
      <c r="CB48" s="177">
        <v>1</v>
      </c>
      <c r="CZ48" s="146">
        <v>4.8000000000000001E-4</v>
      </c>
    </row>
    <row r="49" spans="1:104" x14ac:dyDescent="0.2">
      <c r="A49" s="171">
        <v>19</v>
      </c>
      <c r="B49" s="172" t="s">
        <v>142</v>
      </c>
      <c r="C49" s="173" t="s">
        <v>143</v>
      </c>
      <c r="D49" s="174" t="s">
        <v>123</v>
      </c>
      <c r="E49" s="175">
        <v>71.668000000000006</v>
      </c>
      <c r="F49" s="175"/>
      <c r="G49" s="176">
        <f>E49*F49</f>
        <v>0</v>
      </c>
      <c r="O49" s="170">
        <v>2</v>
      </c>
      <c r="AA49" s="146">
        <v>3</v>
      </c>
      <c r="AB49" s="146">
        <v>1</v>
      </c>
      <c r="AC49" s="146">
        <v>69365999</v>
      </c>
      <c r="AZ49" s="146">
        <v>1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7">
        <v>3</v>
      </c>
      <c r="CB49" s="177">
        <v>1</v>
      </c>
      <c r="CZ49" s="146">
        <v>2.9999999999999997E-4</v>
      </c>
    </row>
    <row r="50" spans="1:104" x14ac:dyDescent="0.2">
      <c r="A50" s="178"/>
      <c r="B50" s="180"/>
      <c r="C50" s="224" t="s">
        <v>144</v>
      </c>
      <c r="D50" s="225"/>
      <c r="E50" s="181">
        <v>71.668000000000006</v>
      </c>
      <c r="F50" s="182"/>
      <c r="G50" s="183"/>
      <c r="M50" s="179" t="s">
        <v>144</v>
      </c>
      <c r="O50" s="170"/>
    </row>
    <row r="51" spans="1:104" x14ac:dyDescent="0.2">
      <c r="A51" s="184"/>
      <c r="B51" s="185" t="s">
        <v>77</v>
      </c>
      <c r="C51" s="186" t="str">
        <f>CONCATENATE(B43," ",C43)</f>
        <v>211 Trativody</v>
      </c>
      <c r="D51" s="187"/>
      <c r="E51" s="188"/>
      <c r="F51" s="189"/>
      <c r="G51" s="190">
        <f>SUM(G43:G50)</f>
        <v>0</v>
      </c>
      <c r="O51" s="170">
        <v>4</v>
      </c>
      <c r="BA51" s="191">
        <f>SUM(BA43:BA50)</f>
        <v>0</v>
      </c>
      <c r="BB51" s="191">
        <f>SUM(BB43:BB50)</f>
        <v>0</v>
      </c>
      <c r="BC51" s="191">
        <f>SUM(BC43:BC50)</f>
        <v>0</v>
      </c>
      <c r="BD51" s="191">
        <f>SUM(BD43:BD50)</f>
        <v>0</v>
      </c>
      <c r="BE51" s="191">
        <f>SUM(BE43:BE50)</f>
        <v>0</v>
      </c>
    </row>
    <row r="52" spans="1:104" x14ac:dyDescent="0.2">
      <c r="A52" s="163" t="s">
        <v>74</v>
      </c>
      <c r="B52" s="164" t="s">
        <v>145</v>
      </c>
      <c r="C52" s="165" t="s">
        <v>146</v>
      </c>
      <c r="D52" s="166"/>
      <c r="E52" s="167"/>
      <c r="F52" s="167"/>
      <c r="G52" s="168"/>
      <c r="H52" s="169"/>
      <c r="I52" s="169"/>
      <c r="O52" s="170">
        <v>1</v>
      </c>
    </row>
    <row r="53" spans="1:104" x14ac:dyDescent="0.2">
      <c r="A53" s="171">
        <v>20</v>
      </c>
      <c r="B53" s="172" t="s">
        <v>147</v>
      </c>
      <c r="C53" s="173" t="s">
        <v>148</v>
      </c>
      <c r="D53" s="174" t="s">
        <v>123</v>
      </c>
      <c r="E53" s="175">
        <v>55.307499999999997</v>
      </c>
      <c r="F53" s="175"/>
      <c r="G53" s="176">
        <f>E53*F53</f>
        <v>0</v>
      </c>
      <c r="O53" s="170">
        <v>2</v>
      </c>
      <c r="AA53" s="146">
        <v>1</v>
      </c>
      <c r="AB53" s="146">
        <v>1</v>
      </c>
      <c r="AC53" s="146">
        <v>1</v>
      </c>
      <c r="AZ53" s="146">
        <v>1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1</v>
      </c>
      <c r="CZ53" s="146">
        <v>2.0000000000000002E-5</v>
      </c>
    </row>
    <row r="54" spans="1:104" ht="22.5" x14ac:dyDescent="0.2">
      <c r="A54" s="178"/>
      <c r="B54" s="180"/>
      <c r="C54" s="224" t="s">
        <v>149</v>
      </c>
      <c r="D54" s="225"/>
      <c r="E54" s="181">
        <v>13.683999999999999</v>
      </c>
      <c r="F54" s="182"/>
      <c r="G54" s="183"/>
      <c r="M54" s="179" t="s">
        <v>149</v>
      </c>
      <c r="O54" s="170"/>
    </row>
    <row r="55" spans="1:104" x14ac:dyDescent="0.2">
      <c r="A55" s="178"/>
      <c r="B55" s="180"/>
      <c r="C55" s="224" t="s">
        <v>150</v>
      </c>
      <c r="D55" s="225"/>
      <c r="E55" s="181">
        <v>0</v>
      </c>
      <c r="F55" s="182"/>
      <c r="G55" s="183"/>
      <c r="M55" s="179" t="s">
        <v>150</v>
      </c>
      <c r="O55" s="170"/>
    </row>
    <row r="56" spans="1:104" x14ac:dyDescent="0.2">
      <c r="A56" s="178"/>
      <c r="B56" s="180"/>
      <c r="C56" s="224" t="s">
        <v>151</v>
      </c>
      <c r="D56" s="225"/>
      <c r="E56" s="181">
        <v>9.9450000000000003</v>
      </c>
      <c r="F56" s="182"/>
      <c r="G56" s="183"/>
      <c r="M56" s="179" t="s">
        <v>151</v>
      </c>
      <c r="O56" s="170"/>
    </row>
    <row r="57" spans="1:104" x14ac:dyDescent="0.2">
      <c r="A57" s="178"/>
      <c r="B57" s="180"/>
      <c r="C57" s="224" t="s">
        <v>152</v>
      </c>
      <c r="D57" s="225"/>
      <c r="E57" s="181">
        <v>30.166499999999999</v>
      </c>
      <c r="F57" s="182"/>
      <c r="G57" s="183"/>
      <c r="M57" s="179" t="s">
        <v>152</v>
      </c>
      <c r="O57" s="170"/>
    </row>
    <row r="58" spans="1:104" x14ac:dyDescent="0.2">
      <c r="A58" s="178"/>
      <c r="B58" s="180"/>
      <c r="C58" s="224" t="s">
        <v>153</v>
      </c>
      <c r="D58" s="225"/>
      <c r="E58" s="181">
        <v>1.512</v>
      </c>
      <c r="F58" s="182"/>
      <c r="G58" s="183"/>
      <c r="M58" s="179" t="s">
        <v>153</v>
      </c>
      <c r="O58" s="170"/>
    </row>
    <row r="59" spans="1:104" x14ac:dyDescent="0.2">
      <c r="A59" s="171">
        <v>21</v>
      </c>
      <c r="B59" s="172" t="s">
        <v>154</v>
      </c>
      <c r="C59" s="173" t="s">
        <v>155</v>
      </c>
      <c r="D59" s="174" t="s">
        <v>123</v>
      </c>
      <c r="E59" s="175">
        <v>55.307499999999997</v>
      </c>
      <c r="F59" s="175"/>
      <c r="G59" s="176">
        <f>E59*F59</f>
        <v>0</v>
      </c>
      <c r="O59" s="170">
        <v>2</v>
      </c>
      <c r="AA59" s="146">
        <v>1</v>
      </c>
      <c r="AB59" s="146">
        <v>1</v>
      </c>
      <c r="AC59" s="146">
        <v>1</v>
      </c>
      <c r="AZ59" s="146">
        <v>1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1</v>
      </c>
      <c r="CB59" s="177">
        <v>1</v>
      </c>
      <c r="CZ59" s="146">
        <v>0</v>
      </c>
    </row>
    <row r="60" spans="1:104" ht="22.5" x14ac:dyDescent="0.2">
      <c r="A60" s="178"/>
      <c r="B60" s="180"/>
      <c r="C60" s="224" t="s">
        <v>149</v>
      </c>
      <c r="D60" s="225"/>
      <c r="E60" s="181">
        <v>13.683999999999999</v>
      </c>
      <c r="F60" s="182"/>
      <c r="G60" s="183"/>
      <c r="M60" s="179" t="s">
        <v>149</v>
      </c>
      <c r="O60" s="170"/>
    </row>
    <row r="61" spans="1:104" x14ac:dyDescent="0.2">
      <c r="A61" s="178"/>
      <c r="B61" s="180"/>
      <c r="C61" s="224" t="s">
        <v>150</v>
      </c>
      <c r="D61" s="225"/>
      <c r="E61" s="181">
        <v>0</v>
      </c>
      <c r="F61" s="182"/>
      <c r="G61" s="183"/>
      <c r="M61" s="179" t="s">
        <v>150</v>
      </c>
      <c r="O61" s="170"/>
    </row>
    <row r="62" spans="1:104" x14ac:dyDescent="0.2">
      <c r="A62" s="178"/>
      <c r="B62" s="180"/>
      <c r="C62" s="224" t="s">
        <v>151</v>
      </c>
      <c r="D62" s="225"/>
      <c r="E62" s="181">
        <v>9.9450000000000003</v>
      </c>
      <c r="F62" s="182"/>
      <c r="G62" s="183"/>
      <c r="M62" s="179" t="s">
        <v>151</v>
      </c>
      <c r="O62" s="170"/>
    </row>
    <row r="63" spans="1:104" x14ac:dyDescent="0.2">
      <c r="A63" s="178"/>
      <c r="B63" s="180"/>
      <c r="C63" s="224" t="s">
        <v>152</v>
      </c>
      <c r="D63" s="225"/>
      <c r="E63" s="181">
        <v>30.166499999999999</v>
      </c>
      <c r="F63" s="182"/>
      <c r="G63" s="183"/>
      <c r="M63" s="179" t="s">
        <v>152</v>
      </c>
      <c r="O63" s="170"/>
    </row>
    <row r="64" spans="1:104" x14ac:dyDescent="0.2">
      <c r="A64" s="178"/>
      <c r="B64" s="180"/>
      <c r="C64" s="224" t="s">
        <v>153</v>
      </c>
      <c r="D64" s="225"/>
      <c r="E64" s="181">
        <v>1.512</v>
      </c>
      <c r="F64" s="182"/>
      <c r="G64" s="183"/>
      <c r="M64" s="179" t="s">
        <v>153</v>
      </c>
      <c r="O64" s="170"/>
    </row>
    <row r="65" spans="1:104" x14ac:dyDescent="0.2">
      <c r="A65" s="171">
        <v>22</v>
      </c>
      <c r="B65" s="172" t="s">
        <v>156</v>
      </c>
      <c r="C65" s="173" t="s">
        <v>157</v>
      </c>
      <c r="D65" s="174" t="s">
        <v>123</v>
      </c>
      <c r="E65" s="175">
        <v>55.307499999999997</v>
      </c>
      <c r="F65" s="175"/>
      <c r="G65" s="176">
        <f>E65*F65</f>
        <v>0</v>
      </c>
      <c r="O65" s="170">
        <v>2</v>
      </c>
      <c r="AA65" s="146">
        <v>1</v>
      </c>
      <c r="AB65" s="146">
        <v>1</v>
      </c>
      <c r="AC65" s="146">
        <v>1</v>
      </c>
      <c r="AZ65" s="146">
        <v>1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1</v>
      </c>
      <c r="CZ65" s="146">
        <v>0</v>
      </c>
    </row>
    <row r="66" spans="1:104" ht="22.5" x14ac:dyDescent="0.2">
      <c r="A66" s="171">
        <v>23</v>
      </c>
      <c r="B66" s="172" t="s">
        <v>158</v>
      </c>
      <c r="C66" s="173" t="s">
        <v>159</v>
      </c>
      <c r="D66" s="174" t="s">
        <v>123</v>
      </c>
      <c r="E66" s="175">
        <v>55.307499999999997</v>
      </c>
      <c r="F66" s="175"/>
      <c r="G66" s="176">
        <f>E66*F66</f>
        <v>0</v>
      </c>
      <c r="O66" s="170">
        <v>2</v>
      </c>
      <c r="AA66" s="146">
        <v>12</v>
      </c>
      <c r="AB66" s="146">
        <v>0</v>
      </c>
      <c r="AC66" s="146">
        <v>60</v>
      </c>
      <c r="AZ66" s="146">
        <v>1</v>
      </c>
      <c r="BA66" s="146">
        <f>IF(AZ66=1,G66,0)</f>
        <v>0</v>
      </c>
      <c r="BB66" s="146">
        <f>IF(AZ66=2,G66,0)</f>
        <v>0</v>
      </c>
      <c r="BC66" s="146">
        <f>IF(AZ66=3,G66,0)</f>
        <v>0</v>
      </c>
      <c r="BD66" s="146">
        <f>IF(AZ66=4,G66,0)</f>
        <v>0</v>
      </c>
      <c r="BE66" s="146">
        <f>IF(AZ66=5,G66,0)</f>
        <v>0</v>
      </c>
      <c r="CA66" s="177">
        <v>12</v>
      </c>
      <c r="CB66" s="177">
        <v>0</v>
      </c>
      <c r="CZ66" s="146">
        <v>0</v>
      </c>
    </row>
    <row r="67" spans="1:104" ht="22.5" x14ac:dyDescent="0.2">
      <c r="A67" s="178"/>
      <c r="B67" s="180"/>
      <c r="C67" s="224" t="s">
        <v>149</v>
      </c>
      <c r="D67" s="225"/>
      <c r="E67" s="181">
        <v>13.683999999999999</v>
      </c>
      <c r="F67" s="182"/>
      <c r="G67" s="183"/>
      <c r="M67" s="179" t="s">
        <v>149</v>
      </c>
      <c r="O67" s="170"/>
    </row>
    <row r="68" spans="1:104" x14ac:dyDescent="0.2">
      <c r="A68" s="178"/>
      <c r="B68" s="180"/>
      <c r="C68" s="224" t="s">
        <v>150</v>
      </c>
      <c r="D68" s="225"/>
      <c r="E68" s="181">
        <v>0</v>
      </c>
      <c r="F68" s="182"/>
      <c r="G68" s="183"/>
      <c r="M68" s="179" t="s">
        <v>150</v>
      </c>
      <c r="O68" s="170"/>
    </row>
    <row r="69" spans="1:104" x14ac:dyDescent="0.2">
      <c r="A69" s="178"/>
      <c r="B69" s="180"/>
      <c r="C69" s="224" t="s">
        <v>151</v>
      </c>
      <c r="D69" s="225"/>
      <c r="E69" s="181">
        <v>9.9450000000000003</v>
      </c>
      <c r="F69" s="182"/>
      <c r="G69" s="183"/>
      <c r="M69" s="179" t="s">
        <v>151</v>
      </c>
      <c r="O69" s="170"/>
    </row>
    <row r="70" spans="1:104" x14ac:dyDescent="0.2">
      <c r="A70" s="178"/>
      <c r="B70" s="180"/>
      <c r="C70" s="224" t="s">
        <v>152</v>
      </c>
      <c r="D70" s="225"/>
      <c r="E70" s="181">
        <v>30.166499999999999</v>
      </c>
      <c r="F70" s="182"/>
      <c r="G70" s="183"/>
      <c r="M70" s="179" t="s">
        <v>152</v>
      </c>
      <c r="O70" s="170"/>
    </row>
    <row r="71" spans="1:104" x14ac:dyDescent="0.2">
      <c r="A71" s="178"/>
      <c r="B71" s="180"/>
      <c r="C71" s="224" t="s">
        <v>153</v>
      </c>
      <c r="D71" s="225"/>
      <c r="E71" s="181">
        <v>1.512</v>
      </c>
      <c r="F71" s="182"/>
      <c r="G71" s="183"/>
      <c r="M71" s="179" t="s">
        <v>153</v>
      </c>
      <c r="O71" s="170"/>
    </row>
    <row r="72" spans="1:104" x14ac:dyDescent="0.2">
      <c r="A72" s="171">
        <v>24</v>
      </c>
      <c r="B72" s="172" t="s">
        <v>160</v>
      </c>
      <c r="C72" s="173" t="s">
        <v>161</v>
      </c>
      <c r="D72" s="174" t="s">
        <v>84</v>
      </c>
      <c r="E72" s="175">
        <v>7.56</v>
      </c>
      <c r="F72" s="175"/>
      <c r="G72" s="176">
        <f>E72*F72</f>
        <v>0</v>
      </c>
      <c r="O72" s="170">
        <v>2</v>
      </c>
      <c r="AA72" s="146">
        <v>12</v>
      </c>
      <c r="AB72" s="146">
        <v>0</v>
      </c>
      <c r="AC72" s="146">
        <v>62</v>
      </c>
      <c r="AZ72" s="146">
        <v>1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7">
        <v>12</v>
      </c>
      <c r="CB72" s="177">
        <v>0</v>
      </c>
      <c r="CZ72" s="146">
        <v>0</v>
      </c>
    </row>
    <row r="73" spans="1:104" x14ac:dyDescent="0.2">
      <c r="A73" s="178"/>
      <c r="B73" s="180"/>
      <c r="C73" s="224" t="s">
        <v>162</v>
      </c>
      <c r="D73" s="225"/>
      <c r="E73" s="181">
        <v>7.56</v>
      </c>
      <c r="F73" s="182"/>
      <c r="G73" s="183"/>
      <c r="M73" s="179" t="s">
        <v>162</v>
      </c>
      <c r="O73" s="170"/>
    </row>
    <row r="74" spans="1:104" x14ac:dyDescent="0.2">
      <c r="A74" s="171">
        <v>25</v>
      </c>
      <c r="B74" s="172" t="s">
        <v>163</v>
      </c>
      <c r="C74" s="173" t="s">
        <v>164</v>
      </c>
      <c r="D74" s="174" t="s">
        <v>123</v>
      </c>
      <c r="E74" s="175">
        <v>56.819499999999998</v>
      </c>
      <c r="F74" s="175"/>
      <c r="G74" s="176">
        <f>E74*F74</f>
        <v>0</v>
      </c>
      <c r="O74" s="170">
        <v>2</v>
      </c>
      <c r="AA74" s="146">
        <v>12</v>
      </c>
      <c r="AB74" s="146">
        <v>0</v>
      </c>
      <c r="AC74" s="146">
        <v>63</v>
      </c>
      <c r="AZ74" s="146">
        <v>1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12</v>
      </c>
      <c r="CB74" s="177">
        <v>0</v>
      </c>
      <c r="CZ74" s="146">
        <v>0</v>
      </c>
    </row>
    <row r="75" spans="1:104" ht="22.5" x14ac:dyDescent="0.2">
      <c r="A75" s="178"/>
      <c r="B75" s="180"/>
      <c r="C75" s="224" t="s">
        <v>149</v>
      </c>
      <c r="D75" s="225"/>
      <c r="E75" s="181">
        <v>13.683999999999999</v>
      </c>
      <c r="F75" s="182"/>
      <c r="G75" s="183"/>
      <c r="M75" s="179" t="s">
        <v>149</v>
      </c>
      <c r="O75" s="170"/>
    </row>
    <row r="76" spans="1:104" x14ac:dyDescent="0.2">
      <c r="A76" s="178"/>
      <c r="B76" s="180"/>
      <c r="C76" s="224" t="s">
        <v>150</v>
      </c>
      <c r="D76" s="225"/>
      <c r="E76" s="181">
        <v>0</v>
      </c>
      <c r="F76" s="182"/>
      <c r="G76" s="183"/>
      <c r="M76" s="179" t="s">
        <v>150</v>
      </c>
      <c r="O76" s="170"/>
    </row>
    <row r="77" spans="1:104" x14ac:dyDescent="0.2">
      <c r="A77" s="178"/>
      <c r="B77" s="180"/>
      <c r="C77" s="224" t="s">
        <v>151</v>
      </c>
      <c r="D77" s="225"/>
      <c r="E77" s="181">
        <v>9.9450000000000003</v>
      </c>
      <c r="F77" s="182"/>
      <c r="G77" s="183"/>
      <c r="M77" s="179" t="s">
        <v>151</v>
      </c>
      <c r="O77" s="170"/>
    </row>
    <row r="78" spans="1:104" x14ac:dyDescent="0.2">
      <c r="A78" s="178"/>
      <c r="B78" s="180"/>
      <c r="C78" s="224" t="s">
        <v>152</v>
      </c>
      <c r="D78" s="225"/>
      <c r="E78" s="181">
        <v>30.166499999999999</v>
      </c>
      <c r="F78" s="182"/>
      <c r="G78" s="183"/>
      <c r="M78" s="179" t="s">
        <v>152</v>
      </c>
      <c r="O78" s="170"/>
    </row>
    <row r="79" spans="1:104" x14ac:dyDescent="0.2">
      <c r="A79" s="178"/>
      <c r="B79" s="180"/>
      <c r="C79" s="224" t="s">
        <v>153</v>
      </c>
      <c r="D79" s="225"/>
      <c r="E79" s="181">
        <v>1.512</v>
      </c>
      <c r="F79" s="182"/>
      <c r="G79" s="183"/>
      <c r="M79" s="179" t="s">
        <v>153</v>
      </c>
      <c r="O79" s="170"/>
    </row>
    <row r="80" spans="1:104" x14ac:dyDescent="0.2">
      <c r="A80" s="178"/>
      <c r="B80" s="180"/>
      <c r="C80" s="224" t="s">
        <v>165</v>
      </c>
      <c r="D80" s="225"/>
      <c r="E80" s="181">
        <v>1.512</v>
      </c>
      <c r="F80" s="182"/>
      <c r="G80" s="183"/>
      <c r="M80" s="179" t="s">
        <v>165</v>
      </c>
      <c r="O80" s="170"/>
    </row>
    <row r="81" spans="1:104" x14ac:dyDescent="0.2">
      <c r="A81" s="184"/>
      <c r="B81" s="185" t="s">
        <v>77</v>
      </c>
      <c r="C81" s="186" t="str">
        <f>CONCATENATE(B52," ",C52)</f>
        <v>31 Sanace</v>
      </c>
      <c r="D81" s="187"/>
      <c r="E81" s="188"/>
      <c r="F81" s="189"/>
      <c r="G81" s="190">
        <f>SUM(G52:G80)</f>
        <v>0</v>
      </c>
      <c r="O81" s="170">
        <v>4</v>
      </c>
      <c r="BA81" s="191">
        <f>SUM(BA52:BA80)</f>
        <v>0</v>
      </c>
      <c r="BB81" s="191">
        <f>SUM(BB52:BB80)</f>
        <v>0</v>
      </c>
      <c r="BC81" s="191">
        <f>SUM(BC52:BC80)</f>
        <v>0</v>
      </c>
      <c r="BD81" s="191">
        <f>SUM(BD52:BD80)</f>
        <v>0</v>
      </c>
      <c r="BE81" s="191">
        <f>SUM(BE52:BE80)</f>
        <v>0</v>
      </c>
    </row>
    <row r="82" spans="1:104" x14ac:dyDescent="0.2">
      <c r="A82" s="163" t="s">
        <v>74</v>
      </c>
      <c r="B82" s="164" t="s">
        <v>166</v>
      </c>
      <c r="C82" s="165" t="s">
        <v>167</v>
      </c>
      <c r="D82" s="166"/>
      <c r="E82" s="167"/>
      <c r="F82" s="167"/>
      <c r="G82" s="168"/>
      <c r="H82" s="169"/>
      <c r="I82" s="169"/>
      <c r="O82" s="170">
        <v>1</v>
      </c>
    </row>
    <row r="83" spans="1:104" x14ac:dyDescent="0.2">
      <c r="A83" s="171">
        <v>26</v>
      </c>
      <c r="B83" s="172" t="s">
        <v>168</v>
      </c>
      <c r="C83" s="173" t="s">
        <v>169</v>
      </c>
      <c r="D83" s="174" t="s">
        <v>88</v>
      </c>
      <c r="E83" s="175">
        <v>26.826599999999999</v>
      </c>
      <c r="F83" s="175"/>
      <c r="G83" s="176">
        <f>E83*F83</f>
        <v>0</v>
      </c>
      <c r="O83" s="170">
        <v>2</v>
      </c>
      <c r="AA83" s="146">
        <v>1</v>
      </c>
      <c r="AB83" s="146">
        <v>1</v>
      </c>
      <c r="AC83" s="146">
        <v>1</v>
      </c>
      <c r="AZ83" s="146">
        <v>1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</v>
      </c>
      <c r="CB83" s="177">
        <v>1</v>
      </c>
      <c r="CZ83" s="146">
        <v>2.5276700000000001</v>
      </c>
    </row>
    <row r="84" spans="1:104" x14ac:dyDescent="0.2">
      <c r="A84" s="178"/>
      <c r="B84" s="180"/>
      <c r="C84" s="224" t="s">
        <v>170</v>
      </c>
      <c r="D84" s="225"/>
      <c r="E84" s="181">
        <v>0</v>
      </c>
      <c r="F84" s="182"/>
      <c r="G84" s="183"/>
      <c r="M84" s="179" t="s">
        <v>170</v>
      </c>
      <c r="O84" s="170"/>
    </row>
    <row r="85" spans="1:104" x14ac:dyDescent="0.2">
      <c r="A85" s="178"/>
      <c r="B85" s="180"/>
      <c r="C85" s="224" t="s">
        <v>171</v>
      </c>
      <c r="D85" s="225"/>
      <c r="E85" s="181">
        <v>11.229699999999999</v>
      </c>
      <c r="F85" s="182"/>
      <c r="G85" s="183"/>
      <c r="M85" s="179" t="s">
        <v>171</v>
      </c>
      <c r="O85" s="170"/>
    </row>
    <row r="86" spans="1:104" x14ac:dyDescent="0.2">
      <c r="A86" s="178"/>
      <c r="B86" s="180"/>
      <c r="C86" s="224" t="s">
        <v>172</v>
      </c>
      <c r="D86" s="225"/>
      <c r="E86" s="181">
        <v>15.1143</v>
      </c>
      <c r="F86" s="182"/>
      <c r="G86" s="183"/>
      <c r="M86" s="179" t="s">
        <v>172</v>
      </c>
      <c r="O86" s="170"/>
    </row>
    <row r="87" spans="1:104" x14ac:dyDescent="0.2">
      <c r="A87" s="178"/>
      <c r="B87" s="180"/>
      <c r="C87" s="224" t="s">
        <v>173</v>
      </c>
      <c r="D87" s="225"/>
      <c r="E87" s="181">
        <v>0.13500000000000001</v>
      </c>
      <c r="F87" s="182"/>
      <c r="G87" s="183"/>
      <c r="M87" s="179" t="s">
        <v>173</v>
      </c>
      <c r="O87" s="170"/>
    </row>
    <row r="88" spans="1:104" x14ac:dyDescent="0.2">
      <c r="A88" s="178"/>
      <c r="B88" s="180"/>
      <c r="C88" s="224" t="s">
        <v>174</v>
      </c>
      <c r="D88" s="225"/>
      <c r="E88" s="181">
        <v>0.34749999999999998</v>
      </c>
      <c r="F88" s="182"/>
      <c r="G88" s="183"/>
      <c r="M88" s="179" t="s">
        <v>174</v>
      </c>
      <c r="O88" s="170"/>
    </row>
    <row r="89" spans="1:104" x14ac:dyDescent="0.2">
      <c r="A89" s="171">
        <v>27</v>
      </c>
      <c r="B89" s="172" t="s">
        <v>175</v>
      </c>
      <c r="C89" s="173" t="s">
        <v>176</v>
      </c>
      <c r="D89" s="174" t="s">
        <v>123</v>
      </c>
      <c r="E89" s="175">
        <v>3.3359999999999999</v>
      </c>
      <c r="F89" s="175"/>
      <c r="G89" s="176">
        <f>E89*F89</f>
        <v>0</v>
      </c>
      <c r="O89" s="170">
        <v>2</v>
      </c>
      <c r="AA89" s="146">
        <v>1</v>
      </c>
      <c r="AB89" s="146">
        <v>1</v>
      </c>
      <c r="AC89" s="146">
        <v>1</v>
      </c>
      <c r="AZ89" s="146">
        <v>1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1</v>
      </c>
      <c r="CZ89" s="146">
        <v>4.0050000000000002E-2</v>
      </c>
    </row>
    <row r="90" spans="1:104" x14ac:dyDescent="0.2">
      <c r="A90" s="178"/>
      <c r="B90" s="180"/>
      <c r="C90" s="224" t="s">
        <v>177</v>
      </c>
      <c r="D90" s="225"/>
      <c r="E90" s="181">
        <v>3.3359999999999999</v>
      </c>
      <c r="F90" s="182"/>
      <c r="G90" s="183"/>
      <c r="M90" s="179" t="s">
        <v>177</v>
      </c>
      <c r="O90" s="170"/>
    </row>
    <row r="91" spans="1:104" x14ac:dyDescent="0.2">
      <c r="A91" s="171">
        <v>28</v>
      </c>
      <c r="B91" s="172" t="s">
        <v>178</v>
      </c>
      <c r="C91" s="173" t="s">
        <v>179</v>
      </c>
      <c r="D91" s="174" t="s">
        <v>123</v>
      </c>
      <c r="E91" s="175">
        <v>3.3359999999999999</v>
      </c>
      <c r="F91" s="175"/>
      <c r="G91" s="176">
        <f>E91*F91</f>
        <v>0</v>
      </c>
      <c r="O91" s="170">
        <v>2</v>
      </c>
      <c r="AA91" s="146">
        <v>1</v>
      </c>
      <c r="AB91" s="146">
        <v>1</v>
      </c>
      <c r="AC91" s="146">
        <v>1</v>
      </c>
      <c r="AZ91" s="146">
        <v>1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1</v>
      </c>
      <c r="CZ91" s="146">
        <v>0</v>
      </c>
    </row>
    <row r="92" spans="1:104" x14ac:dyDescent="0.2">
      <c r="A92" s="171">
        <v>29</v>
      </c>
      <c r="B92" s="172" t="s">
        <v>180</v>
      </c>
      <c r="C92" s="173" t="s">
        <v>181</v>
      </c>
      <c r="D92" s="174" t="s">
        <v>123</v>
      </c>
      <c r="E92" s="175">
        <v>140.44200000000001</v>
      </c>
      <c r="F92" s="175"/>
      <c r="G92" s="176">
        <f>E92*F92</f>
        <v>0</v>
      </c>
      <c r="O92" s="170">
        <v>2</v>
      </c>
      <c r="AA92" s="146">
        <v>1</v>
      </c>
      <c r="AB92" s="146">
        <v>1</v>
      </c>
      <c r="AC92" s="146">
        <v>1</v>
      </c>
      <c r="AZ92" s="146">
        <v>1</v>
      </c>
      <c r="BA92" s="14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7">
        <v>1</v>
      </c>
      <c r="CB92" s="177">
        <v>1</v>
      </c>
      <c r="CZ92" s="146">
        <v>3.9309999999999998E-2</v>
      </c>
    </row>
    <row r="93" spans="1:104" ht="22.5" x14ac:dyDescent="0.2">
      <c r="A93" s="178"/>
      <c r="B93" s="180"/>
      <c r="C93" s="224" t="s">
        <v>182</v>
      </c>
      <c r="D93" s="225"/>
      <c r="E93" s="181">
        <v>138.68199999999999</v>
      </c>
      <c r="F93" s="182"/>
      <c r="G93" s="183"/>
      <c r="M93" s="179" t="s">
        <v>182</v>
      </c>
      <c r="O93" s="170"/>
    </row>
    <row r="94" spans="1:104" x14ac:dyDescent="0.2">
      <c r="A94" s="178"/>
      <c r="B94" s="180"/>
      <c r="C94" s="224" t="s">
        <v>183</v>
      </c>
      <c r="D94" s="225"/>
      <c r="E94" s="181">
        <v>1.76</v>
      </c>
      <c r="F94" s="182"/>
      <c r="G94" s="183"/>
      <c r="M94" s="179" t="s">
        <v>183</v>
      </c>
      <c r="O94" s="170"/>
    </row>
    <row r="95" spans="1:104" x14ac:dyDescent="0.2">
      <c r="A95" s="171">
        <v>30</v>
      </c>
      <c r="B95" s="172" t="s">
        <v>184</v>
      </c>
      <c r="C95" s="173" t="s">
        <v>185</v>
      </c>
      <c r="D95" s="174" t="s">
        <v>123</v>
      </c>
      <c r="E95" s="175">
        <v>140.44200000000001</v>
      </c>
      <c r="F95" s="175"/>
      <c r="G95" s="176">
        <f>E95*F95</f>
        <v>0</v>
      </c>
      <c r="O95" s="170">
        <v>2</v>
      </c>
      <c r="AA95" s="146">
        <v>1</v>
      </c>
      <c r="AB95" s="146">
        <v>1</v>
      </c>
      <c r="AC95" s="146">
        <v>1</v>
      </c>
      <c r="AZ95" s="146">
        <v>1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7">
        <v>1</v>
      </c>
      <c r="CB95" s="177">
        <v>1</v>
      </c>
      <c r="CZ95" s="146">
        <v>0</v>
      </c>
    </row>
    <row r="96" spans="1:104" x14ac:dyDescent="0.2">
      <c r="A96" s="171">
        <v>31</v>
      </c>
      <c r="B96" s="172" t="s">
        <v>186</v>
      </c>
      <c r="C96" s="173" t="s">
        <v>187</v>
      </c>
      <c r="D96" s="174" t="s">
        <v>114</v>
      </c>
      <c r="E96" s="175">
        <v>1.4279999999999999</v>
      </c>
      <c r="F96" s="175"/>
      <c r="G96" s="176">
        <f>E96*F96</f>
        <v>0</v>
      </c>
      <c r="O96" s="170">
        <v>2</v>
      </c>
      <c r="AA96" s="146">
        <v>1</v>
      </c>
      <c r="AB96" s="146">
        <v>1</v>
      </c>
      <c r="AC96" s="146">
        <v>1</v>
      </c>
      <c r="AZ96" s="146">
        <v>1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1</v>
      </c>
      <c r="CB96" s="177">
        <v>1</v>
      </c>
      <c r="CZ96" s="146">
        <v>1.0202899999999999</v>
      </c>
    </row>
    <row r="97" spans="1:104" ht="22.5" x14ac:dyDescent="0.2">
      <c r="A97" s="171">
        <v>32</v>
      </c>
      <c r="B97" s="172" t="s">
        <v>188</v>
      </c>
      <c r="C97" s="173" t="s">
        <v>189</v>
      </c>
      <c r="D97" s="174" t="s">
        <v>114</v>
      </c>
      <c r="E97" s="175">
        <v>0.13539999999999999</v>
      </c>
      <c r="F97" s="175"/>
      <c r="G97" s="176">
        <f>E97*F97</f>
        <v>0</v>
      </c>
      <c r="O97" s="170">
        <v>2</v>
      </c>
      <c r="AA97" s="146">
        <v>1</v>
      </c>
      <c r="AB97" s="146">
        <v>1</v>
      </c>
      <c r="AC97" s="146">
        <v>1</v>
      </c>
      <c r="AZ97" s="146">
        <v>1</v>
      </c>
      <c r="BA97" s="146">
        <f>IF(AZ97=1,G97,0)</f>
        <v>0</v>
      </c>
      <c r="BB97" s="146">
        <f>IF(AZ97=2,G97,0)</f>
        <v>0</v>
      </c>
      <c r="BC97" s="146">
        <f>IF(AZ97=3,G97,0)</f>
        <v>0</v>
      </c>
      <c r="BD97" s="146">
        <f>IF(AZ97=4,G97,0)</f>
        <v>0</v>
      </c>
      <c r="BE97" s="146">
        <f>IF(AZ97=5,G97,0)</f>
        <v>0</v>
      </c>
      <c r="CA97" s="177">
        <v>1</v>
      </c>
      <c r="CB97" s="177">
        <v>1</v>
      </c>
      <c r="CZ97" s="146">
        <v>1.0528200000000001</v>
      </c>
    </row>
    <row r="98" spans="1:104" x14ac:dyDescent="0.2">
      <c r="A98" s="178"/>
      <c r="B98" s="180"/>
      <c r="C98" s="224" t="s">
        <v>190</v>
      </c>
      <c r="D98" s="225"/>
      <c r="E98" s="181">
        <v>0.13539999999999999</v>
      </c>
      <c r="F98" s="182"/>
      <c r="G98" s="183"/>
      <c r="M98" s="179" t="s">
        <v>190</v>
      </c>
      <c r="O98" s="170"/>
    </row>
    <row r="99" spans="1:104" ht="22.5" x14ac:dyDescent="0.2">
      <c r="A99" s="171">
        <v>33</v>
      </c>
      <c r="B99" s="172" t="s">
        <v>191</v>
      </c>
      <c r="C99" s="173" t="s">
        <v>192</v>
      </c>
      <c r="D99" s="174" t="s">
        <v>114</v>
      </c>
      <c r="E99" s="175">
        <v>0.34989999999999999</v>
      </c>
      <c r="F99" s="175"/>
      <c r="G99" s="176">
        <f>E99*F99</f>
        <v>0</v>
      </c>
      <c r="O99" s="170">
        <v>2</v>
      </c>
      <c r="AA99" s="146">
        <v>1</v>
      </c>
      <c r="AB99" s="146">
        <v>1</v>
      </c>
      <c r="AC99" s="146">
        <v>1</v>
      </c>
      <c r="AZ99" s="146">
        <v>1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1</v>
      </c>
      <c r="CZ99" s="146">
        <v>1.0554300000000001</v>
      </c>
    </row>
    <row r="100" spans="1:104" x14ac:dyDescent="0.2">
      <c r="A100" s="178"/>
      <c r="B100" s="180"/>
      <c r="C100" s="224" t="s">
        <v>193</v>
      </c>
      <c r="D100" s="225"/>
      <c r="E100" s="181">
        <v>0.34989999999999999</v>
      </c>
      <c r="F100" s="182"/>
      <c r="G100" s="183"/>
      <c r="M100" s="179" t="s">
        <v>193</v>
      </c>
      <c r="O100" s="170"/>
    </row>
    <row r="101" spans="1:104" x14ac:dyDescent="0.2">
      <c r="A101" s="171">
        <v>34</v>
      </c>
      <c r="B101" s="172" t="s">
        <v>194</v>
      </c>
      <c r="C101" s="173" t="s">
        <v>195</v>
      </c>
      <c r="D101" s="174" t="s">
        <v>122</v>
      </c>
      <c r="E101" s="175">
        <v>31</v>
      </c>
      <c r="F101" s="175"/>
      <c r="G101" s="176">
        <f>E101*F101</f>
        <v>0</v>
      </c>
      <c r="O101" s="170">
        <v>2</v>
      </c>
      <c r="AA101" s="146">
        <v>12</v>
      </c>
      <c r="AB101" s="146">
        <v>0</v>
      </c>
      <c r="AC101" s="146">
        <v>41</v>
      </c>
      <c r="AZ101" s="146">
        <v>1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12</v>
      </c>
      <c r="CB101" s="177">
        <v>0</v>
      </c>
      <c r="CZ101" s="146">
        <v>0</v>
      </c>
    </row>
    <row r="102" spans="1:104" x14ac:dyDescent="0.2">
      <c r="A102" s="178"/>
      <c r="B102" s="180"/>
      <c r="C102" s="224" t="s">
        <v>196</v>
      </c>
      <c r="D102" s="225"/>
      <c r="E102" s="181">
        <v>7</v>
      </c>
      <c r="F102" s="182"/>
      <c r="G102" s="183"/>
      <c r="M102" s="179" t="s">
        <v>196</v>
      </c>
      <c r="O102" s="170"/>
    </row>
    <row r="103" spans="1:104" x14ac:dyDescent="0.2">
      <c r="A103" s="178"/>
      <c r="B103" s="180"/>
      <c r="C103" s="224" t="s">
        <v>197</v>
      </c>
      <c r="D103" s="225"/>
      <c r="E103" s="181">
        <v>24</v>
      </c>
      <c r="F103" s="182"/>
      <c r="G103" s="183"/>
      <c r="M103" s="179" t="s">
        <v>197</v>
      </c>
      <c r="O103" s="170"/>
    </row>
    <row r="104" spans="1:104" x14ac:dyDescent="0.2">
      <c r="A104" s="171">
        <v>35</v>
      </c>
      <c r="B104" s="172" t="s">
        <v>198</v>
      </c>
      <c r="C104" s="173" t="s">
        <v>199</v>
      </c>
      <c r="D104" s="174" t="s">
        <v>200</v>
      </c>
      <c r="E104" s="175">
        <v>13</v>
      </c>
      <c r="F104" s="175"/>
      <c r="G104" s="176">
        <f>E104*F104</f>
        <v>0</v>
      </c>
      <c r="O104" s="170">
        <v>2</v>
      </c>
      <c r="AA104" s="146">
        <v>12</v>
      </c>
      <c r="AB104" s="146">
        <v>0</v>
      </c>
      <c r="AC104" s="146">
        <v>29</v>
      </c>
      <c r="AZ104" s="146">
        <v>1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7">
        <v>12</v>
      </c>
      <c r="CB104" s="177">
        <v>0</v>
      </c>
      <c r="CZ104" s="146">
        <v>0</v>
      </c>
    </row>
    <row r="105" spans="1:104" x14ac:dyDescent="0.2">
      <c r="A105" s="178"/>
      <c r="B105" s="180"/>
      <c r="C105" s="224" t="s">
        <v>201</v>
      </c>
      <c r="D105" s="225"/>
      <c r="E105" s="181">
        <v>5</v>
      </c>
      <c r="F105" s="182"/>
      <c r="G105" s="183"/>
      <c r="M105" s="179" t="s">
        <v>201</v>
      </c>
      <c r="O105" s="170"/>
    </row>
    <row r="106" spans="1:104" x14ac:dyDescent="0.2">
      <c r="A106" s="178"/>
      <c r="B106" s="180"/>
      <c r="C106" s="224" t="s">
        <v>202</v>
      </c>
      <c r="D106" s="225"/>
      <c r="E106" s="181">
        <v>8</v>
      </c>
      <c r="F106" s="182"/>
      <c r="G106" s="183"/>
      <c r="M106" s="179" t="s">
        <v>202</v>
      </c>
      <c r="O106" s="170"/>
    </row>
    <row r="107" spans="1:104" x14ac:dyDescent="0.2">
      <c r="A107" s="184"/>
      <c r="B107" s="185" t="s">
        <v>77</v>
      </c>
      <c r="C107" s="186" t="str">
        <f>CONCATENATE(B82," ",C82)</f>
        <v>32 Zdi opěrné</v>
      </c>
      <c r="D107" s="187"/>
      <c r="E107" s="188"/>
      <c r="F107" s="189"/>
      <c r="G107" s="190">
        <f>SUM(G82:G106)</f>
        <v>0</v>
      </c>
      <c r="O107" s="170">
        <v>4</v>
      </c>
      <c r="BA107" s="191">
        <f>SUM(BA82:BA106)</f>
        <v>0</v>
      </c>
      <c r="BB107" s="191">
        <f>SUM(BB82:BB106)</f>
        <v>0</v>
      </c>
      <c r="BC107" s="191">
        <f>SUM(BC82:BC106)</f>
        <v>0</v>
      </c>
      <c r="BD107" s="191">
        <f>SUM(BD82:BD106)</f>
        <v>0</v>
      </c>
      <c r="BE107" s="191">
        <f>SUM(BE82:BE106)</f>
        <v>0</v>
      </c>
    </row>
    <row r="108" spans="1:104" x14ac:dyDescent="0.2">
      <c r="A108" s="163" t="s">
        <v>74</v>
      </c>
      <c r="B108" s="164" t="s">
        <v>203</v>
      </c>
      <c r="C108" s="165" t="s">
        <v>204</v>
      </c>
      <c r="D108" s="166"/>
      <c r="E108" s="167"/>
      <c r="F108" s="167"/>
      <c r="G108" s="168"/>
      <c r="H108" s="169"/>
      <c r="I108" s="169"/>
      <c r="O108" s="170">
        <v>1</v>
      </c>
    </row>
    <row r="109" spans="1:104" ht="22.5" x14ac:dyDescent="0.2">
      <c r="A109" s="171">
        <v>36</v>
      </c>
      <c r="B109" s="172" t="s">
        <v>205</v>
      </c>
      <c r="C109" s="173" t="s">
        <v>206</v>
      </c>
      <c r="D109" s="174" t="s">
        <v>88</v>
      </c>
      <c r="E109" s="175">
        <v>0.67200000000000004</v>
      </c>
      <c r="F109" s="175"/>
      <c r="G109" s="176">
        <f>E109*F109</f>
        <v>0</v>
      </c>
      <c r="O109" s="170">
        <v>2</v>
      </c>
      <c r="AA109" s="146">
        <v>1</v>
      </c>
      <c r="AB109" s="146">
        <v>1</v>
      </c>
      <c r="AC109" s="146">
        <v>1</v>
      </c>
      <c r="AZ109" s="146">
        <v>1</v>
      </c>
      <c r="BA109" s="146">
        <f>IF(AZ109=1,G109,0)</f>
        <v>0</v>
      </c>
      <c r="BB109" s="146">
        <f>IF(AZ109=2,G109,0)</f>
        <v>0</v>
      </c>
      <c r="BC109" s="146">
        <f>IF(AZ109=3,G109,0)</f>
        <v>0</v>
      </c>
      <c r="BD109" s="146">
        <f>IF(AZ109=4,G109,0)</f>
        <v>0</v>
      </c>
      <c r="BE109" s="146">
        <f>IF(AZ109=5,G109,0)</f>
        <v>0</v>
      </c>
      <c r="CA109" s="177">
        <v>1</v>
      </c>
      <c r="CB109" s="177">
        <v>1</v>
      </c>
      <c r="CZ109" s="146">
        <v>2.5251700000000001</v>
      </c>
    </row>
    <row r="110" spans="1:104" x14ac:dyDescent="0.2">
      <c r="A110" s="178"/>
      <c r="B110" s="180"/>
      <c r="C110" s="224" t="s">
        <v>207</v>
      </c>
      <c r="D110" s="225"/>
      <c r="E110" s="181">
        <v>0.67200000000000004</v>
      </c>
      <c r="F110" s="182"/>
      <c r="G110" s="183"/>
      <c r="M110" s="179" t="s">
        <v>207</v>
      </c>
      <c r="O110" s="170"/>
    </row>
    <row r="111" spans="1:104" x14ac:dyDescent="0.2">
      <c r="A111" s="171">
        <v>37</v>
      </c>
      <c r="B111" s="172" t="s">
        <v>208</v>
      </c>
      <c r="C111" s="173" t="s">
        <v>209</v>
      </c>
      <c r="D111" s="174" t="s">
        <v>84</v>
      </c>
      <c r="E111" s="175">
        <v>4.4800000000000004</v>
      </c>
      <c r="F111" s="175"/>
      <c r="G111" s="176">
        <f>E111*F111</f>
        <v>0</v>
      </c>
      <c r="O111" s="170">
        <v>2</v>
      </c>
      <c r="AA111" s="146">
        <v>1</v>
      </c>
      <c r="AB111" s="146">
        <v>1</v>
      </c>
      <c r="AC111" s="146">
        <v>1</v>
      </c>
      <c r="AZ111" s="146">
        <v>1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7">
        <v>1</v>
      </c>
      <c r="CB111" s="177">
        <v>1</v>
      </c>
      <c r="CZ111" s="146">
        <v>5.9929999999999997E-2</v>
      </c>
    </row>
    <row r="112" spans="1:104" x14ac:dyDescent="0.2">
      <c r="A112" s="178"/>
      <c r="B112" s="180"/>
      <c r="C112" s="224" t="s">
        <v>210</v>
      </c>
      <c r="D112" s="225"/>
      <c r="E112" s="181">
        <v>4.4800000000000004</v>
      </c>
      <c r="F112" s="182"/>
      <c r="G112" s="183"/>
      <c r="M112" s="179" t="s">
        <v>210</v>
      </c>
      <c r="O112" s="170"/>
    </row>
    <row r="113" spans="1:104" x14ac:dyDescent="0.2">
      <c r="A113" s="171">
        <v>38</v>
      </c>
      <c r="B113" s="172" t="s">
        <v>211</v>
      </c>
      <c r="C113" s="173" t="s">
        <v>212</v>
      </c>
      <c r="D113" s="174" t="s">
        <v>84</v>
      </c>
      <c r="E113" s="175">
        <v>4.4800000000000004</v>
      </c>
      <c r="F113" s="175"/>
      <c r="G113" s="176">
        <f>E113*F113</f>
        <v>0</v>
      </c>
      <c r="O113" s="170">
        <v>2</v>
      </c>
      <c r="AA113" s="146">
        <v>1</v>
      </c>
      <c r="AB113" s="146">
        <v>1</v>
      </c>
      <c r="AC113" s="146">
        <v>1</v>
      </c>
      <c r="AZ113" s="146">
        <v>1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1</v>
      </c>
      <c r="CB113" s="177">
        <v>1</v>
      </c>
      <c r="CZ113" s="146">
        <v>0</v>
      </c>
    </row>
    <row r="114" spans="1:104" x14ac:dyDescent="0.2">
      <c r="A114" s="171">
        <v>39</v>
      </c>
      <c r="B114" s="172" t="s">
        <v>213</v>
      </c>
      <c r="C114" s="173" t="s">
        <v>214</v>
      </c>
      <c r="D114" s="174" t="s">
        <v>114</v>
      </c>
      <c r="E114" s="175">
        <v>7.0000000000000007E-2</v>
      </c>
      <c r="F114" s="175"/>
      <c r="G114" s="176">
        <f>E114*F114</f>
        <v>0</v>
      </c>
      <c r="O114" s="170">
        <v>2</v>
      </c>
      <c r="AA114" s="146">
        <v>1</v>
      </c>
      <c r="AB114" s="146">
        <v>1</v>
      </c>
      <c r="AC114" s="146">
        <v>1</v>
      </c>
      <c r="AZ114" s="146">
        <v>1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7">
        <v>1</v>
      </c>
      <c r="CB114" s="177">
        <v>1</v>
      </c>
      <c r="CZ114" s="146">
        <v>1.0166500000000001</v>
      </c>
    </row>
    <row r="115" spans="1:104" x14ac:dyDescent="0.2">
      <c r="A115" s="184"/>
      <c r="B115" s="185" t="s">
        <v>77</v>
      </c>
      <c r="C115" s="186" t="str">
        <f>CONCATENATE(B108," ",C108)</f>
        <v>4 Vodorovné konstrukce</v>
      </c>
      <c r="D115" s="187"/>
      <c r="E115" s="188"/>
      <c r="F115" s="189"/>
      <c r="G115" s="190">
        <f>SUM(G108:G114)</f>
        <v>0</v>
      </c>
      <c r="O115" s="170">
        <v>4</v>
      </c>
      <c r="BA115" s="191">
        <f>SUM(BA108:BA114)</f>
        <v>0</v>
      </c>
      <c r="BB115" s="191">
        <f>SUM(BB108:BB114)</f>
        <v>0</v>
      </c>
      <c r="BC115" s="191">
        <f>SUM(BC108:BC114)</f>
        <v>0</v>
      </c>
      <c r="BD115" s="191">
        <f>SUM(BD108:BD114)</f>
        <v>0</v>
      </c>
      <c r="BE115" s="191">
        <f>SUM(BE108:BE114)</f>
        <v>0</v>
      </c>
    </row>
    <row r="116" spans="1:104" x14ac:dyDescent="0.2">
      <c r="A116" s="163" t="s">
        <v>74</v>
      </c>
      <c r="B116" s="164" t="s">
        <v>215</v>
      </c>
      <c r="C116" s="165" t="s">
        <v>216</v>
      </c>
      <c r="D116" s="166"/>
      <c r="E116" s="167"/>
      <c r="F116" s="167"/>
      <c r="G116" s="168"/>
      <c r="H116" s="169"/>
      <c r="I116" s="169"/>
      <c r="O116" s="170">
        <v>1</v>
      </c>
    </row>
    <row r="117" spans="1:104" ht="22.5" x14ac:dyDescent="0.2">
      <c r="A117" s="171">
        <v>40</v>
      </c>
      <c r="B117" s="172" t="s">
        <v>217</v>
      </c>
      <c r="C117" s="173" t="s">
        <v>218</v>
      </c>
      <c r="D117" s="174" t="s">
        <v>123</v>
      </c>
      <c r="E117" s="175">
        <v>2.4</v>
      </c>
      <c r="F117" s="175"/>
      <c r="G117" s="176">
        <f>E117*F117</f>
        <v>0</v>
      </c>
      <c r="O117" s="170">
        <v>2</v>
      </c>
      <c r="AA117" s="146">
        <v>12</v>
      </c>
      <c r="AB117" s="146">
        <v>0</v>
      </c>
      <c r="AC117" s="146">
        <v>70</v>
      </c>
      <c r="AZ117" s="146">
        <v>1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7">
        <v>12</v>
      </c>
      <c r="CB117" s="177">
        <v>0</v>
      </c>
      <c r="CZ117" s="146">
        <v>0</v>
      </c>
    </row>
    <row r="118" spans="1:104" x14ac:dyDescent="0.2">
      <c r="A118" s="178"/>
      <c r="B118" s="180"/>
      <c r="C118" s="224" t="s">
        <v>219</v>
      </c>
      <c r="D118" s="225"/>
      <c r="E118" s="181">
        <v>2.4</v>
      </c>
      <c r="F118" s="182"/>
      <c r="G118" s="183"/>
      <c r="M118" s="179" t="s">
        <v>219</v>
      </c>
      <c r="O118" s="170"/>
    </row>
    <row r="119" spans="1:104" x14ac:dyDescent="0.2">
      <c r="A119" s="184"/>
      <c r="B119" s="185" t="s">
        <v>77</v>
      </c>
      <c r="C119" s="186" t="str">
        <f>CONCATENATE(B116," ",C116)</f>
        <v>511 Okapový chodník</v>
      </c>
      <c r="D119" s="187"/>
      <c r="E119" s="188"/>
      <c r="F119" s="189"/>
      <c r="G119" s="190">
        <f>SUM(G116:G118)</f>
        <v>0</v>
      </c>
      <c r="O119" s="170">
        <v>4</v>
      </c>
      <c r="BA119" s="191">
        <f>SUM(BA116:BA118)</f>
        <v>0</v>
      </c>
      <c r="BB119" s="191">
        <f>SUM(BB116:BB118)</f>
        <v>0</v>
      </c>
      <c r="BC119" s="191">
        <f>SUM(BC116:BC118)</f>
        <v>0</v>
      </c>
      <c r="BD119" s="191">
        <f>SUM(BD116:BD118)</f>
        <v>0</v>
      </c>
      <c r="BE119" s="191">
        <f>SUM(BE116:BE118)</f>
        <v>0</v>
      </c>
    </row>
    <row r="120" spans="1:104" x14ac:dyDescent="0.2">
      <c r="A120" s="163" t="s">
        <v>74</v>
      </c>
      <c r="B120" s="164" t="s">
        <v>220</v>
      </c>
      <c r="C120" s="165" t="s">
        <v>221</v>
      </c>
      <c r="D120" s="166"/>
      <c r="E120" s="167"/>
      <c r="F120" s="167"/>
      <c r="G120" s="168"/>
      <c r="H120" s="169"/>
      <c r="I120" s="169"/>
      <c r="O120" s="170">
        <v>1</v>
      </c>
    </row>
    <row r="121" spans="1:104" x14ac:dyDescent="0.2">
      <c r="A121" s="171">
        <v>41</v>
      </c>
      <c r="B121" s="172" t="s">
        <v>222</v>
      </c>
      <c r="C121" s="173" t="s">
        <v>223</v>
      </c>
      <c r="D121" s="174" t="s">
        <v>88</v>
      </c>
      <c r="E121" s="175">
        <v>3.4903</v>
      </c>
      <c r="F121" s="175"/>
      <c r="G121" s="176">
        <f>E121*F121</f>
        <v>0</v>
      </c>
      <c r="O121" s="170">
        <v>2</v>
      </c>
      <c r="AA121" s="146">
        <v>1</v>
      </c>
      <c r="AB121" s="146">
        <v>1</v>
      </c>
      <c r="AC121" s="146">
        <v>1</v>
      </c>
      <c r="AZ121" s="146">
        <v>1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7">
        <v>1</v>
      </c>
      <c r="CB121" s="177">
        <v>1</v>
      </c>
      <c r="CZ121" s="146">
        <v>2.5249999999999999</v>
      </c>
    </row>
    <row r="122" spans="1:104" x14ac:dyDescent="0.2">
      <c r="A122" s="178"/>
      <c r="B122" s="180"/>
      <c r="C122" s="224" t="s">
        <v>224</v>
      </c>
      <c r="D122" s="225"/>
      <c r="E122" s="181">
        <v>3.4903</v>
      </c>
      <c r="F122" s="182"/>
      <c r="G122" s="183"/>
      <c r="M122" s="179" t="s">
        <v>224</v>
      </c>
      <c r="O122" s="170"/>
    </row>
    <row r="123" spans="1:104" x14ac:dyDescent="0.2">
      <c r="A123" s="171">
        <v>42</v>
      </c>
      <c r="B123" s="172" t="s">
        <v>225</v>
      </c>
      <c r="C123" s="173" t="s">
        <v>226</v>
      </c>
      <c r="D123" s="174" t="s">
        <v>88</v>
      </c>
      <c r="E123" s="175">
        <v>3.4903</v>
      </c>
      <c r="F123" s="175"/>
      <c r="G123" s="176">
        <f>E123*F123</f>
        <v>0</v>
      </c>
      <c r="O123" s="170">
        <v>2</v>
      </c>
      <c r="AA123" s="146">
        <v>1</v>
      </c>
      <c r="AB123" s="146">
        <v>1</v>
      </c>
      <c r="AC123" s="146">
        <v>1</v>
      </c>
      <c r="AZ123" s="146">
        <v>1</v>
      </c>
      <c r="BA123" s="146">
        <f>IF(AZ123=1,G123,0)</f>
        <v>0</v>
      </c>
      <c r="BB123" s="146">
        <f>IF(AZ123=2,G123,0)</f>
        <v>0</v>
      </c>
      <c r="BC123" s="146">
        <f>IF(AZ123=3,G123,0)</f>
        <v>0</v>
      </c>
      <c r="BD123" s="146">
        <f>IF(AZ123=4,G123,0)</f>
        <v>0</v>
      </c>
      <c r="BE123" s="146">
        <f>IF(AZ123=5,G123,0)</f>
        <v>0</v>
      </c>
      <c r="CA123" s="177">
        <v>1</v>
      </c>
      <c r="CB123" s="177">
        <v>1</v>
      </c>
      <c r="CZ123" s="146">
        <v>0</v>
      </c>
    </row>
    <row r="124" spans="1:104" x14ac:dyDescent="0.2">
      <c r="A124" s="178"/>
      <c r="B124" s="180"/>
      <c r="C124" s="224" t="s">
        <v>224</v>
      </c>
      <c r="D124" s="225"/>
      <c r="E124" s="181">
        <v>3.4903</v>
      </c>
      <c r="F124" s="182"/>
      <c r="G124" s="183"/>
      <c r="M124" s="179" t="s">
        <v>224</v>
      </c>
      <c r="O124" s="170"/>
    </row>
    <row r="125" spans="1:104" x14ac:dyDescent="0.2">
      <c r="A125" s="184"/>
      <c r="B125" s="185" t="s">
        <v>77</v>
      </c>
      <c r="C125" s="186" t="str">
        <f>CONCATENATE(B120," ",C120)</f>
        <v>63 Podlahy a podlahové konstrukce</v>
      </c>
      <c r="D125" s="187"/>
      <c r="E125" s="188"/>
      <c r="F125" s="189"/>
      <c r="G125" s="190">
        <f>SUM(G120:G124)</f>
        <v>0</v>
      </c>
      <c r="O125" s="170">
        <v>4</v>
      </c>
      <c r="BA125" s="191">
        <f>SUM(BA120:BA124)</f>
        <v>0</v>
      </c>
      <c r="BB125" s="191">
        <f>SUM(BB120:BB124)</f>
        <v>0</v>
      </c>
      <c r="BC125" s="191">
        <f>SUM(BC120:BC124)</f>
        <v>0</v>
      </c>
      <c r="BD125" s="191">
        <f>SUM(BD120:BD124)</f>
        <v>0</v>
      </c>
      <c r="BE125" s="191">
        <f>SUM(BE120:BE124)</f>
        <v>0</v>
      </c>
    </row>
    <row r="126" spans="1:104" x14ac:dyDescent="0.2">
      <c r="A126" s="163" t="s">
        <v>74</v>
      </c>
      <c r="B126" s="164" t="s">
        <v>227</v>
      </c>
      <c r="C126" s="165" t="s">
        <v>228</v>
      </c>
      <c r="D126" s="166"/>
      <c r="E126" s="167"/>
      <c r="F126" s="167"/>
      <c r="G126" s="168"/>
      <c r="H126" s="169"/>
      <c r="I126" s="169"/>
      <c r="O126" s="170">
        <v>1</v>
      </c>
    </row>
    <row r="127" spans="1:104" x14ac:dyDescent="0.2">
      <c r="A127" s="171">
        <v>43</v>
      </c>
      <c r="B127" s="172" t="s">
        <v>229</v>
      </c>
      <c r="C127" s="173" t="s">
        <v>230</v>
      </c>
      <c r="D127" s="174" t="s">
        <v>122</v>
      </c>
      <c r="E127" s="175">
        <v>1</v>
      </c>
      <c r="F127" s="175"/>
      <c r="G127" s="176">
        <f>E127*F127</f>
        <v>0</v>
      </c>
      <c r="O127" s="170">
        <v>2</v>
      </c>
      <c r="AA127" s="146">
        <v>12</v>
      </c>
      <c r="AB127" s="146">
        <v>0</v>
      </c>
      <c r="AC127" s="146">
        <v>30</v>
      </c>
      <c r="AZ127" s="146">
        <v>1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7">
        <v>12</v>
      </c>
      <c r="CB127" s="177">
        <v>0</v>
      </c>
      <c r="CZ127" s="146">
        <v>0</v>
      </c>
    </row>
    <row r="128" spans="1:104" x14ac:dyDescent="0.2">
      <c r="A128" s="171">
        <v>44</v>
      </c>
      <c r="B128" s="172" t="s">
        <v>231</v>
      </c>
      <c r="C128" s="173" t="s">
        <v>232</v>
      </c>
      <c r="D128" s="174" t="s">
        <v>84</v>
      </c>
      <c r="E128" s="175">
        <v>1.5</v>
      </c>
      <c r="F128" s="175"/>
      <c r="G128" s="176">
        <f>E128*F128</f>
        <v>0</v>
      </c>
      <c r="O128" s="170">
        <v>2</v>
      </c>
      <c r="AA128" s="146">
        <v>12</v>
      </c>
      <c r="AB128" s="146">
        <v>0</v>
      </c>
      <c r="AC128" s="146">
        <v>31</v>
      </c>
      <c r="AZ128" s="146">
        <v>1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7">
        <v>12</v>
      </c>
      <c r="CB128" s="177">
        <v>0</v>
      </c>
      <c r="CZ128" s="146">
        <v>0</v>
      </c>
    </row>
    <row r="129" spans="1:104" x14ac:dyDescent="0.2">
      <c r="A129" s="184"/>
      <c r="B129" s="185" t="s">
        <v>77</v>
      </c>
      <c r="C129" s="186" t="str">
        <f>CONCATENATE(B126," ",C126)</f>
        <v>8 Trubní vedení</v>
      </c>
      <c r="D129" s="187"/>
      <c r="E129" s="188"/>
      <c r="F129" s="189"/>
      <c r="G129" s="190">
        <f>SUM(G126:G128)</f>
        <v>0</v>
      </c>
      <c r="O129" s="170">
        <v>4</v>
      </c>
      <c r="BA129" s="191">
        <f>SUM(BA126:BA128)</f>
        <v>0</v>
      </c>
      <c r="BB129" s="191">
        <f>SUM(BB126:BB128)</f>
        <v>0</v>
      </c>
      <c r="BC129" s="191">
        <f>SUM(BC126:BC128)</f>
        <v>0</v>
      </c>
      <c r="BD129" s="191">
        <f>SUM(BD126:BD128)</f>
        <v>0</v>
      </c>
      <c r="BE129" s="191">
        <f>SUM(BE126:BE128)</f>
        <v>0</v>
      </c>
    </row>
    <row r="130" spans="1:104" x14ac:dyDescent="0.2">
      <c r="A130" s="163" t="s">
        <v>74</v>
      </c>
      <c r="B130" s="164" t="s">
        <v>233</v>
      </c>
      <c r="C130" s="165" t="s">
        <v>234</v>
      </c>
      <c r="D130" s="166"/>
      <c r="E130" s="167"/>
      <c r="F130" s="167"/>
      <c r="G130" s="168"/>
      <c r="H130" s="169"/>
      <c r="I130" s="169"/>
      <c r="O130" s="170">
        <v>1</v>
      </c>
    </row>
    <row r="131" spans="1:104" x14ac:dyDescent="0.2">
      <c r="A131" s="171">
        <v>45</v>
      </c>
      <c r="B131" s="172" t="s">
        <v>235</v>
      </c>
      <c r="C131" s="173" t="s">
        <v>236</v>
      </c>
      <c r="D131" s="174" t="s">
        <v>123</v>
      </c>
      <c r="E131" s="175">
        <v>28.72</v>
      </c>
      <c r="F131" s="175"/>
      <c r="G131" s="176">
        <f>E131*F131</f>
        <v>0</v>
      </c>
      <c r="O131" s="170">
        <v>2</v>
      </c>
      <c r="AA131" s="146">
        <v>1</v>
      </c>
      <c r="AB131" s="146">
        <v>7</v>
      </c>
      <c r="AC131" s="146">
        <v>7</v>
      </c>
      <c r="AZ131" s="146">
        <v>1</v>
      </c>
      <c r="BA131" s="146">
        <f>IF(AZ131=1,G131,0)</f>
        <v>0</v>
      </c>
      <c r="BB131" s="146">
        <f>IF(AZ131=2,G131,0)</f>
        <v>0</v>
      </c>
      <c r="BC131" s="146">
        <f>IF(AZ131=3,G131,0)</f>
        <v>0</v>
      </c>
      <c r="BD131" s="146">
        <f>IF(AZ131=4,G131,0)</f>
        <v>0</v>
      </c>
      <c r="BE131" s="146">
        <f>IF(AZ131=5,G131,0)</f>
        <v>0</v>
      </c>
      <c r="CA131" s="177">
        <v>1</v>
      </c>
      <c r="CB131" s="177">
        <v>7</v>
      </c>
      <c r="CZ131" s="146">
        <v>0</v>
      </c>
    </row>
    <row r="132" spans="1:104" x14ac:dyDescent="0.2">
      <c r="A132" s="178"/>
      <c r="B132" s="180"/>
      <c r="C132" s="224" t="s">
        <v>237</v>
      </c>
      <c r="D132" s="225"/>
      <c r="E132" s="181">
        <v>28.72</v>
      </c>
      <c r="F132" s="182"/>
      <c r="G132" s="183"/>
      <c r="M132" s="179" t="s">
        <v>237</v>
      </c>
      <c r="O132" s="170"/>
    </row>
    <row r="133" spans="1:104" x14ac:dyDescent="0.2">
      <c r="A133" s="171">
        <v>46</v>
      </c>
      <c r="B133" s="172" t="s">
        <v>238</v>
      </c>
      <c r="C133" s="173" t="s">
        <v>239</v>
      </c>
      <c r="D133" s="174" t="s">
        <v>88</v>
      </c>
      <c r="E133" s="175">
        <v>5.7439999999999998</v>
      </c>
      <c r="F133" s="175"/>
      <c r="G133" s="176">
        <f>E133*F133</f>
        <v>0</v>
      </c>
      <c r="O133" s="170">
        <v>2</v>
      </c>
      <c r="AA133" s="146">
        <v>1</v>
      </c>
      <c r="AB133" s="146">
        <v>1</v>
      </c>
      <c r="AC133" s="146">
        <v>1</v>
      </c>
      <c r="AZ133" s="146">
        <v>1</v>
      </c>
      <c r="BA133" s="146">
        <f>IF(AZ133=1,G133,0)</f>
        <v>0</v>
      </c>
      <c r="BB133" s="146">
        <f>IF(AZ133=2,G133,0)</f>
        <v>0</v>
      </c>
      <c r="BC133" s="146">
        <f>IF(AZ133=3,G133,0)</f>
        <v>0</v>
      </c>
      <c r="BD133" s="146">
        <f>IF(AZ133=4,G133,0)</f>
        <v>0</v>
      </c>
      <c r="BE133" s="146">
        <f>IF(AZ133=5,G133,0)</f>
        <v>0</v>
      </c>
      <c r="CA133" s="177">
        <v>1</v>
      </c>
      <c r="CB133" s="177">
        <v>1</v>
      </c>
      <c r="CZ133" s="146">
        <v>0</v>
      </c>
    </row>
    <row r="134" spans="1:104" x14ac:dyDescent="0.2">
      <c r="A134" s="178"/>
      <c r="B134" s="180"/>
      <c r="C134" s="224" t="s">
        <v>240</v>
      </c>
      <c r="D134" s="225"/>
      <c r="E134" s="181">
        <v>5.7439999999999998</v>
      </c>
      <c r="F134" s="182"/>
      <c r="G134" s="183"/>
      <c r="M134" s="179" t="s">
        <v>240</v>
      </c>
      <c r="O134" s="170"/>
    </row>
    <row r="135" spans="1:104" x14ac:dyDescent="0.2">
      <c r="A135" s="171">
        <v>47</v>
      </c>
      <c r="B135" s="172" t="s">
        <v>241</v>
      </c>
      <c r="C135" s="173" t="s">
        <v>242</v>
      </c>
      <c r="D135" s="174" t="s">
        <v>88</v>
      </c>
      <c r="E135" s="175">
        <v>39.438400000000001</v>
      </c>
      <c r="F135" s="175"/>
      <c r="G135" s="176">
        <f>E135*F135</f>
        <v>0</v>
      </c>
      <c r="O135" s="170">
        <v>2</v>
      </c>
      <c r="AA135" s="146">
        <v>1</v>
      </c>
      <c r="AB135" s="146">
        <v>1</v>
      </c>
      <c r="AC135" s="146">
        <v>1</v>
      </c>
      <c r="AZ135" s="146">
        <v>1</v>
      </c>
      <c r="BA135" s="146">
        <f>IF(AZ135=1,G135,0)</f>
        <v>0</v>
      </c>
      <c r="BB135" s="146">
        <f>IF(AZ135=2,G135,0)</f>
        <v>0</v>
      </c>
      <c r="BC135" s="146">
        <f>IF(AZ135=3,G135,0)</f>
        <v>0</v>
      </c>
      <c r="BD135" s="146">
        <f>IF(AZ135=4,G135,0)</f>
        <v>0</v>
      </c>
      <c r="BE135" s="146">
        <f>IF(AZ135=5,G135,0)</f>
        <v>0</v>
      </c>
      <c r="CA135" s="177">
        <v>1</v>
      </c>
      <c r="CB135" s="177">
        <v>1</v>
      </c>
      <c r="CZ135" s="146">
        <v>1.47E-3</v>
      </c>
    </row>
    <row r="136" spans="1:104" x14ac:dyDescent="0.2">
      <c r="A136" s="178"/>
      <c r="B136" s="180"/>
      <c r="C136" s="224" t="s">
        <v>243</v>
      </c>
      <c r="D136" s="225"/>
      <c r="E136" s="181">
        <v>38.631399999999999</v>
      </c>
      <c r="F136" s="182"/>
      <c r="G136" s="183"/>
      <c r="M136" s="179" t="s">
        <v>243</v>
      </c>
      <c r="O136" s="170"/>
    </row>
    <row r="137" spans="1:104" x14ac:dyDescent="0.2">
      <c r="A137" s="178"/>
      <c r="B137" s="180"/>
      <c r="C137" s="224" t="s">
        <v>244</v>
      </c>
      <c r="D137" s="225"/>
      <c r="E137" s="181">
        <v>0.67200000000000004</v>
      </c>
      <c r="F137" s="182"/>
      <c r="G137" s="183"/>
      <c r="M137" s="179" t="s">
        <v>244</v>
      </c>
      <c r="O137" s="170"/>
    </row>
    <row r="138" spans="1:104" x14ac:dyDescent="0.2">
      <c r="A138" s="178"/>
      <c r="B138" s="180"/>
      <c r="C138" s="224" t="s">
        <v>245</v>
      </c>
      <c r="D138" s="225"/>
      <c r="E138" s="181">
        <v>0.13500000000000001</v>
      </c>
      <c r="F138" s="182"/>
      <c r="G138" s="183"/>
      <c r="M138" s="179" t="s">
        <v>245</v>
      </c>
      <c r="O138" s="170"/>
    </row>
    <row r="139" spans="1:104" x14ac:dyDescent="0.2">
      <c r="A139" s="171">
        <v>48</v>
      </c>
      <c r="B139" s="172" t="s">
        <v>246</v>
      </c>
      <c r="C139" s="173" t="s">
        <v>247</v>
      </c>
      <c r="D139" s="174" t="s">
        <v>122</v>
      </c>
      <c r="E139" s="175">
        <v>1</v>
      </c>
      <c r="F139" s="175"/>
      <c r="G139" s="176">
        <f>E139*F139</f>
        <v>0</v>
      </c>
      <c r="O139" s="170">
        <v>2</v>
      </c>
      <c r="AA139" s="146">
        <v>1</v>
      </c>
      <c r="AB139" s="146">
        <v>1</v>
      </c>
      <c r="AC139" s="146">
        <v>1</v>
      </c>
      <c r="AZ139" s="146">
        <v>1</v>
      </c>
      <c r="BA139" s="146">
        <f>IF(AZ139=1,G139,0)</f>
        <v>0</v>
      </c>
      <c r="BB139" s="146">
        <f>IF(AZ139=2,G139,0)</f>
        <v>0</v>
      </c>
      <c r="BC139" s="146">
        <f>IF(AZ139=3,G139,0)</f>
        <v>0</v>
      </c>
      <c r="BD139" s="146">
        <f>IF(AZ139=4,G139,0)</f>
        <v>0</v>
      </c>
      <c r="BE139" s="146">
        <f>IF(AZ139=5,G139,0)</f>
        <v>0</v>
      </c>
      <c r="CA139" s="177">
        <v>1</v>
      </c>
      <c r="CB139" s="177">
        <v>1</v>
      </c>
      <c r="CZ139" s="146">
        <v>0</v>
      </c>
    </row>
    <row r="140" spans="1:104" x14ac:dyDescent="0.2">
      <c r="A140" s="184"/>
      <c r="B140" s="185" t="s">
        <v>77</v>
      </c>
      <c r="C140" s="186" t="str">
        <f>CONCATENATE(B130," ",C130)</f>
        <v>96 Bourání konstrukcí</v>
      </c>
      <c r="D140" s="187"/>
      <c r="E140" s="188"/>
      <c r="F140" s="189"/>
      <c r="G140" s="190">
        <f>SUM(G130:G139)</f>
        <v>0</v>
      </c>
      <c r="O140" s="170">
        <v>4</v>
      </c>
      <c r="BA140" s="191">
        <f>SUM(BA130:BA139)</f>
        <v>0</v>
      </c>
      <c r="BB140" s="191">
        <f>SUM(BB130:BB139)</f>
        <v>0</v>
      </c>
      <c r="BC140" s="191">
        <f>SUM(BC130:BC139)</f>
        <v>0</v>
      </c>
      <c r="BD140" s="191">
        <f>SUM(BD130:BD139)</f>
        <v>0</v>
      </c>
      <c r="BE140" s="191">
        <f>SUM(BE130:BE139)</f>
        <v>0</v>
      </c>
    </row>
    <row r="141" spans="1:104" x14ac:dyDescent="0.2">
      <c r="A141" s="163" t="s">
        <v>74</v>
      </c>
      <c r="B141" s="164" t="s">
        <v>248</v>
      </c>
      <c r="C141" s="165" t="s">
        <v>249</v>
      </c>
      <c r="D141" s="166"/>
      <c r="E141" s="167"/>
      <c r="F141" s="167"/>
      <c r="G141" s="168"/>
      <c r="H141" s="169"/>
      <c r="I141" s="169"/>
      <c r="O141" s="170">
        <v>1</v>
      </c>
    </row>
    <row r="142" spans="1:104" x14ac:dyDescent="0.2">
      <c r="A142" s="171">
        <v>49</v>
      </c>
      <c r="B142" s="172" t="s">
        <v>250</v>
      </c>
      <c r="C142" s="173" t="s">
        <v>251</v>
      </c>
      <c r="D142" s="174" t="s">
        <v>114</v>
      </c>
      <c r="E142" s="175">
        <v>125.277232185</v>
      </c>
      <c r="F142" s="175"/>
      <c r="G142" s="176">
        <f>E142*F142</f>
        <v>0</v>
      </c>
      <c r="O142" s="170">
        <v>2</v>
      </c>
      <c r="AA142" s="146">
        <v>7</v>
      </c>
      <c r="AB142" s="146">
        <v>1</v>
      </c>
      <c r="AC142" s="146">
        <v>2</v>
      </c>
      <c r="AZ142" s="146">
        <v>1</v>
      </c>
      <c r="BA142" s="146">
        <f>IF(AZ142=1,G142,0)</f>
        <v>0</v>
      </c>
      <c r="BB142" s="146">
        <f>IF(AZ142=2,G142,0)</f>
        <v>0</v>
      </c>
      <c r="BC142" s="146">
        <f>IF(AZ142=3,G142,0)</f>
        <v>0</v>
      </c>
      <c r="BD142" s="146">
        <f>IF(AZ142=4,G142,0)</f>
        <v>0</v>
      </c>
      <c r="BE142" s="146">
        <f>IF(AZ142=5,G142,0)</f>
        <v>0</v>
      </c>
      <c r="CA142" s="177">
        <v>7</v>
      </c>
      <c r="CB142" s="177">
        <v>1</v>
      </c>
      <c r="CZ142" s="146">
        <v>0</v>
      </c>
    </row>
    <row r="143" spans="1:104" x14ac:dyDescent="0.2">
      <c r="A143" s="184"/>
      <c r="B143" s="185" t="s">
        <v>77</v>
      </c>
      <c r="C143" s="186" t="str">
        <f>CONCATENATE(B141," ",C141)</f>
        <v>99 Přesun hmot</v>
      </c>
      <c r="D143" s="187"/>
      <c r="E143" s="188"/>
      <c r="F143" s="189"/>
      <c r="G143" s="190">
        <f>SUM(G141:G142)</f>
        <v>0</v>
      </c>
      <c r="O143" s="170">
        <v>4</v>
      </c>
      <c r="BA143" s="191">
        <f>SUM(BA141:BA142)</f>
        <v>0</v>
      </c>
      <c r="BB143" s="191">
        <f>SUM(BB141:BB142)</f>
        <v>0</v>
      </c>
      <c r="BC143" s="191">
        <f>SUM(BC141:BC142)</f>
        <v>0</v>
      </c>
      <c r="BD143" s="191">
        <f>SUM(BD141:BD142)</f>
        <v>0</v>
      </c>
      <c r="BE143" s="191">
        <f>SUM(BE141:BE142)</f>
        <v>0</v>
      </c>
    </row>
    <row r="144" spans="1:104" x14ac:dyDescent="0.2">
      <c r="A144" s="163" t="s">
        <v>74</v>
      </c>
      <c r="B144" s="164" t="s">
        <v>252</v>
      </c>
      <c r="C144" s="165" t="s">
        <v>253</v>
      </c>
      <c r="D144" s="166"/>
      <c r="E144" s="167"/>
      <c r="F144" s="167"/>
      <c r="G144" s="168"/>
      <c r="H144" s="169"/>
      <c r="I144" s="169"/>
      <c r="O144" s="170">
        <v>1</v>
      </c>
    </row>
    <row r="145" spans="1:104" ht="22.5" x14ac:dyDescent="0.2">
      <c r="A145" s="171">
        <v>50</v>
      </c>
      <c r="B145" s="172" t="s">
        <v>254</v>
      </c>
      <c r="C145" s="173" t="s">
        <v>255</v>
      </c>
      <c r="D145" s="174" t="s">
        <v>123</v>
      </c>
      <c r="E145" s="175">
        <v>52.56</v>
      </c>
      <c r="F145" s="175"/>
      <c r="G145" s="176">
        <f>E145*F145</f>
        <v>0</v>
      </c>
      <c r="O145" s="170">
        <v>2</v>
      </c>
      <c r="AA145" s="146">
        <v>1</v>
      </c>
      <c r="AB145" s="146">
        <v>7</v>
      </c>
      <c r="AC145" s="146">
        <v>7</v>
      </c>
      <c r="AZ145" s="146">
        <v>2</v>
      </c>
      <c r="BA145" s="146">
        <f>IF(AZ145=1,G145,0)</f>
        <v>0</v>
      </c>
      <c r="BB145" s="146">
        <f>IF(AZ145=2,G145,0)</f>
        <v>0</v>
      </c>
      <c r="BC145" s="146">
        <f>IF(AZ145=3,G145,0)</f>
        <v>0</v>
      </c>
      <c r="BD145" s="146">
        <f>IF(AZ145=4,G145,0)</f>
        <v>0</v>
      </c>
      <c r="BE145" s="146">
        <f>IF(AZ145=5,G145,0)</f>
        <v>0</v>
      </c>
      <c r="CA145" s="177">
        <v>1</v>
      </c>
      <c r="CB145" s="177">
        <v>7</v>
      </c>
      <c r="CZ145" s="146">
        <v>2.9999999999999997E-4</v>
      </c>
    </row>
    <row r="146" spans="1:104" x14ac:dyDescent="0.2">
      <c r="A146" s="178"/>
      <c r="B146" s="180"/>
      <c r="C146" s="224" t="s">
        <v>256</v>
      </c>
      <c r="D146" s="225"/>
      <c r="E146" s="181">
        <v>52.56</v>
      </c>
      <c r="F146" s="182"/>
      <c r="G146" s="183"/>
      <c r="M146" s="179" t="s">
        <v>256</v>
      </c>
      <c r="O146" s="170"/>
    </row>
    <row r="147" spans="1:104" ht="22.5" x14ac:dyDescent="0.2">
      <c r="A147" s="171">
        <v>51</v>
      </c>
      <c r="B147" s="172" t="s">
        <v>257</v>
      </c>
      <c r="C147" s="173" t="s">
        <v>258</v>
      </c>
      <c r="D147" s="174" t="s">
        <v>123</v>
      </c>
      <c r="E147" s="175">
        <v>76.579499999999996</v>
      </c>
      <c r="F147" s="175"/>
      <c r="G147" s="176">
        <f>E147*F147</f>
        <v>0</v>
      </c>
      <c r="O147" s="170">
        <v>2</v>
      </c>
      <c r="AA147" s="146">
        <v>1</v>
      </c>
      <c r="AB147" s="146">
        <v>7</v>
      </c>
      <c r="AC147" s="146">
        <v>7</v>
      </c>
      <c r="AZ147" s="146">
        <v>2</v>
      </c>
      <c r="BA147" s="146">
        <f>IF(AZ147=1,G147,0)</f>
        <v>0</v>
      </c>
      <c r="BB147" s="146">
        <f>IF(AZ147=2,G147,0)</f>
        <v>0</v>
      </c>
      <c r="BC147" s="146">
        <f>IF(AZ147=3,G147,0)</f>
        <v>0</v>
      </c>
      <c r="BD147" s="146">
        <f>IF(AZ147=4,G147,0)</f>
        <v>0</v>
      </c>
      <c r="BE147" s="146">
        <f>IF(AZ147=5,G147,0)</f>
        <v>0</v>
      </c>
      <c r="CA147" s="177">
        <v>1</v>
      </c>
      <c r="CB147" s="177">
        <v>7</v>
      </c>
      <c r="CZ147" s="146">
        <v>1.2600000000000001E-3</v>
      </c>
    </row>
    <row r="148" spans="1:104" x14ac:dyDescent="0.2">
      <c r="A148" s="178"/>
      <c r="B148" s="180"/>
      <c r="C148" s="224" t="s">
        <v>259</v>
      </c>
      <c r="D148" s="225"/>
      <c r="E148" s="181">
        <v>62.226500000000001</v>
      </c>
      <c r="F148" s="182"/>
      <c r="G148" s="183"/>
      <c r="M148" s="179" t="s">
        <v>259</v>
      </c>
      <c r="O148" s="170"/>
    </row>
    <row r="149" spans="1:104" ht="22.5" x14ac:dyDescent="0.2">
      <c r="A149" s="178"/>
      <c r="B149" s="180"/>
      <c r="C149" s="224" t="s">
        <v>260</v>
      </c>
      <c r="D149" s="225"/>
      <c r="E149" s="181">
        <v>14.353</v>
      </c>
      <c r="F149" s="182"/>
      <c r="G149" s="183"/>
      <c r="M149" s="179" t="s">
        <v>260</v>
      </c>
      <c r="O149" s="170"/>
    </row>
    <row r="150" spans="1:104" x14ac:dyDescent="0.2">
      <c r="A150" s="171">
        <v>52</v>
      </c>
      <c r="B150" s="172" t="s">
        <v>261</v>
      </c>
      <c r="C150" s="173" t="s">
        <v>262</v>
      </c>
      <c r="D150" s="174" t="s">
        <v>114</v>
      </c>
      <c r="E150" s="175">
        <v>0.11225817</v>
      </c>
      <c r="F150" s="175"/>
      <c r="G150" s="176">
        <f>E150*F150</f>
        <v>0</v>
      </c>
      <c r="O150" s="170">
        <v>2</v>
      </c>
      <c r="AA150" s="146">
        <v>7</v>
      </c>
      <c r="AB150" s="146">
        <v>1001</v>
      </c>
      <c r="AC150" s="146">
        <v>5</v>
      </c>
      <c r="AZ150" s="146">
        <v>2</v>
      </c>
      <c r="BA150" s="146">
        <f>IF(AZ150=1,G150,0)</f>
        <v>0</v>
      </c>
      <c r="BB150" s="146">
        <f>IF(AZ150=2,G150,0)</f>
        <v>0</v>
      </c>
      <c r="BC150" s="146">
        <f>IF(AZ150=3,G150,0)</f>
        <v>0</v>
      </c>
      <c r="BD150" s="146">
        <f>IF(AZ150=4,G150,0)</f>
        <v>0</v>
      </c>
      <c r="BE150" s="146">
        <f>IF(AZ150=5,G150,0)</f>
        <v>0</v>
      </c>
      <c r="CA150" s="177">
        <v>7</v>
      </c>
      <c r="CB150" s="177">
        <v>1001</v>
      </c>
      <c r="CZ150" s="146">
        <v>0</v>
      </c>
    </row>
    <row r="151" spans="1:104" x14ac:dyDescent="0.2">
      <c r="A151" s="184"/>
      <c r="B151" s="185" t="s">
        <v>77</v>
      </c>
      <c r="C151" s="186" t="str">
        <f>CONCATENATE(B144," ",C144)</f>
        <v>711 Izolace proti vodě</v>
      </c>
      <c r="D151" s="187"/>
      <c r="E151" s="188"/>
      <c r="F151" s="189"/>
      <c r="G151" s="190">
        <f>SUM(G144:G150)</f>
        <v>0</v>
      </c>
      <c r="O151" s="170">
        <v>4</v>
      </c>
      <c r="BA151" s="191">
        <f>SUM(BA144:BA150)</f>
        <v>0</v>
      </c>
      <c r="BB151" s="191">
        <f>SUM(BB144:BB150)</f>
        <v>0</v>
      </c>
      <c r="BC151" s="191">
        <f>SUM(BC144:BC150)</f>
        <v>0</v>
      </c>
      <c r="BD151" s="191">
        <f>SUM(BD144:BD150)</f>
        <v>0</v>
      </c>
      <c r="BE151" s="191">
        <f>SUM(BE144:BE150)</f>
        <v>0</v>
      </c>
    </row>
    <row r="152" spans="1:104" x14ac:dyDescent="0.2">
      <c r="A152" s="163" t="s">
        <v>74</v>
      </c>
      <c r="B152" s="164" t="s">
        <v>263</v>
      </c>
      <c r="C152" s="165" t="s">
        <v>264</v>
      </c>
      <c r="D152" s="166"/>
      <c r="E152" s="167"/>
      <c r="F152" s="167"/>
      <c r="G152" s="168"/>
      <c r="H152" s="169"/>
      <c r="I152" s="169"/>
      <c r="O152" s="170">
        <v>1</v>
      </c>
    </row>
    <row r="153" spans="1:104" x14ac:dyDescent="0.2">
      <c r="A153" s="171">
        <v>53</v>
      </c>
      <c r="B153" s="172" t="s">
        <v>265</v>
      </c>
      <c r="C153" s="173" t="s">
        <v>266</v>
      </c>
      <c r="D153" s="174" t="s">
        <v>122</v>
      </c>
      <c r="E153" s="175">
        <v>2</v>
      </c>
      <c r="F153" s="175"/>
      <c r="G153" s="176">
        <f>E153*F153</f>
        <v>0</v>
      </c>
      <c r="O153" s="170">
        <v>2</v>
      </c>
      <c r="AA153" s="146">
        <v>12</v>
      </c>
      <c r="AB153" s="146">
        <v>0</v>
      </c>
      <c r="AC153" s="146">
        <v>52</v>
      </c>
      <c r="AZ153" s="146">
        <v>2</v>
      </c>
      <c r="BA153" s="146">
        <f>IF(AZ153=1,G153,0)</f>
        <v>0</v>
      </c>
      <c r="BB153" s="146">
        <f>IF(AZ153=2,G153,0)</f>
        <v>0</v>
      </c>
      <c r="BC153" s="146">
        <f>IF(AZ153=3,G153,0)</f>
        <v>0</v>
      </c>
      <c r="BD153" s="146">
        <f>IF(AZ153=4,G153,0)</f>
        <v>0</v>
      </c>
      <c r="BE153" s="146">
        <f>IF(AZ153=5,G153,0)</f>
        <v>0</v>
      </c>
      <c r="CA153" s="177">
        <v>12</v>
      </c>
      <c r="CB153" s="177">
        <v>0</v>
      </c>
      <c r="CZ153" s="146">
        <v>0</v>
      </c>
    </row>
    <row r="154" spans="1:104" ht="22.5" x14ac:dyDescent="0.2">
      <c r="A154" s="171">
        <v>54</v>
      </c>
      <c r="B154" s="172" t="s">
        <v>267</v>
      </c>
      <c r="C154" s="173" t="s">
        <v>268</v>
      </c>
      <c r="D154" s="174" t="s">
        <v>122</v>
      </c>
      <c r="E154" s="175">
        <v>2</v>
      </c>
      <c r="F154" s="175"/>
      <c r="G154" s="176">
        <f>E154*F154</f>
        <v>0</v>
      </c>
      <c r="O154" s="170">
        <v>2</v>
      </c>
      <c r="AA154" s="146">
        <v>12</v>
      </c>
      <c r="AB154" s="146">
        <v>0</v>
      </c>
      <c r="AC154" s="146">
        <v>65</v>
      </c>
      <c r="AZ154" s="146">
        <v>2</v>
      </c>
      <c r="BA154" s="146">
        <f>IF(AZ154=1,G154,0)</f>
        <v>0</v>
      </c>
      <c r="BB154" s="146">
        <f>IF(AZ154=2,G154,0)</f>
        <v>0</v>
      </c>
      <c r="BC154" s="146">
        <f>IF(AZ154=3,G154,0)</f>
        <v>0</v>
      </c>
      <c r="BD154" s="146">
        <f>IF(AZ154=4,G154,0)</f>
        <v>0</v>
      </c>
      <c r="BE154" s="146">
        <f>IF(AZ154=5,G154,0)</f>
        <v>0</v>
      </c>
      <c r="CA154" s="177">
        <v>12</v>
      </c>
      <c r="CB154" s="177">
        <v>0</v>
      </c>
      <c r="CZ154" s="146">
        <v>0</v>
      </c>
    </row>
    <row r="155" spans="1:104" x14ac:dyDescent="0.2">
      <c r="A155" s="171">
        <v>55</v>
      </c>
      <c r="B155" s="172" t="s">
        <v>269</v>
      </c>
      <c r="C155" s="173" t="s">
        <v>270</v>
      </c>
      <c r="D155" s="174" t="s">
        <v>123</v>
      </c>
      <c r="E155" s="175">
        <v>1.2375</v>
      </c>
      <c r="F155" s="175"/>
      <c r="G155" s="176">
        <f>E155*F155</f>
        <v>0</v>
      </c>
      <c r="O155" s="170">
        <v>2</v>
      </c>
      <c r="AA155" s="146">
        <v>12</v>
      </c>
      <c r="AB155" s="146">
        <v>0</v>
      </c>
      <c r="AC155" s="146">
        <v>69</v>
      </c>
      <c r="AZ155" s="146">
        <v>2</v>
      </c>
      <c r="BA155" s="146">
        <f>IF(AZ155=1,G155,0)</f>
        <v>0</v>
      </c>
      <c r="BB155" s="146">
        <f>IF(AZ155=2,G155,0)</f>
        <v>0</v>
      </c>
      <c r="BC155" s="146">
        <f>IF(AZ155=3,G155,0)</f>
        <v>0</v>
      </c>
      <c r="BD155" s="146">
        <f>IF(AZ155=4,G155,0)</f>
        <v>0</v>
      </c>
      <c r="BE155" s="146">
        <f>IF(AZ155=5,G155,0)</f>
        <v>0</v>
      </c>
      <c r="CA155" s="177">
        <v>12</v>
      </c>
      <c r="CB155" s="177">
        <v>0</v>
      </c>
      <c r="CZ155" s="146">
        <v>0</v>
      </c>
    </row>
    <row r="156" spans="1:104" x14ac:dyDescent="0.2">
      <c r="A156" s="178"/>
      <c r="B156" s="180"/>
      <c r="C156" s="224" t="s">
        <v>271</v>
      </c>
      <c r="D156" s="225"/>
      <c r="E156" s="181">
        <v>1.2375</v>
      </c>
      <c r="F156" s="182"/>
      <c r="G156" s="183"/>
      <c r="M156" s="179" t="s">
        <v>271</v>
      </c>
      <c r="O156" s="170"/>
    </row>
    <row r="157" spans="1:104" x14ac:dyDescent="0.2">
      <c r="A157" s="171">
        <v>56</v>
      </c>
      <c r="B157" s="172" t="s">
        <v>272</v>
      </c>
      <c r="C157" s="173" t="s">
        <v>273</v>
      </c>
      <c r="D157" s="174" t="s">
        <v>274</v>
      </c>
      <c r="E157" s="175">
        <v>962.89660000000003</v>
      </c>
      <c r="F157" s="175"/>
      <c r="G157" s="176">
        <f>E157*F157</f>
        <v>0</v>
      </c>
      <c r="O157" s="170">
        <v>2</v>
      </c>
      <c r="AA157" s="146">
        <v>12</v>
      </c>
      <c r="AB157" s="146">
        <v>0</v>
      </c>
      <c r="AC157" s="146">
        <v>71</v>
      </c>
      <c r="AZ157" s="146">
        <v>2</v>
      </c>
      <c r="BA157" s="146">
        <f>IF(AZ157=1,G157,0)</f>
        <v>0</v>
      </c>
      <c r="BB157" s="146">
        <f>IF(AZ157=2,G157,0)</f>
        <v>0</v>
      </c>
      <c r="BC157" s="146">
        <f>IF(AZ157=3,G157,0)</f>
        <v>0</v>
      </c>
      <c r="BD157" s="146">
        <f>IF(AZ157=4,G157,0)</f>
        <v>0</v>
      </c>
      <c r="BE157" s="146">
        <f>IF(AZ157=5,G157,0)</f>
        <v>0</v>
      </c>
      <c r="CA157" s="177">
        <v>12</v>
      </c>
      <c r="CB157" s="177">
        <v>0</v>
      </c>
      <c r="CZ157" s="146">
        <v>0</v>
      </c>
    </row>
    <row r="158" spans="1:104" x14ac:dyDescent="0.2">
      <c r="A158" s="178"/>
      <c r="B158" s="180"/>
      <c r="C158" s="224" t="s">
        <v>275</v>
      </c>
      <c r="D158" s="225"/>
      <c r="E158" s="181">
        <v>393.28</v>
      </c>
      <c r="F158" s="182"/>
      <c r="G158" s="183"/>
      <c r="M158" s="179" t="s">
        <v>275</v>
      </c>
      <c r="O158" s="170"/>
    </row>
    <row r="159" spans="1:104" x14ac:dyDescent="0.2">
      <c r="A159" s="178"/>
      <c r="B159" s="180"/>
      <c r="C159" s="224" t="s">
        <v>276</v>
      </c>
      <c r="D159" s="225"/>
      <c r="E159" s="181">
        <v>58.624499999999998</v>
      </c>
      <c r="F159" s="182"/>
      <c r="G159" s="183"/>
      <c r="M159" s="179" t="s">
        <v>276</v>
      </c>
      <c r="O159" s="170"/>
    </row>
    <row r="160" spans="1:104" x14ac:dyDescent="0.2">
      <c r="A160" s="178"/>
      <c r="B160" s="180"/>
      <c r="C160" s="224" t="s">
        <v>277</v>
      </c>
      <c r="D160" s="225"/>
      <c r="E160" s="181">
        <v>381.21600000000001</v>
      </c>
      <c r="F160" s="182"/>
      <c r="G160" s="183"/>
      <c r="M160" s="179" t="s">
        <v>277</v>
      </c>
      <c r="O160" s="170"/>
    </row>
    <row r="161" spans="1:104" x14ac:dyDescent="0.2">
      <c r="A161" s="178"/>
      <c r="B161" s="180"/>
      <c r="C161" s="224" t="s">
        <v>278</v>
      </c>
      <c r="D161" s="225"/>
      <c r="E161" s="181">
        <v>42.24</v>
      </c>
      <c r="F161" s="182"/>
      <c r="G161" s="183"/>
      <c r="M161" s="179" t="s">
        <v>278</v>
      </c>
      <c r="O161" s="170"/>
    </row>
    <row r="162" spans="1:104" x14ac:dyDescent="0.2">
      <c r="A162" s="178"/>
      <c r="B162" s="180"/>
      <c r="C162" s="224" t="s">
        <v>279</v>
      </c>
      <c r="D162" s="225"/>
      <c r="E162" s="181">
        <v>87.536100000000005</v>
      </c>
      <c r="F162" s="182"/>
      <c r="G162" s="183"/>
      <c r="M162" s="179" t="s">
        <v>279</v>
      </c>
      <c r="O162" s="170"/>
    </row>
    <row r="163" spans="1:104" x14ac:dyDescent="0.2">
      <c r="A163" s="171">
        <v>57</v>
      </c>
      <c r="B163" s="172" t="s">
        <v>280</v>
      </c>
      <c r="C163" s="173" t="s">
        <v>281</v>
      </c>
      <c r="D163" s="174" t="s">
        <v>123</v>
      </c>
      <c r="E163" s="175">
        <v>18.809999999999999</v>
      </c>
      <c r="F163" s="175"/>
      <c r="G163" s="176">
        <f>E163*F163</f>
        <v>0</v>
      </c>
      <c r="O163" s="170">
        <v>2</v>
      </c>
      <c r="AA163" s="146">
        <v>12</v>
      </c>
      <c r="AB163" s="146">
        <v>0</v>
      </c>
      <c r="AC163" s="146">
        <v>72</v>
      </c>
      <c r="AZ163" s="146">
        <v>2</v>
      </c>
      <c r="BA163" s="146">
        <f>IF(AZ163=1,G163,0)</f>
        <v>0</v>
      </c>
      <c r="BB163" s="146">
        <f>IF(AZ163=2,G163,0)</f>
        <v>0</v>
      </c>
      <c r="BC163" s="146">
        <f>IF(AZ163=3,G163,0)</f>
        <v>0</v>
      </c>
      <c r="BD163" s="146">
        <f>IF(AZ163=4,G163,0)</f>
        <v>0</v>
      </c>
      <c r="BE163" s="146">
        <f>IF(AZ163=5,G163,0)</f>
        <v>0</v>
      </c>
      <c r="CA163" s="177">
        <v>12</v>
      </c>
      <c r="CB163" s="177">
        <v>0</v>
      </c>
      <c r="CZ163" s="146">
        <v>0</v>
      </c>
    </row>
    <row r="164" spans="1:104" x14ac:dyDescent="0.2">
      <c r="A164" s="178"/>
      <c r="B164" s="180"/>
      <c r="C164" s="224" t="s">
        <v>282</v>
      </c>
      <c r="D164" s="225"/>
      <c r="E164" s="181">
        <v>18.809999999999999</v>
      </c>
      <c r="F164" s="182"/>
      <c r="G164" s="183"/>
      <c r="M164" s="179" t="s">
        <v>282</v>
      </c>
      <c r="O164" s="170"/>
    </row>
    <row r="165" spans="1:104" x14ac:dyDescent="0.2">
      <c r="A165" s="171">
        <v>58</v>
      </c>
      <c r="B165" s="172" t="s">
        <v>283</v>
      </c>
      <c r="C165" s="173" t="s">
        <v>284</v>
      </c>
      <c r="D165" s="174" t="s">
        <v>122</v>
      </c>
      <c r="E165" s="175">
        <v>31</v>
      </c>
      <c r="F165" s="175"/>
      <c r="G165" s="176">
        <f>E165*F165</f>
        <v>0</v>
      </c>
      <c r="O165" s="170">
        <v>2</v>
      </c>
      <c r="AA165" s="146">
        <v>12</v>
      </c>
      <c r="AB165" s="146">
        <v>0</v>
      </c>
      <c r="AC165" s="146">
        <v>73</v>
      </c>
      <c r="AZ165" s="146">
        <v>2</v>
      </c>
      <c r="BA165" s="146">
        <f>IF(AZ165=1,G165,0)</f>
        <v>0</v>
      </c>
      <c r="BB165" s="146">
        <f>IF(AZ165=2,G165,0)</f>
        <v>0</v>
      </c>
      <c r="BC165" s="146">
        <f>IF(AZ165=3,G165,0)</f>
        <v>0</v>
      </c>
      <c r="BD165" s="146">
        <f>IF(AZ165=4,G165,0)</f>
        <v>0</v>
      </c>
      <c r="BE165" s="146">
        <f>IF(AZ165=5,G165,0)</f>
        <v>0</v>
      </c>
      <c r="CA165" s="177">
        <v>12</v>
      </c>
      <c r="CB165" s="177">
        <v>0</v>
      </c>
      <c r="CZ165" s="146">
        <v>0</v>
      </c>
    </row>
    <row r="166" spans="1:104" x14ac:dyDescent="0.2">
      <c r="A166" s="171">
        <v>59</v>
      </c>
      <c r="B166" s="172" t="s">
        <v>285</v>
      </c>
      <c r="C166" s="173" t="s">
        <v>286</v>
      </c>
      <c r="D166" s="174" t="s">
        <v>122</v>
      </c>
      <c r="E166" s="175">
        <v>1</v>
      </c>
      <c r="F166" s="175"/>
      <c r="G166" s="176">
        <f>E166*F166</f>
        <v>0</v>
      </c>
      <c r="O166" s="170">
        <v>2</v>
      </c>
      <c r="AA166" s="146">
        <v>12</v>
      </c>
      <c r="AB166" s="146">
        <v>0</v>
      </c>
      <c r="AC166" s="146">
        <v>74</v>
      </c>
      <c r="AZ166" s="146">
        <v>2</v>
      </c>
      <c r="BA166" s="146">
        <f>IF(AZ166=1,G166,0)</f>
        <v>0</v>
      </c>
      <c r="BB166" s="146">
        <f>IF(AZ166=2,G166,0)</f>
        <v>0</v>
      </c>
      <c r="BC166" s="146">
        <f>IF(AZ166=3,G166,0)</f>
        <v>0</v>
      </c>
      <c r="BD166" s="146">
        <f>IF(AZ166=4,G166,0)</f>
        <v>0</v>
      </c>
      <c r="BE166" s="146">
        <f>IF(AZ166=5,G166,0)</f>
        <v>0</v>
      </c>
      <c r="CA166" s="177">
        <v>12</v>
      </c>
      <c r="CB166" s="177">
        <v>0</v>
      </c>
      <c r="CZ166" s="146">
        <v>0</v>
      </c>
    </row>
    <row r="167" spans="1:104" x14ac:dyDescent="0.2">
      <c r="A167" s="171">
        <v>60</v>
      </c>
      <c r="B167" s="172" t="s">
        <v>287</v>
      </c>
      <c r="C167" s="173" t="s">
        <v>288</v>
      </c>
      <c r="D167" s="174" t="s">
        <v>122</v>
      </c>
      <c r="E167" s="175">
        <v>128</v>
      </c>
      <c r="F167" s="175"/>
      <c r="G167" s="176">
        <f>E167*F167</f>
        <v>0</v>
      </c>
      <c r="O167" s="170">
        <v>2</v>
      </c>
      <c r="AA167" s="146">
        <v>12</v>
      </c>
      <c r="AB167" s="146">
        <v>0</v>
      </c>
      <c r="AC167" s="146">
        <v>75</v>
      </c>
      <c r="AZ167" s="146">
        <v>2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7">
        <v>12</v>
      </c>
      <c r="CB167" s="177">
        <v>0</v>
      </c>
      <c r="CZ167" s="146">
        <v>0</v>
      </c>
    </row>
    <row r="168" spans="1:104" x14ac:dyDescent="0.2">
      <c r="A168" s="171">
        <v>61</v>
      </c>
      <c r="B168" s="172" t="s">
        <v>289</v>
      </c>
      <c r="C168" s="173" t="s">
        <v>290</v>
      </c>
      <c r="D168" s="174" t="s">
        <v>62</v>
      </c>
      <c r="E168" s="175">
        <v>1719.1815200000001</v>
      </c>
      <c r="F168" s="175"/>
      <c r="G168" s="176">
        <f>E168*F168</f>
        <v>0</v>
      </c>
      <c r="O168" s="170">
        <v>2</v>
      </c>
      <c r="AA168" s="146">
        <v>7</v>
      </c>
      <c r="AB168" s="146">
        <v>1002</v>
      </c>
      <c r="AC168" s="146">
        <v>5</v>
      </c>
      <c r="AZ168" s="146">
        <v>2</v>
      </c>
      <c r="BA168" s="146">
        <f>IF(AZ168=1,G168,0)</f>
        <v>0</v>
      </c>
      <c r="BB168" s="146">
        <f>IF(AZ168=2,G168,0)</f>
        <v>0</v>
      </c>
      <c r="BC168" s="146">
        <f>IF(AZ168=3,G168,0)</f>
        <v>0</v>
      </c>
      <c r="BD168" s="146">
        <f>IF(AZ168=4,G168,0)</f>
        <v>0</v>
      </c>
      <c r="BE168" s="146">
        <f>IF(AZ168=5,G168,0)</f>
        <v>0</v>
      </c>
      <c r="CA168" s="177">
        <v>7</v>
      </c>
      <c r="CB168" s="177">
        <v>1002</v>
      </c>
      <c r="CZ168" s="146">
        <v>0</v>
      </c>
    </row>
    <row r="169" spans="1:104" x14ac:dyDescent="0.2">
      <c r="A169" s="184"/>
      <c r="B169" s="185" t="s">
        <v>77</v>
      </c>
      <c r="C169" s="186" t="str">
        <f>CONCATENATE(B152," ",C152)</f>
        <v>767 Konstrukce zámečnické</v>
      </c>
      <c r="D169" s="187"/>
      <c r="E169" s="188"/>
      <c r="F169" s="189"/>
      <c r="G169" s="190">
        <f>SUM(G152:G168)</f>
        <v>0</v>
      </c>
      <c r="O169" s="170">
        <v>4</v>
      </c>
      <c r="BA169" s="191">
        <f>SUM(BA152:BA168)</f>
        <v>0</v>
      </c>
      <c r="BB169" s="191">
        <f>SUM(BB152:BB168)</f>
        <v>0</v>
      </c>
      <c r="BC169" s="191">
        <f>SUM(BC152:BC168)</f>
        <v>0</v>
      </c>
      <c r="BD169" s="191">
        <f>SUM(BD152:BD168)</f>
        <v>0</v>
      </c>
      <c r="BE169" s="191">
        <f>SUM(BE152:BE168)</f>
        <v>0</v>
      </c>
    </row>
    <row r="170" spans="1:104" x14ac:dyDescent="0.2">
      <c r="A170" s="163" t="s">
        <v>74</v>
      </c>
      <c r="B170" s="164" t="s">
        <v>291</v>
      </c>
      <c r="C170" s="165" t="s">
        <v>292</v>
      </c>
      <c r="D170" s="166"/>
      <c r="E170" s="167"/>
      <c r="F170" s="167"/>
      <c r="G170" s="168"/>
      <c r="H170" s="169"/>
      <c r="I170" s="169"/>
      <c r="O170" s="170">
        <v>1</v>
      </c>
    </row>
    <row r="171" spans="1:104" x14ac:dyDescent="0.2">
      <c r="A171" s="171">
        <v>62</v>
      </c>
      <c r="B171" s="172" t="s">
        <v>293</v>
      </c>
      <c r="C171" s="173" t="s">
        <v>294</v>
      </c>
      <c r="D171" s="174" t="s">
        <v>114</v>
      </c>
      <c r="E171" s="175">
        <v>98.871880000000004</v>
      </c>
      <c r="F171" s="175"/>
      <c r="G171" s="176">
        <f t="shared" ref="G171:G176" si="0">E171*F171</f>
        <v>0</v>
      </c>
      <c r="O171" s="170">
        <v>2</v>
      </c>
      <c r="AA171" s="146">
        <v>8</v>
      </c>
      <c r="AB171" s="146">
        <v>0</v>
      </c>
      <c r="AC171" s="146">
        <v>3</v>
      </c>
      <c r="AZ171" s="146">
        <v>1</v>
      </c>
      <c r="BA171" s="146">
        <f t="shared" ref="BA171:BA176" si="1">IF(AZ171=1,G171,0)</f>
        <v>0</v>
      </c>
      <c r="BB171" s="146">
        <f t="shared" ref="BB171:BB176" si="2">IF(AZ171=2,G171,0)</f>
        <v>0</v>
      </c>
      <c r="BC171" s="146">
        <f t="shared" ref="BC171:BC176" si="3">IF(AZ171=3,G171,0)</f>
        <v>0</v>
      </c>
      <c r="BD171" s="146">
        <f t="shared" ref="BD171:BD176" si="4">IF(AZ171=4,G171,0)</f>
        <v>0</v>
      </c>
      <c r="BE171" s="146">
        <f t="shared" ref="BE171:BE176" si="5">IF(AZ171=5,G171,0)</f>
        <v>0</v>
      </c>
      <c r="CA171" s="177">
        <v>8</v>
      </c>
      <c r="CB171" s="177">
        <v>0</v>
      </c>
      <c r="CZ171" s="146">
        <v>0</v>
      </c>
    </row>
    <row r="172" spans="1:104" x14ac:dyDescent="0.2">
      <c r="A172" s="171">
        <v>63</v>
      </c>
      <c r="B172" s="172" t="s">
        <v>295</v>
      </c>
      <c r="C172" s="173" t="s">
        <v>296</v>
      </c>
      <c r="D172" s="174" t="s">
        <v>114</v>
      </c>
      <c r="E172" s="175">
        <v>2372.9251199999999</v>
      </c>
      <c r="F172" s="175"/>
      <c r="G172" s="176">
        <f t="shared" si="0"/>
        <v>0</v>
      </c>
      <c r="O172" s="170">
        <v>2</v>
      </c>
      <c r="AA172" s="146">
        <v>8</v>
      </c>
      <c r="AB172" s="146">
        <v>0</v>
      </c>
      <c r="AC172" s="146">
        <v>3</v>
      </c>
      <c r="AZ172" s="146">
        <v>1</v>
      </c>
      <c r="BA172" s="146">
        <f t="shared" si="1"/>
        <v>0</v>
      </c>
      <c r="BB172" s="146">
        <f t="shared" si="2"/>
        <v>0</v>
      </c>
      <c r="BC172" s="146">
        <f t="shared" si="3"/>
        <v>0</v>
      </c>
      <c r="BD172" s="146">
        <f t="shared" si="4"/>
        <v>0</v>
      </c>
      <c r="BE172" s="146">
        <f t="shared" si="5"/>
        <v>0</v>
      </c>
      <c r="CA172" s="177">
        <v>8</v>
      </c>
      <c r="CB172" s="177">
        <v>0</v>
      </c>
      <c r="CZ172" s="146">
        <v>0</v>
      </c>
    </row>
    <row r="173" spans="1:104" x14ac:dyDescent="0.2">
      <c r="A173" s="171">
        <v>64</v>
      </c>
      <c r="B173" s="172" t="s">
        <v>297</v>
      </c>
      <c r="C173" s="173" t="s">
        <v>298</v>
      </c>
      <c r="D173" s="174" t="s">
        <v>114</v>
      </c>
      <c r="E173" s="175">
        <v>98.871880000000004</v>
      </c>
      <c r="F173" s="175"/>
      <c r="G173" s="176">
        <f t="shared" si="0"/>
        <v>0</v>
      </c>
      <c r="O173" s="170">
        <v>2</v>
      </c>
      <c r="AA173" s="146">
        <v>8</v>
      </c>
      <c r="AB173" s="146">
        <v>0</v>
      </c>
      <c r="AC173" s="146">
        <v>3</v>
      </c>
      <c r="AZ173" s="146">
        <v>1</v>
      </c>
      <c r="BA173" s="146">
        <f t="shared" si="1"/>
        <v>0</v>
      </c>
      <c r="BB173" s="146">
        <f t="shared" si="2"/>
        <v>0</v>
      </c>
      <c r="BC173" s="146">
        <f t="shared" si="3"/>
        <v>0</v>
      </c>
      <c r="BD173" s="146">
        <f t="shared" si="4"/>
        <v>0</v>
      </c>
      <c r="BE173" s="146">
        <f t="shared" si="5"/>
        <v>0</v>
      </c>
      <c r="CA173" s="177">
        <v>8</v>
      </c>
      <c r="CB173" s="177">
        <v>0</v>
      </c>
      <c r="CZ173" s="146">
        <v>0</v>
      </c>
    </row>
    <row r="174" spans="1:104" x14ac:dyDescent="0.2">
      <c r="A174" s="171">
        <v>65</v>
      </c>
      <c r="B174" s="172" t="s">
        <v>299</v>
      </c>
      <c r="C174" s="173" t="s">
        <v>300</v>
      </c>
      <c r="D174" s="174" t="s">
        <v>114</v>
      </c>
      <c r="E174" s="175">
        <v>790.97504000000004</v>
      </c>
      <c r="F174" s="175"/>
      <c r="G174" s="176">
        <f t="shared" si="0"/>
        <v>0</v>
      </c>
      <c r="O174" s="170">
        <v>2</v>
      </c>
      <c r="AA174" s="146">
        <v>8</v>
      </c>
      <c r="AB174" s="146">
        <v>0</v>
      </c>
      <c r="AC174" s="146">
        <v>3</v>
      </c>
      <c r="AZ174" s="146">
        <v>1</v>
      </c>
      <c r="BA174" s="146">
        <f t="shared" si="1"/>
        <v>0</v>
      </c>
      <c r="BB174" s="146">
        <f t="shared" si="2"/>
        <v>0</v>
      </c>
      <c r="BC174" s="146">
        <f t="shared" si="3"/>
        <v>0</v>
      </c>
      <c r="BD174" s="146">
        <f t="shared" si="4"/>
        <v>0</v>
      </c>
      <c r="BE174" s="146">
        <f t="shared" si="5"/>
        <v>0</v>
      </c>
      <c r="CA174" s="177">
        <v>8</v>
      </c>
      <c r="CB174" s="177">
        <v>0</v>
      </c>
      <c r="CZ174" s="146">
        <v>0</v>
      </c>
    </row>
    <row r="175" spans="1:104" x14ac:dyDescent="0.2">
      <c r="A175" s="171">
        <v>66</v>
      </c>
      <c r="B175" s="172" t="s">
        <v>301</v>
      </c>
      <c r="C175" s="173" t="s">
        <v>302</v>
      </c>
      <c r="D175" s="174" t="s">
        <v>114</v>
      </c>
      <c r="E175" s="175">
        <v>98.871880000000004</v>
      </c>
      <c r="F175" s="175"/>
      <c r="G175" s="176">
        <f t="shared" si="0"/>
        <v>0</v>
      </c>
      <c r="O175" s="170">
        <v>2</v>
      </c>
      <c r="AA175" s="146">
        <v>8</v>
      </c>
      <c r="AB175" s="146">
        <v>0</v>
      </c>
      <c r="AC175" s="146">
        <v>3</v>
      </c>
      <c r="AZ175" s="146">
        <v>1</v>
      </c>
      <c r="BA175" s="146">
        <f t="shared" si="1"/>
        <v>0</v>
      </c>
      <c r="BB175" s="146">
        <f t="shared" si="2"/>
        <v>0</v>
      </c>
      <c r="BC175" s="146">
        <f t="shared" si="3"/>
        <v>0</v>
      </c>
      <c r="BD175" s="146">
        <f t="shared" si="4"/>
        <v>0</v>
      </c>
      <c r="BE175" s="146">
        <f t="shared" si="5"/>
        <v>0</v>
      </c>
      <c r="CA175" s="177">
        <v>8</v>
      </c>
      <c r="CB175" s="177">
        <v>0</v>
      </c>
      <c r="CZ175" s="146">
        <v>0</v>
      </c>
    </row>
    <row r="176" spans="1:104" x14ac:dyDescent="0.2">
      <c r="A176" s="171">
        <v>67</v>
      </c>
      <c r="B176" s="172" t="s">
        <v>303</v>
      </c>
      <c r="C176" s="173" t="s">
        <v>304</v>
      </c>
      <c r="D176" s="174" t="s">
        <v>114</v>
      </c>
      <c r="E176" s="175">
        <v>98.871880000000004</v>
      </c>
      <c r="F176" s="175"/>
      <c r="G176" s="176">
        <f t="shared" si="0"/>
        <v>0</v>
      </c>
      <c r="O176" s="170">
        <v>2</v>
      </c>
      <c r="AA176" s="146">
        <v>8</v>
      </c>
      <c r="AB176" s="146">
        <v>0</v>
      </c>
      <c r="AC176" s="146">
        <v>3</v>
      </c>
      <c r="AZ176" s="146">
        <v>1</v>
      </c>
      <c r="BA176" s="146">
        <f t="shared" si="1"/>
        <v>0</v>
      </c>
      <c r="BB176" s="146">
        <f t="shared" si="2"/>
        <v>0</v>
      </c>
      <c r="BC176" s="146">
        <f t="shared" si="3"/>
        <v>0</v>
      </c>
      <c r="BD176" s="146">
        <f t="shared" si="4"/>
        <v>0</v>
      </c>
      <c r="BE176" s="146">
        <f t="shared" si="5"/>
        <v>0</v>
      </c>
      <c r="CA176" s="177">
        <v>8</v>
      </c>
      <c r="CB176" s="177">
        <v>0</v>
      </c>
      <c r="CZ176" s="146">
        <v>0</v>
      </c>
    </row>
    <row r="177" spans="1:57" x14ac:dyDescent="0.2">
      <c r="A177" s="184"/>
      <c r="B177" s="185" t="s">
        <v>77</v>
      </c>
      <c r="C177" s="186" t="str">
        <f>CONCATENATE(B170," ",C170)</f>
        <v>D96 Přesuny suti a vybouraných hmot</v>
      </c>
      <c r="D177" s="187"/>
      <c r="E177" s="188"/>
      <c r="F177" s="189"/>
      <c r="G177" s="190">
        <f>SUM(G170:G176)</f>
        <v>0</v>
      </c>
      <c r="O177" s="170">
        <v>4</v>
      </c>
      <c r="BA177" s="191">
        <f>SUM(BA170:BA176)</f>
        <v>0</v>
      </c>
      <c r="BB177" s="191">
        <f>SUM(BB170:BB176)</f>
        <v>0</v>
      </c>
      <c r="BC177" s="191">
        <f>SUM(BC170:BC176)</f>
        <v>0</v>
      </c>
      <c r="BD177" s="191">
        <f>SUM(BD170:BD176)</f>
        <v>0</v>
      </c>
      <c r="BE177" s="191">
        <f>SUM(BE170:BE176)</f>
        <v>0</v>
      </c>
    </row>
    <row r="178" spans="1:57" x14ac:dyDescent="0.2">
      <c r="E178" s="146"/>
    </row>
    <row r="179" spans="1:57" x14ac:dyDescent="0.2">
      <c r="E179" s="146"/>
    </row>
    <row r="180" spans="1:57" x14ac:dyDescent="0.2">
      <c r="E180" s="146"/>
    </row>
    <row r="181" spans="1:57" x14ac:dyDescent="0.2">
      <c r="E181" s="146"/>
    </row>
    <row r="182" spans="1:57" x14ac:dyDescent="0.2">
      <c r="E182" s="146"/>
    </row>
    <row r="183" spans="1:57" x14ac:dyDescent="0.2">
      <c r="E183" s="146"/>
    </row>
    <row r="184" spans="1:57" x14ac:dyDescent="0.2">
      <c r="E184" s="146"/>
    </row>
    <row r="185" spans="1:57" x14ac:dyDescent="0.2">
      <c r="E185" s="146"/>
    </row>
    <row r="186" spans="1:57" x14ac:dyDescent="0.2">
      <c r="E186" s="146"/>
    </row>
    <row r="187" spans="1:57" x14ac:dyDescent="0.2">
      <c r="E187" s="146"/>
    </row>
    <row r="188" spans="1:57" x14ac:dyDescent="0.2">
      <c r="E188" s="146"/>
    </row>
    <row r="189" spans="1:57" x14ac:dyDescent="0.2">
      <c r="E189" s="146"/>
    </row>
    <row r="190" spans="1:57" x14ac:dyDescent="0.2">
      <c r="E190" s="146"/>
    </row>
    <row r="191" spans="1:57" x14ac:dyDescent="0.2">
      <c r="E191" s="146"/>
    </row>
    <row r="192" spans="1:57" x14ac:dyDescent="0.2">
      <c r="E192" s="146"/>
    </row>
    <row r="193" spans="1:7" x14ac:dyDescent="0.2">
      <c r="E193" s="146"/>
    </row>
    <row r="194" spans="1:7" x14ac:dyDescent="0.2">
      <c r="E194" s="146"/>
    </row>
    <row r="195" spans="1:7" x14ac:dyDescent="0.2">
      <c r="E195" s="146"/>
    </row>
    <row r="196" spans="1:7" x14ac:dyDescent="0.2">
      <c r="E196" s="146"/>
    </row>
    <row r="197" spans="1:7" x14ac:dyDescent="0.2">
      <c r="E197" s="146"/>
    </row>
    <row r="198" spans="1:7" x14ac:dyDescent="0.2">
      <c r="E198" s="146"/>
    </row>
    <row r="199" spans="1:7" x14ac:dyDescent="0.2">
      <c r="E199" s="146"/>
    </row>
    <row r="200" spans="1:7" x14ac:dyDescent="0.2">
      <c r="E200" s="146"/>
    </row>
    <row r="201" spans="1:7" x14ac:dyDescent="0.2">
      <c r="A201" s="192"/>
      <c r="B201" s="192"/>
      <c r="C201" s="192"/>
      <c r="D201" s="192"/>
      <c r="E201" s="192"/>
      <c r="F201" s="192"/>
      <c r="G201" s="192"/>
    </row>
    <row r="202" spans="1:7" x14ac:dyDescent="0.2">
      <c r="A202" s="192"/>
      <c r="B202" s="192"/>
      <c r="C202" s="192"/>
      <c r="D202" s="192"/>
      <c r="E202" s="192"/>
      <c r="F202" s="192"/>
      <c r="G202" s="192"/>
    </row>
    <row r="203" spans="1:7" x14ac:dyDescent="0.2">
      <c r="A203" s="192"/>
      <c r="B203" s="192"/>
      <c r="C203" s="192"/>
      <c r="D203" s="192"/>
      <c r="E203" s="192"/>
      <c r="F203" s="192"/>
      <c r="G203" s="192"/>
    </row>
    <row r="204" spans="1:7" x14ac:dyDescent="0.2">
      <c r="A204" s="192"/>
      <c r="B204" s="192"/>
      <c r="C204" s="192"/>
      <c r="D204" s="192"/>
      <c r="E204" s="192"/>
      <c r="F204" s="192"/>
      <c r="G204" s="192"/>
    </row>
    <row r="205" spans="1:7" x14ac:dyDescent="0.2">
      <c r="E205" s="146"/>
    </row>
    <row r="206" spans="1:7" x14ac:dyDescent="0.2">
      <c r="E206" s="146"/>
    </row>
    <row r="207" spans="1:7" x14ac:dyDescent="0.2">
      <c r="E207" s="146"/>
    </row>
    <row r="208" spans="1:7" x14ac:dyDescent="0.2">
      <c r="E208" s="146"/>
    </row>
    <row r="209" spans="5:5" x14ac:dyDescent="0.2">
      <c r="E209" s="146"/>
    </row>
    <row r="210" spans="5:5" x14ac:dyDescent="0.2">
      <c r="E210" s="146"/>
    </row>
    <row r="211" spans="5:5" x14ac:dyDescent="0.2">
      <c r="E211" s="146"/>
    </row>
    <row r="212" spans="5:5" x14ac:dyDescent="0.2">
      <c r="E212" s="146"/>
    </row>
    <row r="213" spans="5:5" x14ac:dyDescent="0.2">
      <c r="E213" s="146"/>
    </row>
    <row r="214" spans="5:5" x14ac:dyDescent="0.2">
      <c r="E214" s="146"/>
    </row>
    <row r="215" spans="5:5" x14ac:dyDescent="0.2">
      <c r="E215" s="146"/>
    </row>
    <row r="216" spans="5:5" x14ac:dyDescent="0.2">
      <c r="E216" s="146"/>
    </row>
    <row r="217" spans="5:5" x14ac:dyDescent="0.2">
      <c r="E217" s="146"/>
    </row>
    <row r="218" spans="5:5" x14ac:dyDescent="0.2">
      <c r="E218" s="146"/>
    </row>
    <row r="219" spans="5:5" x14ac:dyDescent="0.2">
      <c r="E219" s="146"/>
    </row>
    <row r="220" spans="5:5" x14ac:dyDescent="0.2">
      <c r="E220" s="146"/>
    </row>
    <row r="221" spans="5:5" x14ac:dyDescent="0.2">
      <c r="E221" s="146"/>
    </row>
    <row r="222" spans="5:5" x14ac:dyDescent="0.2">
      <c r="E222" s="146"/>
    </row>
    <row r="223" spans="5:5" x14ac:dyDescent="0.2">
      <c r="E223" s="146"/>
    </row>
    <row r="224" spans="5:5" x14ac:dyDescent="0.2">
      <c r="E224" s="146"/>
    </row>
    <row r="225" spans="1:7" x14ac:dyDescent="0.2">
      <c r="E225" s="146"/>
    </row>
    <row r="226" spans="1:7" x14ac:dyDescent="0.2">
      <c r="E226" s="146"/>
    </row>
    <row r="227" spans="1:7" x14ac:dyDescent="0.2">
      <c r="E227" s="146"/>
    </row>
    <row r="228" spans="1:7" x14ac:dyDescent="0.2">
      <c r="E228" s="146"/>
    </row>
    <row r="229" spans="1:7" x14ac:dyDescent="0.2">
      <c r="E229" s="146"/>
    </row>
    <row r="230" spans="1:7" x14ac:dyDescent="0.2">
      <c r="E230" s="146"/>
    </row>
    <row r="231" spans="1:7" x14ac:dyDescent="0.2">
      <c r="E231" s="146"/>
    </row>
    <row r="232" spans="1:7" x14ac:dyDescent="0.2">
      <c r="E232" s="146"/>
    </row>
    <row r="233" spans="1:7" x14ac:dyDescent="0.2">
      <c r="E233" s="146"/>
    </row>
    <row r="234" spans="1:7" x14ac:dyDescent="0.2">
      <c r="E234" s="146"/>
    </row>
    <row r="235" spans="1:7" x14ac:dyDescent="0.2">
      <c r="E235" s="146"/>
    </row>
    <row r="236" spans="1:7" x14ac:dyDescent="0.2">
      <c r="A236" s="193"/>
      <c r="B236" s="193"/>
    </row>
    <row r="237" spans="1:7" x14ac:dyDescent="0.2">
      <c r="A237" s="192"/>
      <c r="B237" s="192"/>
      <c r="C237" s="195"/>
      <c r="D237" s="195"/>
      <c r="E237" s="196"/>
      <c r="F237" s="195"/>
      <c r="G237" s="197"/>
    </row>
    <row r="238" spans="1:7" x14ac:dyDescent="0.2">
      <c r="A238" s="198"/>
      <c r="B238" s="198"/>
      <c r="C238" s="192"/>
      <c r="D238" s="192"/>
      <c r="E238" s="199"/>
      <c r="F238" s="192"/>
      <c r="G238" s="192"/>
    </row>
    <row r="239" spans="1:7" x14ac:dyDescent="0.2">
      <c r="A239" s="192"/>
      <c r="B239" s="192"/>
      <c r="C239" s="192"/>
      <c r="D239" s="192"/>
      <c r="E239" s="199"/>
      <c r="F239" s="192"/>
      <c r="G239" s="192"/>
    </row>
    <row r="240" spans="1:7" x14ac:dyDescent="0.2">
      <c r="A240" s="192"/>
      <c r="B240" s="192"/>
      <c r="C240" s="192"/>
      <c r="D240" s="192"/>
      <c r="E240" s="199"/>
      <c r="F240" s="192"/>
      <c r="G240" s="192"/>
    </row>
    <row r="241" spans="1:7" x14ac:dyDescent="0.2">
      <c r="A241" s="192"/>
      <c r="B241" s="192"/>
      <c r="C241" s="192"/>
      <c r="D241" s="192"/>
      <c r="E241" s="199"/>
      <c r="F241" s="192"/>
      <c r="G241" s="192"/>
    </row>
    <row r="242" spans="1:7" x14ac:dyDescent="0.2">
      <c r="A242" s="192"/>
      <c r="B242" s="192"/>
      <c r="C242" s="192"/>
      <c r="D242" s="192"/>
      <c r="E242" s="199"/>
      <c r="F242" s="192"/>
      <c r="G242" s="192"/>
    </row>
    <row r="243" spans="1:7" x14ac:dyDescent="0.2">
      <c r="A243" s="192"/>
      <c r="B243" s="192"/>
      <c r="C243" s="192"/>
      <c r="D243" s="192"/>
      <c r="E243" s="199"/>
      <c r="F243" s="192"/>
      <c r="G243" s="192"/>
    </row>
    <row r="244" spans="1:7" x14ac:dyDescent="0.2">
      <c r="A244" s="192"/>
      <c r="B244" s="192"/>
      <c r="C244" s="192"/>
      <c r="D244" s="192"/>
      <c r="E244" s="199"/>
      <c r="F244" s="192"/>
      <c r="G244" s="192"/>
    </row>
    <row r="245" spans="1:7" x14ac:dyDescent="0.2">
      <c r="A245" s="192"/>
      <c r="B245" s="192"/>
      <c r="C245" s="192"/>
      <c r="D245" s="192"/>
      <c r="E245" s="199"/>
      <c r="F245" s="192"/>
      <c r="G245" s="192"/>
    </row>
    <row r="246" spans="1:7" x14ac:dyDescent="0.2">
      <c r="A246" s="192"/>
      <c r="B246" s="192"/>
      <c r="C246" s="192"/>
      <c r="D246" s="192"/>
      <c r="E246" s="199"/>
      <c r="F246" s="192"/>
      <c r="G246" s="192"/>
    </row>
    <row r="247" spans="1:7" x14ac:dyDescent="0.2">
      <c r="A247" s="192"/>
      <c r="B247" s="192"/>
      <c r="C247" s="192"/>
      <c r="D247" s="192"/>
      <c r="E247" s="199"/>
      <c r="F247" s="192"/>
      <c r="G247" s="192"/>
    </row>
    <row r="248" spans="1:7" x14ac:dyDescent="0.2">
      <c r="A248" s="192"/>
      <c r="B248" s="192"/>
      <c r="C248" s="192"/>
      <c r="D248" s="192"/>
      <c r="E248" s="199"/>
      <c r="F248" s="192"/>
      <c r="G248" s="192"/>
    </row>
    <row r="249" spans="1:7" x14ac:dyDescent="0.2">
      <c r="A249" s="192"/>
      <c r="B249" s="192"/>
      <c r="C249" s="192"/>
      <c r="D249" s="192"/>
      <c r="E249" s="199"/>
      <c r="F249" s="192"/>
      <c r="G249" s="192"/>
    </row>
    <row r="250" spans="1:7" x14ac:dyDescent="0.2">
      <c r="A250" s="192"/>
      <c r="B250" s="192"/>
      <c r="C250" s="192"/>
      <c r="D250" s="192"/>
      <c r="E250" s="199"/>
      <c r="F250" s="192"/>
      <c r="G250" s="192"/>
    </row>
  </sheetData>
  <mergeCells count="80">
    <mergeCell ref="C11:D11"/>
    <mergeCell ref="C14:D14"/>
    <mergeCell ref="C15:D15"/>
    <mergeCell ref="C45:D45"/>
    <mergeCell ref="C23:D23"/>
    <mergeCell ref="C20:D20"/>
    <mergeCell ref="C16:D16"/>
    <mergeCell ref="C18:D18"/>
    <mergeCell ref="C21:D21"/>
    <mergeCell ref="C47:D47"/>
    <mergeCell ref="C50:D50"/>
    <mergeCell ref="C54:D54"/>
    <mergeCell ref="A1:G1"/>
    <mergeCell ref="A3:B3"/>
    <mergeCell ref="A4:B4"/>
    <mergeCell ref="E4:G4"/>
    <mergeCell ref="C41:D41"/>
    <mergeCell ref="C24:D24"/>
    <mergeCell ref="C26:D26"/>
    <mergeCell ref="C28:D28"/>
    <mergeCell ref="C31:D31"/>
    <mergeCell ref="C33:D33"/>
    <mergeCell ref="C39:D39"/>
    <mergeCell ref="C17:D17"/>
    <mergeCell ref="C9:D9"/>
    <mergeCell ref="C70:D70"/>
    <mergeCell ref="C62:D62"/>
    <mergeCell ref="C90:D90"/>
    <mergeCell ref="C55:D55"/>
    <mergeCell ref="C56:D56"/>
    <mergeCell ref="C57:D57"/>
    <mergeCell ref="C58:D58"/>
    <mergeCell ref="C79:D79"/>
    <mergeCell ref="C60:D60"/>
    <mergeCell ref="C61:D61"/>
    <mergeCell ref="C68:D68"/>
    <mergeCell ref="C69:D69"/>
    <mergeCell ref="C63:D63"/>
    <mergeCell ref="C64:D64"/>
    <mergeCell ref="C67:D67"/>
    <mergeCell ref="C71:D71"/>
    <mergeCell ref="C77:D77"/>
    <mergeCell ref="C73:D73"/>
    <mergeCell ref="C75:D75"/>
    <mergeCell ref="C76:D76"/>
    <mergeCell ref="C78:D78"/>
    <mergeCell ref="C98:D98"/>
    <mergeCell ref="C100:D100"/>
    <mergeCell ref="C103:D103"/>
    <mergeCell ref="C105:D105"/>
    <mergeCell ref="C84:D84"/>
    <mergeCell ref="C85:D85"/>
    <mergeCell ref="C86:D86"/>
    <mergeCell ref="C87:D87"/>
    <mergeCell ref="C88:D88"/>
    <mergeCell ref="C94:D94"/>
    <mergeCell ref="C93:D93"/>
    <mergeCell ref="C80:D80"/>
    <mergeCell ref="C106:D106"/>
    <mergeCell ref="C102:D102"/>
    <mergeCell ref="C164:D164"/>
    <mergeCell ref="C146:D146"/>
    <mergeCell ref="C148:D148"/>
    <mergeCell ref="C149:D149"/>
    <mergeCell ref="C156:D156"/>
    <mergeCell ref="C137:D137"/>
    <mergeCell ref="C158:D158"/>
    <mergeCell ref="C159:D159"/>
    <mergeCell ref="C162:D162"/>
    <mergeCell ref="C161:D161"/>
    <mergeCell ref="C138:D138"/>
    <mergeCell ref="C160:D160"/>
    <mergeCell ref="C110:D110"/>
    <mergeCell ref="C112:D112"/>
    <mergeCell ref="C132:D132"/>
    <mergeCell ref="C134:D134"/>
    <mergeCell ref="C136:D136"/>
    <mergeCell ref="C118:D118"/>
    <mergeCell ref="C122:D122"/>
    <mergeCell ref="C124:D124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stavebniservis.net</cp:lastModifiedBy>
  <cp:lastPrinted>2014-04-11T06:00:36Z</cp:lastPrinted>
  <dcterms:created xsi:type="dcterms:W3CDTF">2013-12-11T07:49:58Z</dcterms:created>
  <dcterms:modified xsi:type="dcterms:W3CDTF">2014-05-07T09:45:35Z</dcterms:modified>
</cp:coreProperties>
</file>